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Z:\CONESTOGA\LEVEL 3\BFPA 2\ASSIGNMENTS\1\"/>
    </mc:Choice>
  </mc:AlternateContent>
  <xr:revisionPtr revIDLastSave="0" documentId="13_ncr:1_{432D7156-96F7-4385-8BCF-2BD9ED21F90B}" xr6:coauthVersionLast="47" xr6:coauthVersionMax="47" xr10:uidLastSave="{00000000-0000-0000-0000-000000000000}"/>
  <bookViews>
    <workbookView xWindow="-108" yWindow="-108" windowWidth="23256" windowHeight="12456" firstSheet="5" activeTab="5" xr2:uid="{00000000-000D-0000-FFFF-FFFF00000000}"/>
  </bookViews>
  <sheets>
    <sheet name="Charter" sheetId="4" r:id="rId1"/>
    <sheet name="SIPOC" sheetId="5" r:id="rId2"/>
    <sheet name="Measurement Plan" sheetId="6" r:id="rId3"/>
    <sheet name="C&amp;E Matrix" sheetId="7" state="hidden" r:id="rId4"/>
    <sheet name="FMEA" sheetId="8" state="hidden" r:id="rId5"/>
    <sheet name="10by10 QFD" sheetId="9" r:id="rId6"/>
    <sheet name="20by20 QFD" sheetId="10" state="hidden" r:id="rId7"/>
    <sheet name="30by30 QFD" sheetId="11" state="hidden" r:id="rId8"/>
    <sheet name="Pugh Matrix" sheetId="12" state="hidden" r:id="rId9"/>
    <sheet name="Control Plan" sheetId="13" state="hidden" r:id="rId10"/>
    <sheet name="Sample Size Discrete (1)" sheetId="26" state="hidden" r:id="rId11"/>
    <sheet name="Sample Size Continuous (1)" sheetId="27" state="hidden" r:id="rId12"/>
    <sheet name="Gage R&amp;R" sheetId="40" state="hidden" r:id="rId13"/>
    <sheet name="Attribute MSA" sheetId="50" state="hidden" r:id="rId14"/>
    <sheet name="Process Sigma Discrete" sheetId="51" state="hidden" r:id="rId15"/>
    <sheet name="Process Sigma Continuous" sheetId="52" state="hidden" r:id="rId16"/>
    <sheet name="Capability Indices (1)" sheetId="53" state="hidden" r:id="rId17"/>
    <sheet name="Capability Indices &amp; CI (1)" sheetId="54" state="hidden" r:id="rId18"/>
    <sheet name="CI Sigma (1)" sheetId="55" state="hidden" r:id="rId19"/>
    <sheet name="1 Proportion CI (1)" sheetId="56" state="hidden" r:id="rId20"/>
    <sheet name="2 Proportions Test (1)" sheetId="57" state="hidden" r:id="rId21"/>
  </sheets>
  <externalReferences>
    <externalReference r:id="rId22"/>
  </externalReferences>
  <definedNames>
    <definedName name="_GRP1">#REF!</definedName>
    <definedName name="_GRP2">#REF!</definedName>
    <definedName name="_GRP3">#REF!</definedName>
    <definedName name="_GRP4">#REF!</definedName>
    <definedName name="_GRP5">#REF!</definedName>
    <definedName name="_GRP6">#REF!</definedName>
    <definedName name="_GRP7">#REF!</definedName>
    <definedName name="_GRP8">#REF!</definedName>
    <definedName name="_GRP9">#REF!</definedName>
    <definedName name="_one11">#REF!</definedName>
    <definedName name="_Rng1">#REF!</definedName>
    <definedName name="_rng2">'[1]Four-Factor 16-Run DOE'!$G$152</definedName>
    <definedName name="cell1">#REF!</definedName>
    <definedName name="crng">#REF!</definedName>
    <definedName name="end">#REF!</definedName>
    <definedName name="enda">#REF!</definedName>
    <definedName name="endrange">#REF!</definedName>
    <definedName name="frng">#REF!</definedName>
    <definedName name="frrng">#REF!</definedName>
    <definedName name="group">#REF!</definedName>
    <definedName name="newone">#REF!</definedName>
    <definedName name="one">#REF!</definedName>
    <definedName name="orig">#REF!</definedName>
    <definedName name="_xlnm.Print_Area" localSheetId="5">'10by10 QFD'!$B$1:$BR$90</definedName>
    <definedName name="_xlnm.Print_Area" localSheetId="6">'20by20 QFD'!$A$1:$ED$149</definedName>
    <definedName name="_xlnm.Print_Area" localSheetId="7">'30by30 QFD'!$A$1:$GH$209</definedName>
    <definedName name="_xlnm.Print_Area" localSheetId="9">'Control Plan'!$A$1:$M$40</definedName>
    <definedName name="_xlnm.Print_Area" localSheetId="1">SIPOC!$D$38:$E$49</definedName>
    <definedName name="prng">#REF!</definedName>
    <definedName name="prng1">#REF!</definedName>
    <definedName name="prng2">#REF!</definedName>
    <definedName name="rcl">#REF!</definedName>
    <definedName name="realavg">#REF!</definedName>
    <definedName name="RLCL">#REF!</definedName>
    <definedName name="rng">'[1]Four-Factor 16-Run DOE'!$G$151</definedName>
    <definedName name="rngbin1">#REF!</definedName>
    <definedName name="rngcopy">#REF!</definedName>
    <definedName name="rngcut">#REF!</definedName>
    <definedName name="rngend">#REF!</definedName>
    <definedName name="rngf">#REF!</definedName>
    <definedName name="Rngfirst">#REF!</definedName>
    <definedName name="rngforcopy">#REF!</definedName>
    <definedName name="rngforcount" localSheetId="13">#REF!</definedName>
    <definedName name="rngforcount">#REF!</definedName>
    <definedName name="rngforempty">#REF!</definedName>
    <definedName name="rngformean">#REF!</definedName>
    <definedName name="Rngforuse">#REF!</definedName>
    <definedName name="rngh">#REF!</definedName>
    <definedName name="Rnghelp">#REF!</definedName>
    <definedName name="rngj">#REF!</definedName>
    <definedName name="rngk">#REF!</definedName>
    <definedName name="rngl">#REF!</definedName>
    <definedName name="rngm">#REF!</definedName>
    <definedName name="rngmin">#REF!</definedName>
    <definedName name="rngnext">#REF!</definedName>
    <definedName name="rngss">#REF!</definedName>
    <definedName name="rngstarts">#REF!</definedName>
    <definedName name="Rngtocheck">#REF!</definedName>
    <definedName name="rngtodate">#REF!</definedName>
    <definedName name="rngup">#REF!</definedName>
    <definedName name="rngxl2">'2 Proportions Test (1)'!$B$2:$K$23</definedName>
    <definedName name="RUCL">#REF!</definedName>
    <definedName name="select1">#REF!</definedName>
    <definedName name="srng">#REF!</definedName>
    <definedName name="start1">#REF!</definedName>
    <definedName name="xcl">#REF!</definedName>
    <definedName name="xlcl">#REF!</definedName>
    <definedName name="xuc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56" l="1"/>
  <c r="J20" i="56"/>
  <c r="J16" i="56"/>
  <c r="J14" i="56"/>
  <c r="BI76" i="9"/>
  <c r="BE76" i="9"/>
  <c r="BA76" i="9"/>
  <c r="AW76" i="9"/>
  <c r="AS76" i="9"/>
  <c r="AO76" i="9"/>
  <c r="AK76" i="9"/>
  <c r="AG76" i="9"/>
  <c r="AC76" i="9"/>
  <c r="Y76" i="9"/>
  <c r="BR72" i="9"/>
  <c r="BR68" i="9"/>
  <c r="BR64" i="9"/>
  <c r="BR60" i="9"/>
  <c r="BR56" i="9"/>
  <c r="BR52" i="9"/>
  <c r="BR48" i="9"/>
  <c r="BR44" i="9"/>
  <c r="BR40" i="9"/>
  <c r="BR36" i="9"/>
  <c r="J20" i="57"/>
  <c r="J22" i="57"/>
  <c r="J18" i="57"/>
  <c r="J16" i="57"/>
  <c r="DQ135" i="10"/>
  <c r="DM135" i="10"/>
  <c r="DI135" i="10"/>
  <c r="DE135" i="10"/>
  <c r="DA135" i="10"/>
  <c r="CW135" i="10"/>
  <c r="CS135" i="10"/>
  <c r="CO135" i="10"/>
  <c r="CK135" i="10"/>
  <c r="CG135" i="10"/>
  <c r="CC135" i="10"/>
  <c r="BY135" i="10"/>
  <c r="BU135" i="10"/>
  <c r="BQ135" i="10"/>
  <c r="BM135" i="10"/>
  <c r="BI135" i="10"/>
  <c r="BE135" i="10"/>
  <c r="BA135" i="10"/>
  <c r="AW135" i="10"/>
  <c r="AS135" i="10"/>
  <c r="DZ131" i="10"/>
  <c r="DZ127" i="10"/>
  <c r="DZ123" i="10"/>
  <c r="DZ119" i="10"/>
  <c r="DZ115" i="10"/>
  <c r="DZ111" i="10"/>
  <c r="DZ107" i="10"/>
  <c r="DZ103" i="10"/>
  <c r="DZ99" i="10"/>
  <c r="DZ95" i="10"/>
  <c r="DZ91" i="10"/>
  <c r="DZ87" i="10"/>
  <c r="DZ83" i="10"/>
  <c r="DZ79" i="10"/>
  <c r="DZ75" i="10"/>
  <c r="DZ71" i="10"/>
  <c r="DZ67" i="10"/>
  <c r="DZ63" i="10"/>
  <c r="DZ59" i="10"/>
  <c r="DZ55" i="10"/>
  <c r="FY195" i="11"/>
  <c r="FU195" i="11"/>
  <c r="FQ195" i="11"/>
  <c r="FM195" i="11"/>
  <c r="FI195" i="11"/>
  <c r="FE195" i="11"/>
  <c r="FA195" i="11"/>
  <c r="EW195" i="11"/>
  <c r="ES195" i="11"/>
  <c r="EO195" i="11"/>
  <c r="EK195" i="11"/>
  <c r="EG195" i="11"/>
  <c r="EC195" i="11"/>
  <c r="DY195" i="11"/>
  <c r="DU195" i="11"/>
  <c r="DQ195" i="11"/>
  <c r="DM195" i="11"/>
  <c r="DI195" i="11"/>
  <c r="DE195" i="11"/>
  <c r="DA195" i="11"/>
  <c r="CW195" i="11"/>
  <c r="CS195" i="11"/>
  <c r="CO195" i="11"/>
  <c r="CK195" i="11"/>
  <c r="CG195" i="11"/>
  <c r="CC195" i="11"/>
  <c r="BY195" i="11"/>
  <c r="BU195" i="11"/>
  <c r="BQ195" i="11"/>
  <c r="BM195" i="11"/>
  <c r="BU196" i="11" s="1"/>
  <c r="GH191" i="11"/>
  <c r="GH187" i="11"/>
  <c r="GH183" i="11"/>
  <c r="GH179" i="11"/>
  <c r="GH175" i="11"/>
  <c r="GH171" i="11"/>
  <c r="GH167" i="11"/>
  <c r="GH163" i="11"/>
  <c r="GH159" i="11"/>
  <c r="GH155" i="11"/>
  <c r="GH151" i="11"/>
  <c r="GH147" i="11"/>
  <c r="GH143" i="11"/>
  <c r="GH139" i="11"/>
  <c r="GH135" i="11"/>
  <c r="GH131" i="11"/>
  <c r="GH127" i="11"/>
  <c r="GH123" i="11"/>
  <c r="GH119" i="11"/>
  <c r="GH115" i="11"/>
  <c r="GH111" i="11"/>
  <c r="GH107" i="11"/>
  <c r="GH103" i="11"/>
  <c r="GH99" i="11"/>
  <c r="GH95" i="11"/>
  <c r="GH91" i="11"/>
  <c r="GH87" i="11"/>
  <c r="GH83" i="11"/>
  <c r="GH79" i="11"/>
  <c r="GH75" i="11"/>
  <c r="L13" i="50"/>
  <c r="L43" i="50" s="1"/>
  <c r="M13" i="50"/>
  <c r="N13" i="50"/>
  <c r="Q13" i="50"/>
  <c r="R13" i="50"/>
  <c r="S13" i="50"/>
  <c r="T13" i="50"/>
  <c r="W13" i="50"/>
  <c r="X13" i="50"/>
  <c r="Y13" i="50"/>
  <c r="Z13" i="50"/>
  <c r="AC13" i="50"/>
  <c r="AD13" i="50"/>
  <c r="AE13" i="50"/>
  <c r="AF13" i="50"/>
  <c r="AH13" i="50"/>
  <c r="AI13" i="50"/>
  <c r="AI43" i="50" s="1"/>
  <c r="D59" i="50" s="1"/>
  <c r="AJ13" i="50"/>
  <c r="AJ43" i="50" s="1"/>
  <c r="D60" i="50" s="1"/>
  <c r="AL13" i="50"/>
  <c r="AM13" i="50"/>
  <c r="AN13" i="50"/>
  <c r="AO13" i="50"/>
  <c r="AR13" i="50"/>
  <c r="AR43" i="50" s="1"/>
  <c r="AV43" i="50" s="1"/>
  <c r="AS13" i="50"/>
  <c r="AT13" i="50"/>
  <c r="AU13" i="50"/>
  <c r="AU43" i="50" s="1"/>
  <c r="AX13" i="50"/>
  <c r="AY13" i="50"/>
  <c r="AZ13" i="50"/>
  <c r="BA13" i="50"/>
  <c r="BD13" i="50"/>
  <c r="BE13" i="50"/>
  <c r="BF13" i="50"/>
  <c r="BF43" i="50" s="1"/>
  <c r="BG13" i="50"/>
  <c r="BJ13" i="50"/>
  <c r="BK13" i="50"/>
  <c r="BK43" i="50" s="1"/>
  <c r="BN43" i="50" s="1"/>
  <c r="BL13" i="50"/>
  <c r="BM13" i="50"/>
  <c r="BP13" i="50"/>
  <c r="BQ13" i="50"/>
  <c r="BR13" i="50"/>
  <c r="BS13" i="50"/>
  <c r="BU13" i="50"/>
  <c r="BV13" i="50"/>
  <c r="BW13" i="50"/>
  <c r="BY13" i="50"/>
  <c r="BZ13" i="50"/>
  <c r="CA13" i="50"/>
  <c r="CC13" i="50"/>
  <c r="CD13" i="50"/>
  <c r="CE13" i="50"/>
  <c r="CG13" i="50"/>
  <c r="CI13" i="50"/>
  <c r="CK13" i="50"/>
  <c r="CM13" i="50"/>
  <c r="L14" i="50"/>
  <c r="M14" i="50"/>
  <c r="N14" i="50"/>
  <c r="Q14" i="50"/>
  <c r="R14" i="50"/>
  <c r="S14" i="50"/>
  <c r="T14" i="50"/>
  <c r="W14" i="50"/>
  <c r="X14" i="50"/>
  <c r="Y14" i="50"/>
  <c r="Z14" i="50"/>
  <c r="AC14" i="50"/>
  <c r="AD14" i="50"/>
  <c r="AE14" i="50"/>
  <c r="AF14" i="50"/>
  <c r="AH14" i="50"/>
  <c r="AI14" i="50"/>
  <c r="AJ14" i="50"/>
  <c r="AL14" i="50"/>
  <c r="AM14" i="50"/>
  <c r="AN14" i="50"/>
  <c r="AO14" i="50"/>
  <c r="AR14" i="50"/>
  <c r="AS14" i="50"/>
  <c r="AT14" i="50"/>
  <c r="AU14" i="50"/>
  <c r="AX14" i="50"/>
  <c r="AY14" i="50"/>
  <c r="AZ14" i="50"/>
  <c r="BA14" i="50"/>
  <c r="BD14" i="50"/>
  <c r="BE14" i="50"/>
  <c r="BF14" i="50"/>
  <c r="BF15" i="50"/>
  <c r="BF16" i="50"/>
  <c r="BF17" i="50"/>
  <c r="BF18" i="50"/>
  <c r="BF19" i="50"/>
  <c r="BF20" i="50"/>
  <c r="BF21" i="50"/>
  <c r="BF22" i="50"/>
  <c r="BF23" i="50"/>
  <c r="BF24" i="50"/>
  <c r="BF25" i="50"/>
  <c r="BF26" i="50"/>
  <c r="BF27" i="50"/>
  <c r="BF28" i="50"/>
  <c r="BF29" i="50"/>
  <c r="BF30" i="50"/>
  <c r="BF31" i="50"/>
  <c r="BF32" i="50"/>
  <c r="BF33" i="50"/>
  <c r="BF34" i="50"/>
  <c r="BF35" i="50"/>
  <c r="BF36" i="50"/>
  <c r="BF37" i="50"/>
  <c r="BF38" i="50"/>
  <c r="BF39" i="50"/>
  <c r="BF40" i="50"/>
  <c r="BF41" i="50"/>
  <c r="BF42" i="50"/>
  <c r="BG14" i="50"/>
  <c r="BJ14" i="50"/>
  <c r="BK14" i="50"/>
  <c r="BK15" i="50"/>
  <c r="BK16" i="50"/>
  <c r="BK17" i="50"/>
  <c r="BK18" i="50"/>
  <c r="BK19" i="50"/>
  <c r="BK20" i="50"/>
  <c r="BK21" i="50"/>
  <c r="BK22" i="50"/>
  <c r="BK23" i="50"/>
  <c r="BK24" i="50"/>
  <c r="BK25" i="50"/>
  <c r="BK26" i="50"/>
  <c r="BK27" i="50"/>
  <c r="BK28" i="50"/>
  <c r="BK29" i="50"/>
  <c r="BK30" i="50"/>
  <c r="BK31" i="50"/>
  <c r="BK32" i="50"/>
  <c r="BK33" i="50"/>
  <c r="BK34" i="50"/>
  <c r="BK35" i="50"/>
  <c r="BK36" i="50"/>
  <c r="BK37" i="50"/>
  <c r="BK38" i="50"/>
  <c r="BK39" i="50"/>
  <c r="BK40" i="50"/>
  <c r="BK41" i="50"/>
  <c r="BK42" i="50"/>
  <c r="BL14" i="50"/>
  <c r="BM14" i="50"/>
  <c r="BM15" i="50"/>
  <c r="BM16" i="50"/>
  <c r="BM17" i="50"/>
  <c r="BM18" i="50"/>
  <c r="BM19" i="50"/>
  <c r="BM20" i="50"/>
  <c r="BM21" i="50"/>
  <c r="BM22" i="50"/>
  <c r="BM23" i="50"/>
  <c r="BM24" i="50"/>
  <c r="BM25" i="50"/>
  <c r="BM26" i="50"/>
  <c r="BM27" i="50"/>
  <c r="BM28" i="50"/>
  <c r="BM29" i="50"/>
  <c r="BM30" i="50"/>
  <c r="BM31" i="50"/>
  <c r="BM32" i="50"/>
  <c r="BM33" i="50"/>
  <c r="BM34" i="50"/>
  <c r="BM35" i="50"/>
  <c r="BM36" i="50"/>
  <c r="BM37" i="50"/>
  <c r="BM38" i="50"/>
  <c r="BM39" i="50"/>
  <c r="BM40" i="50"/>
  <c r="BM41" i="50"/>
  <c r="BM42" i="50"/>
  <c r="BP14" i="50"/>
  <c r="BP15" i="50"/>
  <c r="BP16" i="50"/>
  <c r="BP17" i="50"/>
  <c r="BP18" i="50"/>
  <c r="BP19" i="50"/>
  <c r="BP20" i="50"/>
  <c r="BP21" i="50"/>
  <c r="BP22" i="50"/>
  <c r="BP23" i="50"/>
  <c r="BP24" i="50"/>
  <c r="BP25" i="50"/>
  <c r="BP26" i="50"/>
  <c r="BP27" i="50"/>
  <c r="BP28" i="50"/>
  <c r="BP29" i="50"/>
  <c r="BP30" i="50"/>
  <c r="BP31" i="50"/>
  <c r="BP32" i="50"/>
  <c r="BP33" i="50"/>
  <c r="BP34" i="50"/>
  <c r="BP35" i="50"/>
  <c r="BP36" i="50"/>
  <c r="BP37" i="50"/>
  <c r="BP38" i="50"/>
  <c r="BP39" i="50"/>
  <c r="BP40" i="50"/>
  <c r="BP41" i="50"/>
  <c r="BP42" i="50"/>
  <c r="BQ14" i="50"/>
  <c r="BQ15" i="50"/>
  <c r="BQ16" i="50"/>
  <c r="BQ43" i="50" s="1"/>
  <c r="BQ17" i="50"/>
  <c r="BQ18" i="50"/>
  <c r="BQ19" i="50"/>
  <c r="BQ20" i="50"/>
  <c r="BQ21" i="50"/>
  <c r="BQ22" i="50"/>
  <c r="BQ23" i="50"/>
  <c r="BQ24" i="50"/>
  <c r="BQ25" i="50"/>
  <c r="BQ26" i="50"/>
  <c r="BQ27" i="50"/>
  <c r="BQ28" i="50"/>
  <c r="BQ29" i="50"/>
  <c r="BQ30" i="50"/>
  <c r="BQ31" i="50"/>
  <c r="BQ32" i="50"/>
  <c r="BQ33" i="50"/>
  <c r="BQ34" i="50"/>
  <c r="BQ35" i="50"/>
  <c r="BQ36" i="50"/>
  <c r="BQ37" i="50"/>
  <c r="BQ38" i="50"/>
  <c r="BQ39" i="50"/>
  <c r="BQ40" i="50"/>
  <c r="BQ41" i="50"/>
  <c r="BQ42" i="50"/>
  <c r="BR14" i="50"/>
  <c r="BR15" i="50"/>
  <c r="BR16" i="50"/>
  <c r="BR17" i="50"/>
  <c r="BR18" i="50"/>
  <c r="BR19" i="50"/>
  <c r="BR20" i="50"/>
  <c r="BR21" i="50"/>
  <c r="BR22" i="50"/>
  <c r="BR23" i="50"/>
  <c r="BR24" i="50"/>
  <c r="BR25" i="50"/>
  <c r="BR26" i="50"/>
  <c r="BR27" i="50"/>
  <c r="BR28" i="50"/>
  <c r="BR29" i="50"/>
  <c r="BR30" i="50"/>
  <c r="BR31" i="50"/>
  <c r="BR32" i="50"/>
  <c r="BR33" i="50"/>
  <c r="BR34" i="50"/>
  <c r="BR35" i="50"/>
  <c r="BR36" i="50"/>
  <c r="BR37" i="50"/>
  <c r="BR38" i="50"/>
  <c r="BR39" i="50"/>
  <c r="BR40" i="50"/>
  <c r="BR41" i="50"/>
  <c r="BR42" i="50"/>
  <c r="BS14" i="50"/>
  <c r="BS15" i="50"/>
  <c r="BS16" i="50"/>
  <c r="BS17" i="50"/>
  <c r="BS18" i="50"/>
  <c r="BS19" i="50"/>
  <c r="BS20" i="50"/>
  <c r="BS21" i="50"/>
  <c r="BS22" i="50"/>
  <c r="BS23" i="50"/>
  <c r="BS24" i="50"/>
  <c r="BS25" i="50"/>
  <c r="BS26" i="50"/>
  <c r="BS27" i="50"/>
  <c r="BS28" i="50"/>
  <c r="BS29" i="50"/>
  <c r="BS30" i="50"/>
  <c r="BS31" i="50"/>
  <c r="BS32" i="50"/>
  <c r="BS33" i="50"/>
  <c r="BS34" i="50"/>
  <c r="BS35" i="50"/>
  <c r="BS36" i="50"/>
  <c r="BS37" i="50"/>
  <c r="BS38" i="50"/>
  <c r="BS39" i="50"/>
  <c r="BS40" i="50"/>
  <c r="BS41" i="50"/>
  <c r="BS42" i="50"/>
  <c r="BU14" i="50"/>
  <c r="BV14" i="50"/>
  <c r="BW14" i="50"/>
  <c r="BY14" i="50"/>
  <c r="BZ14" i="50"/>
  <c r="CA14" i="50"/>
  <c r="CC14" i="50"/>
  <c r="CD14" i="50"/>
  <c r="CE14" i="50"/>
  <c r="CG14" i="50"/>
  <c r="CI14" i="50"/>
  <c r="CK14" i="50"/>
  <c r="CM14" i="50"/>
  <c r="L15" i="50"/>
  <c r="M15" i="50"/>
  <c r="N15" i="50"/>
  <c r="Q15" i="50"/>
  <c r="R15" i="50"/>
  <c r="S15" i="50"/>
  <c r="T15" i="50"/>
  <c r="W15" i="50"/>
  <c r="X15" i="50"/>
  <c r="Y15" i="50"/>
  <c r="Z15" i="50"/>
  <c r="AC15" i="50"/>
  <c r="AD15" i="50"/>
  <c r="AE15" i="50"/>
  <c r="AF15" i="50"/>
  <c r="AH15" i="50"/>
  <c r="AH16" i="50"/>
  <c r="AH17" i="50"/>
  <c r="AH18" i="50"/>
  <c r="AH19" i="50"/>
  <c r="AH20" i="50"/>
  <c r="AH21" i="50"/>
  <c r="AH22" i="50"/>
  <c r="AH23" i="50"/>
  <c r="AH24" i="50"/>
  <c r="AH25" i="50"/>
  <c r="AH26" i="50"/>
  <c r="AH27" i="50"/>
  <c r="AH28" i="50"/>
  <c r="AH29" i="50"/>
  <c r="AH30" i="50"/>
  <c r="AH31" i="50"/>
  <c r="AH32" i="50"/>
  <c r="AH33" i="50"/>
  <c r="AH34" i="50"/>
  <c r="AH35" i="50"/>
  <c r="AH36" i="50"/>
  <c r="AH37" i="50"/>
  <c r="AH38" i="50"/>
  <c r="AH39" i="50"/>
  <c r="AH40" i="50"/>
  <c r="AH41" i="50"/>
  <c r="AH42" i="50"/>
  <c r="AI15" i="50"/>
  <c r="AJ15" i="50"/>
  <c r="AL15" i="50"/>
  <c r="AM15" i="50"/>
  <c r="AN15" i="50"/>
  <c r="AN43" i="50" s="1"/>
  <c r="AO15" i="50"/>
  <c r="AR15" i="50"/>
  <c r="AS15" i="50"/>
  <c r="AT15" i="50"/>
  <c r="AU15" i="50"/>
  <c r="AX15" i="50"/>
  <c r="AY15" i="50"/>
  <c r="AZ15" i="50"/>
  <c r="BA15" i="50"/>
  <c r="BD15" i="50"/>
  <c r="BE15" i="50"/>
  <c r="BG15" i="50"/>
  <c r="BJ15" i="50"/>
  <c r="BL15" i="50"/>
  <c r="BU15" i="50"/>
  <c r="BV15" i="50"/>
  <c r="BW15" i="50"/>
  <c r="BY15" i="50"/>
  <c r="BZ15" i="50"/>
  <c r="CA15" i="50"/>
  <c r="CC15" i="50"/>
  <c r="CD15" i="50"/>
  <c r="CE15" i="50"/>
  <c r="CG15" i="50"/>
  <c r="CI15" i="50"/>
  <c r="CK15" i="50"/>
  <c r="CM15" i="50"/>
  <c r="L16" i="50"/>
  <c r="M16" i="50"/>
  <c r="N16" i="50"/>
  <c r="Q16" i="50"/>
  <c r="R16" i="50"/>
  <c r="S16" i="50"/>
  <c r="T16" i="50"/>
  <c r="W16" i="50"/>
  <c r="X16" i="50"/>
  <c r="Y16" i="50"/>
  <c r="Z16" i="50"/>
  <c r="AC16" i="50"/>
  <c r="AD16" i="50"/>
  <c r="AE16" i="50"/>
  <c r="AF16" i="50"/>
  <c r="AI16" i="50"/>
  <c r="AJ16" i="50"/>
  <c r="AL16" i="50"/>
  <c r="AL43" i="50" s="1"/>
  <c r="AP43" i="50" s="1"/>
  <c r="AM16" i="50"/>
  <c r="AN16" i="50"/>
  <c r="AO16" i="50"/>
  <c r="AR16" i="50"/>
  <c r="AS16" i="50"/>
  <c r="AT16" i="50"/>
  <c r="AU16" i="50"/>
  <c r="AX16" i="50"/>
  <c r="AY16" i="50"/>
  <c r="AY17" i="50"/>
  <c r="AY18" i="50"/>
  <c r="AY19" i="50"/>
  <c r="AY20" i="50"/>
  <c r="AY21" i="50"/>
  <c r="AY22" i="50"/>
  <c r="AY23" i="50"/>
  <c r="AY24" i="50"/>
  <c r="AY25" i="50"/>
  <c r="AY26" i="50"/>
  <c r="AY27" i="50"/>
  <c r="AY28" i="50"/>
  <c r="AY29" i="50"/>
  <c r="AY30" i="50"/>
  <c r="AY31" i="50"/>
  <c r="AY32" i="50"/>
  <c r="AY33" i="50"/>
  <c r="AY34" i="50"/>
  <c r="AY35" i="50"/>
  <c r="AY36" i="50"/>
  <c r="AY37" i="50"/>
  <c r="AY38" i="50"/>
  <c r="AY39" i="50"/>
  <c r="AY40" i="50"/>
  <c r="AY41" i="50"/>
  <c r="AY42" i="50"/>
  <c r="AZ16" i="50"/>
  <c r="AZ43" i="50" s="1"/>
  <c r="BA16" i="50"/>
  <c r="BD16" i="50"/>
  <c r="BE16" i="50"/>
  <c r="BG16" i="50"/>
  <c r="BJ16" i="50"/>
  <c r="BL16" i="50"/>
  <c r="BU16" i="50"/>
  <c r="BV16" i="50"/>
  <c r="BW16" i="50"/>
  <c r="BY16" i="50"/>
  <c r="BZ16" i="50"/>
  <c r="CA16" i="50"/>
  <c r="CC16" i="50"/>
  <c r="CD16" i="50"/>
  <c r="CE16" i="50"/>
  <c r="CG16" i="50"/>
  <c r="CI16" i="50"/>
  <c r="CK16" i="50"/>
  <c r="CM16" i="50"/>
  <c r="L17" i="50"/>
  <c r="M17" i="50"/>
  <c r="N17" i="50"/>
  <c r="Q17" i="50"/>
  <c r="R17" i="50"/>
  <c r="S17" i="50"/>
  <c r="T17" i="50"/>
  <c r="W17" i="50"/>
  <c r="X17" i="50"/>
  <c r="Y17" i="50"/>
  <c r="Z17" i="50"/>
  <c r="AC17" i="50"/>
  <c r="AD17" i="50"/>
  <c r="AE17" i="50"/>
  <c r="AF17" i="50"/>
  <c r="AI17" i="50"/>
  <c r="AJ17" i="50"/>
  <c r="AL17" i="50"/>
  <c r="AM17" i="50"/>
  <c r="AN17" i="50"/>
  <c r="AO17" i="50"/>
  <c r="AR17" i="50"/>
  <c r="AS17" i="50"/>
  <c r="AT17" i="50"/>
  <c r="AU17" i="50"/>
  <c r="AX17" i="50"/>
  <c r="AZ17" i="50"/>
  <c r="BA17" i="50"/>
  <c r="BD17" i="50"/>
  <c r="BE17" i="50"/>
  <c r="BG17" i="50"/>
  <c r="BJ17" i="50"/>
  <c r="BL17" i="50"/>
  <c r="BU17" i="50"/>
  <c r="BV17" i="50"/>
  <c r="BW17" i="50"/>
  <c r="BY17" i="50"/>
  <c r="BY18" i="50"/>
  <c r="BY19" i="50"/>
  <c r="BY20" i="50"/>
  <c r="BY21" i="50"/>
  <c r="BY22" i="50"/>
  <c r="BY23" i="50"/>
  <c r="BY24" i="50"/>
  <c r="BY25" i="50"/>
  <c r="BY26" i="50"/>
  <c r="BY27" i="50"/>
  <c r="BY28" i="50"/>
  <c r="BY29" i="50"/>
  <c r="BY30" i="50"/>
  <c r="BY31" i="50"/>
  <c r="BY32" i="50"/>
  <c r="BY33" i="50"/>
  <c r="BY34" i="50"/>
  <c r="BY35" i="50"/>
  <c r="BY36" i="50"/>
  <c r="BY37" i="50"/>
  <c r="BY38" i="50"/>
  <c r="BY39" i="50"/>
  <c r="BY40" i="50"/>
  <c r="BY41" i="50"/>
  <c r="BY42" i="50"/>
  <c r="BZ17" i="50"/>
  <c r="CA17" i="50"/>
  <c r="CC17" i="50"/>
  <c r="CD17" i="50"/>
  <c r="CD18" i="50"/>
  <c r="CD19" i="50"/>
  <c r="CD20" i="50"/>
  <c r="CD21" i="50"/>
  <c r="CD22" i="50"/>
  <c r="CD23" i="50"/>
  <c r="CD24" i="50"/>
  <c r="CD25" i="50"/>
  <c r="CD26" i="50"/>
  <c r="CD27" i="50"/>
  <c r="CD28" i="50"/>
  <c r="CD29" i="50"/>
  <c r="CD30" i="50"/>
  <c r="CD31" i="50"/>
  <c r="CD32" i="50"/>
  <c r="CD33" i="50"/>
  <c r="CD34" i="50"/>
  <c r="CD35" i="50"/>
  <c r="CD36" i="50"/>
  <c r="CD37" i="50"/>
  <c r="CD38" i="50"/>
  <c r="CD39" i="50"/>
  <c r="CD40" i="50"/>
  <c r="CD41" i="50"/>
  <c r="CD42" i="50"/>
  <c r="CE17" i="50"/>
  <c r="CG17" i="50"/>
  <c r="CI17" i="50"/>
  <c r="CK17" i="50"/>
  <c r="CK18" i="50"/>
  <c r="CK19" i="50"/>
  <c r="CK20" i="50"/>
  <c r="CK21" i="50"/>
  <c r="CK22" i="50"/>
  <c r="CK23" i="50"/>
  <c r="CK24" i="50"/>
  <c r="CK25" i="50"/>
  <c r="CK26" i="50"/>
  <c r="CK27" i="50"/>
  <c r="CK28" i="50"/>
  <c r="CK29" i="50"/>
  <c r="CK30" i="50"/>
  <c r="CK31" i="50"/>
  <c r="CK32" i="50"/>
  <c r="CK33" i="50"/>
  <c r="CK34" i="50"/>
  <c r="CK35" i="50"/>
  <c r="CK36" i="50"/>
  <c r="CK37" i="50"/>
  <c r="CK38" i="50"/>
  <c r="CK39" i="50"/>
  <c r="CK40" i="50"/>
  <c r="CK41" i="50"/>
  <c r="CK42" i="50"/>
  <c r="CM17" i="50"/>
  <c r="L18" i="50"/>
  <c r="M18" i="50"/>
  <c r="N18" i="50"/>
  <c r="Q18" i="50"/>
  <c r="R18" i="50"/>
  <c r="S18" i="50"/>
  <c r="T18" i="50"/>
  <c r="T19" i="50"/>
  <c r="T20" i="50"/>
  <c r="T21" i="50"/>
  <c r="T22" i="50"/>
  <c r="T23" i="50"/>
  <c r="T24" i="50"/>
  <c r="T25" i="50"/>
  <c r="T26" i="50"/>
  <c r="T27" i="50"/>
  <c r="T28" i="50"/>
  <c r="T29" i="50"/>
  <c r="T30" i="50"/>
  <c r="T31" i="50"/>
  <c r="T32" i="50"/>
  <c r="T33" i="50"/>
  <c r="T34" i="50"/>
  <c r="T35" i="50"/>
  <c r="T36" i="50"/>
  <c r="T37" i="50"/>
  <c r="T38" i="50"/>
  <c r="T39" i="50"/>
  <c r="T40" i="50"/>
  <c r="T41" i="50"/>
  <c r="T42" i="50"/>
  <c r="W18" i="50"/>
  <c r="X18" i="50"/>
  <c r="Y18" i="50"/>
  <c r="Z18" i="50"/>
  <c r="AC18" i="50"/>
  <c r="AD18" i="50"/>
  <c r="AE18" i="50"/>
  <c r="AF18" i="50"/>
  <c r="AI18" i="50"/>
  <c r="AJ18" i="50"/>
  <c r="AL18" i="50"/>
  <c r="AM18" i="50"/>
  <c r="AN18" i="50"/>
  <c r="AO18" i="50"/>
  <c r="AR18" i="50"/>
  <c r="AS18" i="50"/>
  <c r="AT18" i="50"/>
  <c r="AU18" i="50"/>
  <c r="AX18" i="50"/>
  <c r="AZ18" i="50"/>
  <c r="BA18" i="50"/>
  <c r="BD18" i="50"/>
  <c r="BE18" i="50"/>
  <c r="BG18" i="50"/>
  <c r="BJ18" i="50"/>
  <c r="BL18" i="50"/>
  <c r="BU18" i="50"/>
  <c r="BV18" i="50"/>
  <c r="BW18" i="50"/>
  <c r="BZ18" i="50"/>
  <c r="CA18" i="50"/>
  <c r="CC18" i="50"/>
  <c r="CE18" i="50"/>
  <c r="CG18" i="50"/>
  <c r="CG43" i="50" s="1"/>
  <c r="CI18" i="50"/>
  <c r="CM18" i="50"/>
  <c r="L19" i="50"/>
  <c r="M19" i="50"/>
  <c r="N19" i="50"/>
  <c r="N20" i="50"/>
  <c r="N21" i="50"/>
  <c r="N22" i="50"/>
  <c r="N23" i="50"/>
  <c r="N24" i="50"/>
  <c r="N25" i="50"/>
  <c r="N26" i="50"/>
  <c r="N27" i="50"/>
  <c r="N28" i="50"/>
  <c r="N29" i="50"/>
  <c r="N30" i="50"/>
  <c r="N31" i="50"/>
  <c r="N32" i="50"/>
  <c r="N33" i="50"/>
  <c r="N34" i="50"/>
  <c r="N35" i="50"/>
  <c r="N36" i="50"/>
  <c r="N37" i="50"/>
  <c r="N38" i="50"/>
  <c r="N39" i="50"/>
  <c r="N40" i="50"/>
  <c r="N41" i="50"/>
  <c r="N42" i="50"/>
  <c r="Q19" i="50"/>
  <c r="R19" i="50"/>
  <c r="S19" i="50"/>
  <c r="W19" i="50"/>
  <c r="X19" i="50"/>
  <c r="Y19" i="50"/>
  <c r="Z19" i="50"/>
  <c r="AC19" i="50"/>
  <c r="AD19" i="50"/>
  <c r="AD20" i="50"/>
  <c r="AD21" i="50"/>
  <c r="AD22" i="50"/>
  <c r="AD23" i="50"/>
  <c r="AD24" i="50"/>
  <c r="AD25" i="50"/>
  <c r="AD26" i="50"/>
  <c r="AD27" i="50"/>
  <c r="AD28" i="50"/>
  <c r="AD29" i="50"/>
  <c r="AD30" i="50"/>
  <c r="AD31" i="50"/>
  <c r="AD32" i="50"/>
  <c r="AD33" i="50"/>
  <c r="AD34" i="50"/>
  <c r="AD35" i="50"/>
  <c r="AD36" i="50"/>
  <c r="AD37" i="50"/>
  <c r="AD38" i="50"/>
  <c r="AD39" i="50"/>
  <c r="AD40" i="50"/>
  <c r="AD41" i="50"/>
  <c r="AD42" i="50"/>
  <c r="AE19" i="50"/>
  <c r="AF19" i="50"/>
  <c r="AF20" i="50"/>
  <c r="AF21" i="50"/>
  <c r="AF22" i="50"/>
  <c r="AF23" i="50"/>
  <c r="AF24" i="50"/>
  <c r="AF25" i="50"/>
  <c r="AF26" i="50"/>
  <c r="AF27" i="50"/>
  <c r="AF28" i="50"/>
  <c r="AF29" i="50"/>
  <c r="AF30" i="50"/>
  <c r="AF31" i="50"/>
  <c r="AF32" i="50"/>
  <c r="AF33" i="50"/>
  <c r="AF34" i="50"/>
  <c r="AF35" i="50"/>
  <c r="AF36" i="50"/>
  <c r="AF37" i="50"/>
  <c r="AF38" i="50"/>
  <c r="AF39" i="50"/>
  <c r="AF40" i="50"/>
  <c r="AF41" i="50"/>
  <c r="AF42" i="50"/>
  <c r="AI19" i="50"/>
  <c r="AJ19" i="50"/>
  <c r="AL19" i="50"/>
  <c r="AM19" i="50"/>
  <c r="AN19" i="50"/>
  <c r="AO19" i="50"/>
  <c r="AR19" i="50"/>
  <c r="AS19" i="50"/>
  <c r="AT19" i="50"/>
  <c r="AT20" i="50"/>
  <c r="AT21" i="50"/>
  <c r="AT22" i="50"/>
  <c r="AT23" i="50"/>
  <c r="AT24" i="50"/>
  <c r="AT25" i="50"/>
  <c r="AT26" i="50"/>
  <c r="AT27" i="50"/>
  <c r="AT28" i="50"/>
  <c r="AT29" i="50"/>
  <c r="AT30" i="50"/>
  <c r="AT31" i="50"/>
  <c r="AT32" i="50"/>
  <c r="AT33" i="50"/>
  <c r="AT34" i="50"/>
  <c r="AT35" i="50"/>
  <c r="AT36" i="50"/>
  <c r="AT37" i="50"/>
  <c r="AT38" i="50"/>
  <c r="AT39" i="50"/>
  <c r="AT40" i="50"/>
  <c r="AT41" i="50"/>
  <c r="AT42" i="50"/>
  <c r="AU19" i="50"/>
  <c r="AX19" i="50"/>
  <c r="AZ19" i="50"/>
  <c r="BA19" i="50"/>
  <c r="BD19" i="50"/>
  <c r="BE19" i="50"/>
  <c r="BG19" i="50"/>
  <c r="BJ19" i="50"/>
  <c r="BL19" i="50"/>
  <c r="BU19" i="50"/>
  <c r="BV19" i="50"/>
  <c r="BW19" i="50"/>
  <c r="BZ19" i="50"/>
  <c r="CA19" i="50"/>
  <c r="CC19" i="50"/>
  <c r="CE19" i="50"/>
  <c r="CG19" i="50"/>
  <c r="CG20" i="50"/>
  <c r="CG21" i="50"/>
  <c r="CG22" i="50"/>
  <c r="CG23" i="50"/>
  <c r="CG24" i="50"/>
  <c r="CG25" i="50"/>
  <c r="CG26" i="50"/>
  <c r="CG27" i="50"/>
  <c r="CG28" i="50"/>
  <c r="CG29" i="50"/>
  <c r="CG30" i="50"/>
  <c r="CG31" i="50"/>
  <c r="CG32" i="50"/>
  <c r="CG33" i="50"/>
  <c r="CG34" i="50"/>
  <c r="CG35" i="50"/>
  <c r="CG36" i="50"/>
  <c r="CG37" i="50"/>
  <c r="CG38" i="50"/>
  <c r="CG39" i="50"/>
  <c r="CG40" i="50"/>
  <c r="CG41" i="50"/>
  <c r="CG42" i="50"/>
  <c r="CI19" i="50"/>
  <c r="CM19" i="50"/>
  <c r="L20" i="50"/>
  <c r="M20" i="50"/>
  <c r="Q20" i="50"/>
  <c r="R20" i="50"/>
  <c r="S20" i="50"/>
  <c r="W20" i="50"/>
  <c r="X20" i="50"/>
  <c r="Y20" i="50"/>
  <c r="Z20" i="50"/>
  <c r="AC20" i="50"/>
  <c r="AE20" i="50"/>
  <c r="AI20" i="50"/>
  <c r="AJ20" i="50"/>
  <c r="AL20" i="50"/>
  <c r="AM20" i="50"/>
  <c r="AN20" i="50"/>
  <c r="AO20" i="50"/>
  <c r="AR20" i="50"/>
  <c r="AS20" i="50"/>
  <c r="AU20" i="50"/>
  <c r="AX20" i="50"/>
  <c r="AZ20" i="50"/>
  <c r="BA20" i="50"/>
  <c r="BD20" i="50"/>
  <c r="BE20" i="50"/>
  <c r="BG20" i="50"/>
  <c r="BJ20" i="50"/>
  <c r="BL20" i="50"/>
  <c r="BU20" i="50"/>
  <c r="BV20" i="50"/>
  <c r="BW20" i="50"/>
  <c r="BZ20" i="50"/>
  <c r="CA20" i="50"/>
  <c r="CA21" i="50"/>
  <c r="CA22" i="50"/>
  <c r="CA23" i="50"/>
  <c r="CA24" i="50"/>
  <c r="CA25" i="50"/>
  <c r="CA26" i="50"/>
  <c r="CA27" i="50"/>
  <c r="CA28" i="50"/>
  <c r="CA29" i="50"/>
  <c r="CA30" i="50"/>
  <c r="CA31" i="50"/>
  <c r="CA32" i="50"/>
  <c r="CA33" i="50"/>
  <c r="CA34" i="50"/>
  <c r="CA35" i="50"/>
  <c r="CA36" i="50"/>
  <c r="CA37" i="50"/>
  <c r="CA38" i="50"/>
  <c r="CA39" i="50"/>
  <c r="CA40" i="50"/>
  <c r="CA41" i="50"/>
  <c r="CA42" i="50"/>
  <c r="CC20" i="50"/>
  <c r="CE20" i="50"/>
  <c r="CI20" i="50"/>
  <c r="CM20" i="50"/>
  <c r="L21" i="50"/>
  <c r="M21" i="50"/>
  <c r="Q21" i="50"/>
  <c r="R21" i="50"/>
  <c r="S21" i="50"/>
  <c r="W21" i="50"/>
  <c r="X21" i="50"/>
  <c r="Y21" i="50"/>
  <c r="Z21" i="50"/>
  <c r="AC21" i="50"/>
  <c r="AE21" i="50"/>
  <c r="AI21" i="50"/>
  <c r="AJ21" i="50"/>
  <c r="AL21" i="50"/>
  <c r="AM21" i="50"/>
  <c r="AN21" i="50"/>
  <c r="AO21" i="50"/>
  <c r="AR21" i="50"/>
  <c r="AS21" i="50"/>
  <c r="AU21" i="50"/>
  <c r="AX21" i="50"/>
  <c r="AZ21" i="50"/>
  <c r="BA21" i="50"/>
  <c r="BD21" i="50"/>
  <c r="BE21" i="50"/>
  <c r="BG21" i="50"/>
  <c r="BJ21" i="50"/>
  <c r="BL21" i="50"/>
  <c r="BU21" i="50"/>
  <c r="BV21" i="50"/>
  <c r="BW21" i="50"/>
  <c r="BZ21" i="50"/>
  <c r="CC21" i="50"/>
  <c r="CE21" i="50"/>
  <c r="CI21" i="50"/>
  <c r="CM21" i="50"/>
  <c r="L22" i="50"/>
  <c r="M22" i="50"/>
  <c r="Q22" i="50"/>
  <c r="R22" i="50"/>
  <c r="S22" i="50"/>
  <c r="W22" i="50"/>
  <c r="X22" i="50"/>
  <c r="Y22" i="50"/>
  <c r="Z22" i="50"/>
  <c r="AC22" i="50"/>
  <c r="AE22" i="50"/>
  <c r="AI22" i="50"/>
  <c r="AJ22" i="50"/>
  <c r="AL22" i="50"/>
  <c r="AM22" i="50"/>
  <c r="AM23" i="50"/>
  <c r="AM24" i="50"/>
  <c r="AM25" i="50"/>
  <c r="AM26" i="50"/>
  <c r="AM27" i="50"/>
  <c r="AM28" i="50"/>
  <c r="AM29" i="50"/>
  <c r="AM30" i="50"/>
  <c r="AM43" i="50" s="1"/>
  <c r="AM31" i="50"/>
  <c r="AM32" i="50"/>
  <c r="AM33" i="50"/>
  <c r="AM34" i="50"/>
  <c r="AM35" i="50"/>
  <c r="AM36" i="50"/>
  <c r="AM37" i="50"/>
  <c r="AM38" i="50"/>
  <c r="AM39" i="50"/>
  <c r="AM40" i="50"/>
  <c r="AM41" i="50"/>
  <c r="AM42" i="50"/>
  <c r="AN22" i="50"/>
  <c r="AO22" i="50"/>
  <c r="AR22" i="50"/>
  <c r="AS22" i="50"/>
  <c r="AU22" i="50"/>
  <c r="AX22" i="50"/>
  <c r="AZ22" i="50"/>
  <c r="BA22" i="50"/>
  <c r="BD22" i="50"/>
  <c r="BE22" i="50"/>
  <c r="BG22" i="50"/>
  <c r="BJ22" i="50"/>
  <c r="BL22" i="50"/>
  <c r="BU22" i="50"/>
  <c r="BV22" i="50"/>
  <c r="BV23" i="50"/>
  <c r="BV24" i="50"/>
  <c r="BV25" i="50"/>
  <c r="BV26" i="50"/>
  <c r="BV27" i="50"/>
  <c r="BV28" i="50"/>
  <c r="BV29" i="50"/>
  <c r="BV30" i="50"/>
  <c r="BV31" i="50"/>
  <c r="BV32" i="50"/>
  <c r="BV33" i="50"/>
  <c r="BV34" i="50"/>
  <c r="BV35" i="50"/>
  <c r="BV36" i="50"/>
  <c r="BV37" i="50"/>
  <c r="BV38" i="50"/>
  <c r="BV39" i="50"/>
  <c r="BV40" i="50"/>
  <c r="BV41" i="50"/>
  <c r="BV42" i="50"/>
  <c r="BW22" i="50"/>
  <c r="BZ22" i="50"/>
  <c r="CC22" i="50"/>
  <c r="CE22" i="50"/>
  <c r="CI22" i="50"/>
  <c r="CM22" i="50"/>
  <c r="L23" i="50"/>
  <c r="M23" i="50"/>
  <c r="Q23" i="50"/>
  <c r="R23" i="50"/>
  <c r="S23" i="50"/>
  <c r="W23" i="50"/>
  <c r="X23" i="50"/>
  <c r="Y23" i="50"/>
  <c r="Z23" i="50"/>
  <c r="AC23" i="50"/>
  <c r="AE23" i="50"/>
  <c r="AI23" i="50"/>
  <c r="AJ23" i="50"/>
  <c r="AL23" i="50"/>
  <c r="AN23" i="50"/>
  <c r="AO23" i="50"/>
  <c r="AR23" i="50"/>
  <c r="AS23" i="50"/>
  <c r="AU23" i="50"/>
  <c r="AX23" i="50"/>
  <c r="AZ23" i="50"/>
  <c r="BA23" i="50"/>
  <c r="BA24" i="50"/>
  <c r="BA25" i="50"/>
  <c r="BA26" i="50"/>
  <c r="BA27" i="50"/>
  <c r="BA28" i="50"/>
  <c r="BA29" i="50"/>
  <c r="BA30" i="50"/>
  <c r="BA31" i="50"/>
  <c r="BA32" i="50"/>
  <c r="BA33" i="50"/>
  <c r="BA34" i="50"/>
  <c r="BA35" i="50"/>
  <c r="BA36" i="50"/>
  <c r="BA37" i="50"/>
  <c r="BA38" i="50"/>
  <c r="BA39" i="50"/>
  <c r="BA40" i="50"/>
  <c r="BA41" i="50"/>
  <c r="BA42" i="50"/>
  <c r="AX24" i="50"/>
  <c r="AX25" i="50"/>
  <c r="AX26" i="50"/>
  <c r="AX27" i="50"/>
  <c r="AX28" i="50"/>
  <c r="AX29" i="50"/>
  <c r="AX30" i="50"/>
  <c r="AX31" i="50"/>
  <c r="AX32" i="50"/>
  <c r="AX33" i="50"/>
  <c r="AX34" i="50"/>
  <c r="AX35" i="50"/>
  <c r="AX36" i="50"/>
  <c r="AX37" i="50"/>
  <c r="AX38" i="50"/>
  <c r="AX39" i="50"/>
  <c r="AX40" i="50"/>
  <c r="AX41" i="50"/>
  <c r="AX42" i="50"/>
  <c r="AZ24" i="50"/>
  <c r="AZ25" i="50"/>
  <c r="AZ26" i="50"/>
  <c r="AZ27" i="50"/>
  <c r="AZ28" i="50"/>
  <c r="AZ29" i="50"/>
  <c r="AZ30" i="50"/>
  <c r="AZ31" i="50"/>
  <c r="AZ32" i="50"/>
  <c r="AZ33" i="50"/>
  <c r="AZ34" i="50"/>
  <c r="AZ35" i="50"/>
  <c r="AZ36" i="50"/>
  <c r="AZ37" i="50"/>
  <c r="AZ38" i="50"/>
  <c r="AZ39" i="50"/>
  <c r="AZ40" i="50"/>
  <c r="AZ41" i="50"/>
  <c r="AZ42" i="50"/>
  <c r="BD23" i="50"/>
  <c r="BD43" i="50" s="1"/>
  <c r="BH43" i="50" s="1"/>
  <c r="BE23" i="50"/>
  <c r="BG23" i="50"/>
  <c r="BJ23" i="50"/>
  <c r="BL23" i="50"/>
  <c r="BU23" i="50"/>
  <c r="BW23" i="50"/>
  <c r="BZ23" i="50"/>
  <c r="CC23" i="50"/>
  <c r="CE23" i="50"/>
  <c r="CI23" i="50"/>
  <c r="CM23" i="50"/>
  <c r="L24" i="50"/>
  <c r="M24" i="50"/>
  <c r="Q24" i="50"/>
  <c r="R24" i="50"/>
  <c r="S24" i="50"/>
  <c r="W24" i="50"/>
  <c r="X24" i="50"/>
  <c r="Y24" i="50"/>
  <c r="Z24" i="50"/>
  <c r="AC24" i="50"/>
  <c r="AE24" i="50"/>
  <c r="AI24" i="50"/>
  <c r="AJ24" i="50"/>
  <c r="AL24" i="50"/>
  <c r="AN24" i="50"/>
  <c r="AO24" i="50"/>
  <c r="AO25" i="50"/>
  <c r="AO26" i="50"/>
  <c r="AO27" i="50"/>
  <c r="AO28" i="50"/>
  <c r="AO29" i="50"/>
  <c r="AO30" i="50"/>
  <c r="AO31" i="50"/>
  <c r="AO32" i="50"/>
  <c r="AO33" i="50"/>
  <c r="AO34" i="50"/>
  <c r="AO35" i="50"/>
  <c r="AO36" i="50"/>
  <c r="AO37" i="50"/>
  <c r="AO38" i="50"/>
  <c r="AO39" i="50"/>
  <c r="AO40" i="50"/>
  <c r="AO41" i="50"/>
  <c r="AO42" i="50"/>
  <c r="AR24" i="50"/>
  <c r="AR25" i="50"/>
  <c r="AR26" i="50"/>
  <c r="AR27" i="50"/>
  <c r="AR28" i="50"/>
  <c r="AR29" i="50"/>
  <c r="AR30" i="50"/>
  <c r="AR31" i="50"/>
  <c r="AR32" i="50"/>
  <c r="AR33" i="50"/>
  <c r="AR34" i="50"/>
  <c r="AR35" i="50"/>
  <c r="AR36" i="50"/>
  <c r="AR37" i="50"/>
  <c r="AR38" i="50"/>
  <c r="AR39" i="50"/>
  <c r="AR40" i="50"/>
  <c r="AR41" i="50"/>
  <c r="AR42" i="50"/>
  <c r="AS24" i="50"/>
  <c r="AU24" i="50"/>
  <c r="BD24" i="50"/>
  <c r="BE24" i="50"/>
  <c r="BG24" i="50"/>
  <c r="BJ24" i="50"/>
  <c r="BL24" i="50"/>
  <c r="BU24" i="50"/>
  <c r="BW24" i="50"/>
  <c r="BZ24" i="50"/>
  <c r="CC24" i="50"/>
  <c r="CE24" i="50"/>
  <c r="CI24" i="50"/>
  <c r="CM24" i="50"/>
  <c r="L25" i="50"/>
  <c r="M25" i="50"/>
  <c r="Q25" i="50"/>
  <c r="R25" i="50"/>
  <c r="S25" i="50"/>
  <c r="W25" i="50"/>
  <c r="X25" i="50"/>
  <c r="Y25" i="50"/>
  <c r="Z25" i="50"/>
  <c r="AC25" i="50"/>
  <c r="AE25" i="50"/>
  <c r="AI25" i="50"/>
  <c r="AJ25" i="50"/>
  <c r="AL25" i="50"/>
  <c r="AN25" i="50"/>
  <c r="AS25" i="50"/>
  <c r="AU25" i="50"/>
  <c r="BD25" i="50"/>
  <c r="BE25" i="50"/>
  <c r="BG25" i="50"/>
  <c r="BJ25" i="50"/>
  <c r="BL25" i="50"/>
  <c r="BU25" i="50"/>
  <c r="BW25" i="50"/>
  <c r="BZ25" i="50"/>
  <c r="CC25" i="50"/>
  <c r="CE25" i="50"/>
  <c r="CI25" i="50"/>
  <c r="CM25" i="50"/>
  <c r="L26" i="50"/>
  <c r="M26" i="50"/>
  <c r="Q26" i="50"/>
  <c r="R26" i="50"/>
  <c r="S26" i="50"/>
  <c r="W26" i="50"/>
  <c r="X26" i="50"/>
  <c r="Y26" i="50"/>
  <c r="Z26" i="50"/>
  <c r="AC26" i="50"/>
  <c r="AE26" i="50"/>
  <c r="AI26" i="50"/>
  <c r="AJ26" i="50"/>
  <c r="AL26" i="50"/>
  <c r="AN26" i="50"/>
  <c r="AS26" i="50"/>
  <c r="AU26" i="50"/>
  <c r="BD26" i="50"/>
  <c r="BE26" i="50"/>
  <c r="BG26" i="50"/>
  <c r="BJ26" i="50"/>
  <c r="BL26" i="50"/>
  <c r="BU26" i="50"/>
  <c r="BW26" i="50"/>
  <c r="BZ26" i="50"/>
  <c r="CC26" i="50"/>
  <c r="CE26" i="50"/>
  <c r="CI26" i="50"/>
  <c r="CM26" i="50"/>
  <c r="L27" i="50"/>
  <c r="M27" i="50"/>
  <c r="Q27" i="50"/>
  <c r="R27" i="50"/>
  <c r="S27" i="50"/>
  <c r="W27" i="50"/>
  <c r="X27" i="50"/>
  <c r="Y27" i="50"/>
  <c r="Y28" i="50"/>
  <c r="Y29" i="50"/>
  <c r="Y30" i="50"/>
  <c r="Y31" i="50"/>
  <c r="Y32" i="50"/>
  <c r="Y33" i="50"/>
  <c r="Y34" i="50"/>
  <c r="Y35" i="50"/>
  <c r="Y36" i="50"/>
  <c r="Y37" i="50"/>
  <c r="Y38" i="50"/>
  <c r="Y39" i="50"/>
  <c r="Y40" i="50"/>
  <c r="Y41" i="50"/>
  <c r="Y42" i="50"/>
  <c r="Z27" i="50"/>
  <c r="AC27" i="50"/>
  <c r="AE27" i="50"/>
  <c r="AI27" i="50"/>
  <c r="AJ27" i="50"/>
  <c r="AL27" i="50"/>
  <c r="AN27" i="50"/>
  <c r="AS27" i="50"/>
  <c r="AU27" i="50"/>
  <c r="BD27" i="50"/>
  <c r="BE27" i="50"/>
  <c r="BG27" i="50"/>
  <c r="BJ27" i="50"/>
  <c r="BL27" i="50"/>
  <c r="BU27" i="50"/>
  <c r="BW27" i="50"/>
  <c r="BZ27" i="50"/>
  <c r="CC27" i="50"/>
  <c r="CE27" i="50"/>
  <c r="CI27" i="50"/>
  <c r="CM27" i="50"/>
  <c r="L28" i="50"/>
  <c r="L29" i="50"/>
  <c r="L30" i="50"/>
  <c r="L31" i="50"/>
  <c r="L32" i="50"/>
  <c r="L33" i="50"/>
  <c r="L34" i="50"/>
  <c r="L35" i="50"/>
  <c r="L36" i="50"/>
  <c r="L37" i="50"/>
  <c r="L38" i="50"/>
  <c r="L39" i="50"/>
  <c r="L40" i="50"/>
  <c r="L41" i="50"/>
  <c r="L42" i="50"/>
  <c r="C49" i="50"/>
  <c r="D49" i="50" s="1"/>
  <c r="M28" i="50"/>
  <c r="Q28" i="50"/>
  <c r="R28" i="50"/>
  <c r="S28" i="50"/>
  <c r="W28" i="50"/>
  <c r="X28" i="50"/>
  <c r="Z28" i="50"/>
  <c r="AC28" i="50"/>
  <c r="AE28" i="50"/>
  <c r="AI28" i="50"/>
  <c r="AJ28" i="50"/>
  <c r="AL28" i="50"/>
  <c r="AN28" i="50"/>
  <c r="AS28" i="50"/>
  <c r="AU28" i="50"/>
  <c r="BD28" i="50"/>
  <c r="BE28" i="50"/>
  <c r="BG28" i="50"/>
  <c r="BJ28" i="50"/>
  <c r="BL28" i="50"/>
  <c r="BU28" i="50"/>
  <c r="BW28" i="50"/>
  <c r="BZ28" i="50"/>
  <c r="CC28" i="50"/>
  <c r="CE28" i="50"/>
  <c r="CI28" i="50"/>
  <c r="CM28" i="50"/>
  <c r="M29" i="50"/>
  <c r="Q29" i="50"/>
  <c r="R29" i="50"/>
  <c r="R30" i="50"/>
  <c r="R31" i="50"/>
  <c r="R32" i="50"/>
  <c r="R33" i="50"/>
  <c r="R34" i="50"/>
  <c r="R35" i="50"/>
  <c r="R36" i="50"/>
  <c r="R37" i="50"/>
  <c r="R38" i="50"/>
  <c r="R39" i="50"/>
  <c r="R40" i="50"/>
  <c r="R41" i="50"/>
  <c r="R42" i="50"/>
  <c r="S29" i="50"/>
  <c r="W29" i="50"/>
  <c r="X29" i="50"/>
  <c r="Z29" i="50"/>
  <c r="AC29" i="50"/>
  <c r="AE29" i="50"/>
  <c r="AI29" i="50"/>
  <c r="AJ29" i="50"/>
  <c r="AL29" i="50"/>
  <c r="AN29" i="50"/>
  <c r="AS29" i="50"/>
  <c r="AU29" i="50"/>
  <c r="BD29" i="50"/>
  <c r="BD30" i="50"/>
  <c r="BD31" i="50"/>
  <c r="BD32" i="50"/>
  <c r="BD33" i="50"/>
  <c r="BD34" i="50"/>
  <c r="BD35" i="50"/>
  <c r="BD36" i="50"/>
  <c r="BD37" i="50"/>
  <c r="BD38" i="50"/>
  <c r="BD39" i="50"/>
  <c r="BD40" i="50"/>
  <c r="BD41" i="50"/>
  <c r="BD42" i="50"/>
  <c r="BE29" i="50"/>
  <c r="BE30" i="50"/>
  <c r="BE31" i="50"/>
  <c r="BE32" i="50"/>
  <c r="BE33" i="50"/>
  <c r="BE34" i="50"/>
  <c r="BE35" i="50"/>
  <c r="BE36" i="50"/>
  <c r="BE37" i="50"/>
  <c r="BE38" i="50"/>
  <c r="BE39" i="50"/>
  <c r="BE40" i="50"/>
  <c r="BE41" i="50"/>
  <c r="BE42" i="50"/>
  <c r="BG29" i="50"/>
  <c r="BG30" i="50"/>
  <c r="BG31" i="50"/>
  <c r="BG32" i="50"/>
  <c r="BG33" i="50"/>
  <c r="BG34" i="50"/>
  <c r="BG35" i="50"/>
  <c r="BG36" i="50"/>
  <c r="BG37" i="50"/>
  <c r="BG38" i="50"/>
  <c r="BG39" i="50"/>
  <c r="BG40" i="50"/>
  <c r="BG41" i="50"/>
  <c r="BG42" i="50"/>
  <c r="BJ29" i="50"/>
  <c r="BL29" i="50"/>
  <c r="BU29" i="50"/>
  <c r="BW29" i="50"/>
  <c r="BZ29" i="50"/>
  <c r="CC29" i="50"/>
  <c r="CE29" i="50"/>
  <c r="CI29" i="50"/>
  <c r="CM29" i="50"/>
  <c r="M30" i="50"/>
  <c r="Q30" i="50"/>
  <c r="S30" i="50"/>
  <c r="W30" i="50"/>
  <c r="X30" i="50"/>
  <c r="Z30" i="50"/>
  <c r="AC30" i="50"/>
  <c r="AE30" i="50"/>
  <c r="AI30" i="50"/>
  <c r="AJ30" i="50"/>
  <c r="AL30" i="50"/>
  <c r="AN30" i="50"/>
  <c r="AS30" i="50"/>
  <c r="AU30" i="50"/>
  <c r="BJ30" i="50"/>
  <c r="BL30" i="50"/>
  <c r="BU30" i="50"/>
  <c r="BW30" i="50"/>
  <c r="BZ30" i="50"/>
  <c r="CC30" i="50"/>
  <c r="CE30" i="50"/>
  <c r="CI30" i="50"/>
  <c r="CM30" i="50"/>
  <c r="M31" i="50"/>
  <c r="Q31" i="50"/>
  <c r="S31" i="50"/>
  <c r="W31" i="50"/>
  <c r="X31" i="50"/>
  <c r="Z31" i="50"/>
  <c r="AC31" i="50"/>
  <c r="AE31" i="50"/>
  <c r="AI31" i="50"/>
  <c r="AJ31" i="50"/>
  <c r="AL31" i="50"/>
  <c r="AN31" i="50"/>
  <c r="AS31" i="50"/>
  <c r="AU31" i="50"/>
  <c r="BJ31" i="50"/>
  <c r="BL31" i="50"/>
  <c r="BU31" i="50"/>
  <c r="BW31" i="50"/>
  <c r="BZ31" i="50"/>
  <c r="CC31" i="50"/>
  <c r="CE31" i="50"/>
  <c r="CI31" i="50"/>
  <c r="CM31" i="50"/>
  <c r="M32" i="50"/>
  <c r="Q32" i="50"/>
  <c r="S32" i="50"/>
  <c r="W32" i="50"/>
  <c r="X32" i="50"/>
  <c r="Z32" i="50"/>
  <c r="AC32" i="50"/>
  <c r="AE32" i="50"/>
  <c r="AI32" i="50"/>
  <c r="AJ32" i="50"/>
  <c r="AL32" i="50"/>
  <c r="AN32" i="50"/>
  <c r="AS32" i="50"/>
  <c r="AU32" i="50"/>
  <c r="BJ32" i="50"/>
  <c r="BL32" i="50"/>
  <c r="BU32" i="50"/>
  <c r="BW32" i="50"/>
  <c r="BZ32" i="50"/>
  <c r="CC32" i="50"/>
  <c r="CE32" i="50"/>
  <c r="CI32" i="50"/>
  <c r="CM32" i="50"/>
  <c r="M33" i="50"/>
  <c r="Q33" i="50"/>
  <c r="S33" i="50"/>
  <c r="W33" i="50"/>
  <c r="X33" i="50"/>
  <c r="Z33" i="50"/>
  <c r="AC33" i="50"/>
  <c r="AE33" i="50"/>
  <c r="AI33" i="50"/>
  <c r="AJ33" i="50"/>
  <c r="AL33" i="50"/>
  <c r="AN33" i="50"/>
  <c r="AS33" i="50"/>
  <c r="AU33" i="50"/>
  <c r="BJ33" i="50"/>
  <c r="BL33" i="50"/>
  <c r="BU33" i="50"/>
  <c r="BW33" i="50"/>
  <c r="BZ33" i="50"/>
  <c r="CC33" i="50"/>
  <c r="CE33" i="50"/>
  <c r="CI33" i="50"/>
  <c r="CM33" i="50"/>
  <c r="M34" i="50"/>
  <c r="Q34" i="50"/>
  <c r="S34" i="50"/>
  <c r="W34" i="50"/>
  <c r="X34" i="50"/>
  <c r="Z34" i="50"/>
  <c r="AC34" i="50"/>
  <c r="AE34" i="50"/>
  <c r="AI34" i="50"/>
  <c r="AJ34" i="50"/>
  <c r="AL34" i="50"/>
  <c r="AN34" i="50"/>
  <c r="AS34" i="50"/>
  <c r="AU34" i="50"/>
  <c r="BJ34" i="50"/>
  <c r="BL34" i="50"/>
  <c r="BU34" i="50"/>
  <c r="BW34" i="50"/>
  <c r="BZ34" i="50"/>
  <c r="CC34" i="50"/>
  <c r="CE34" i="50"/>
  <c r="CI34" i="50"/>
  <c r="CM34" i="50"/>
  <c r="M35" i="50"/>
  <c r="Q35" i="50"/>
  <c r="S35" i="50"/>
  <c r="W35" i="50"/>
  <c r="X35" i="50"/>
  <c r="Z35" i="50"/>
  <c r="AC35" i="50"/>
  <c r="AE35" i="50"/>
  <c r="AI35" i="50"/>
  <c r="AJ35" i="50"/>
  <c r="AL35" i="50"/>
  <c r="AN35" i="50"/>
  <c r="AS35" i="50"/>
  <c r="AU35" i="50"/>
  <c r="BJ35" i="50"/>
  <c r="BL35" i="50"/>
  <c r="BU35" i="50"/>
  <c r="BW35" i="50"/>
  <c r="BZ35" i="50"/>
  <c r="CC35" i="50"/>
  <c r="CE35" i="50"/>
  <c r="CI35" i="50"/>
  <c r="CM35" i="50"/>
  <c r="M36" i="50"/>
  <c r="Q36" i="50"/>
  <c r="S36" i="50"/>
  <c r="W36" i="50"/>
  <c r="X36" i="50"/>
  <c r="Z36" i="50"/>
  <c r="AC36" i="50"/>
  <c r="AE36" i="50"/>
  <c r="AI36" i="50"/>
  <c r="AJ36" i="50"/>
  <c r="AL36" i="50"/>
  <c r="AN36" i="50"/>
  <c r="AS36" i="50"/>
  <c r="AU36" i="50"/>
  <c r="BJ36" i="50"/>
  <c r="BL36" i="50"/>
  <c r="BU36" i="50"/>
  <c r="BW36" i="50"/>
  <c r="BZ36" i="50"/>
  <c r="CC36" i="50"/>
  <c r="CE36" i="50"/>
  <c r="CI36" i="50"/>
  <c r="CM36" i="50"/>
  <c r="M37" i="50"/>
  <c r="Q37" i="50"/>
  <c r="S37" i="50"/>
  <c r="W37" i="50"/>
  <c r="W38" i="50"/>
  <c r="W39" i="50"/>
  <c r="W40" i="50"/>
  <c r="W41" i="50"/>
  <c r="W42" i="50"/>
  <c r="X37" i="50"/>
  <c r="Z37" i="50"/>
  <c r="AC37" i="50"/>
  <c r="AE37" i="50"/>
  <c r="AI37" i="50"/>
  <c r="AJ37" i="50"/>
  <c r="AL37" i="50"/>
  <c r="AN37" i="50"/>
  <c r="AS37" i="50"/>
  <c r="AU37" i="50"/>
  <c r="BJ37" i="50"/>
  <c r="BL37" i="50"/>
  <c r="BU37" i="50"/>
  <c r="BW37" i="50"/>
  <c r="BZ37" i="50"/>
  <c r="CC37" i="50"/>
  <c r="CE37" i="50"/>
  <c r="CI37" i="50"/>
  <c r="CM37" i="50"/>
  <c r="M38" i="50"/>
  <c r="Q38" i="50"/>
  <c r="S38" i="50"/>
  <c r="X38" i="50"/>
  <c r="Z38" i="50"/>
  <c r="AC38" i="50"/>
  <c r="AE38" i="50"/>
  <c r="AI38" i="50"/>
  <c r="AJ38" i="50"/>
  <c r="AL38" i="50"/>
  <c r="AN38" i="50"/>
  <c r="AS38" i="50"/>
  <c r="AU38" i="50"/>
  <c r="BJ38" i="50"/>
  <c r="BL38" i="50"/>
  <c r="BU38" i="50"/>
  <c r="BW38" i="50"/>
  <c r="BZ38" i="50"/>
  <c r="CC38" i="50"/>
  <c r="CE38" i="50"/>
  <c r="CI38" i="50"/>
  <c r="CM38" i="50"/>
  <c r="M39" i="50"/>
  <c r="Q39" i="50"/>
  <c r="S39" i="50"/>
  <c r="X39" i="50"/>
  <c r="Z39" i="50"/>
  <c r="AC39" i="50"/>
  <c r="AE39" i="50"/>
  <c r="AI39" i="50"/>
  <c r="AJ39" i="50"/>
  <c r="AL39" i="50"/>
  <c r="AN39" i="50"/>
  <c r="AS39" i="50"/>
  <c r="AU39" i="50"/>
  <c r="BJ39" i="50"/>
  <c r="BL39" i="50"/>
  <c r="BU39" i="50"/>
  <c r="BW39" i="50"/>
  <c r="BZ39" i="50"/>
  <c r="CC39" i="50"/>
  <c r="CE39" i="50"/>
  <c r="CI39" i="50"/>
  <c r="CM39" i="50"/>
  <c r="M40" i="50"/>
  <c r="Q40" i="50"/>
  <c r="S40" i="50"/>
  <c r="X40" i="50"/>
  <c r="Z40" i="50"/>
  <c r="AC40" i="50"/>
  <c r="AE40" i="50"/>
  <c r="AI40" i="50"/>
  <c r="AJ40" i="50"/>
  <c r="AJ41" i="50"/>
  <c r="AJ42" i="50"/>
  <c r="AL40" i="50"/>
  <c r="AN40" i="50"/>
  <c r="AS40" i="50"/>
  <c r="AU40" i="50"/>
  <c r="BJ40" i="50"/>
  <c r="BL40" i="50"/>
  <c r="BU40" i="50"/>
  <c r="BW40" i="50"/>
  <c r="BZ40" i="50"/>
  <c r="CC40" i="50"/>
  <c r="CE40" i="50"/>
  <c r="CI40" i="50"/>
  <c r="CM40" i="50"/>
  <c r="M41" i="50"/>
  <c r="Q41" i="50"/>
  <c r="S41" i="50"/>
  <c r="X41" i="50"/>
  <c r="Z41" i="50"/>
  <c r="AC41" i="50"/>
  <c r="AE41" i="50"/>
  <c r="AI41" i="50"/>
  <c r="AL41" i="50"/>
  <c r="AN41" i="50"/>
  <c r="AS41" i="50"/>
  <c r="AU41" i="50"/>
  <c r="BJ41" i="50"/>
  <c r="BL41" i="50"/>
  <c r="BU41" i="50"/>
  <c r="BW41" i="50"/>
  <c r="BZ41" i="50"/>
  <c r="CC41" i="50"/>
  <c r="CE41" i="50"/>
  <c r="CI41" i="50"/>
  <c r="CM41" i="50"/>
  <c r="M42" i="50"/>
  <c r="Q42" i="50"/>
  <c r="S42" i="50"/>
  <c r="X42" i="50"/>
  <c r="Z42" i="50"/>
  <c r="AC42" i="50"/>
  <c r="AE42" i="50"/>
  <c r="AI42" i="50"/>
  <c r="AL42" i="50"/>
  <c r="AN42" i="50"/>
  <c r="AS42" i="50"/>
  <c r="AU42" i="50"/>
  <c r="BJ42" i="50"/>
  <c r="BL42" i="50"/>
  <c r="BU42" i="50"/>
  <c r="BW42" i="50"/>
  <c r="BZ42" i="50"/>
  <c r="CC42" i="50"/>
  <c r="CE42" i="50"/>
  <c r="CI42" i="50"/>
  <c r="CM42" i="50"/>
  <c r="C50" i="50"/>
  <c r="E50" i="50"/>
  <c r="C51" i="50"/>
  <c r="C58" i="50"/>
  <c r="C59" i="50"/>
  <c r="E59" i="50"/>
  <c r="C60" i="50"/>
  <c r="C63" i="50"/>
  <c r="E63" i="50" s="1"/>
  <c r="C66" i="50"/>
  <c r="E66" i="50" s="1"/>
  <c r="E60" i="50"/>
  <c r="M59" i="50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H16" i="54"/>
  <c r="H20" i="54" s="1"/>
  <c r="H18" i="54"/>
  <c r="E16" i="54"/>
  <c r="E24" i="54" s="1"/>
  <c r="E18" i="54"/>
  <c r="E22" i="54" s="1"/>
  <c r="E20" i="54"/>
  <c r="I18" i="53"/>
  <c r="I16" i="53"/>
  <c r="I14" i="53" s="1"/>
  <c r="I12" i="53"/>
  <c r="I15" i="55"/>
  <c r="I13" i="55"/>
  <c r="L10" i="8"/>
  <c r="W10" i="8"/>
  <c r="L11" i="8"/>
  <c r="W11" i="8"/>
  <c r="L12" i="8"/>
  <c r="W12" i="8"/>
  <c r="L13" i="8"/>
  <c r="W13" i="8"/>
  <c r="L14" i="8"/>
  <c r="W14" i="8"/>
  <c r="L15" i="8"/>
  <c r="W15" i="8"/>
  <c r="L16" i="8"/>
  <c r="W16" i="8"/>
  <c r="L17" i="8"/>
  <c r="W17" i="8"/>
  <c r="L18" i="8"/>
  <c r="W18" i="8"/>
  <c r="L19" i="8"/>
  <c r="W19" i="8"/>
  <c r="L20" i="8"/>
  <c r="W20" i="8"/>
  <c r="L21" i="8"/>
  <c r="W21" i="8"/>
  <c r="L22" i="8"/>
  <c r="W22" i="8"/>
  <c r="L23" i="8"/>
  <c r="W23" i="8"/>
  <c r="L24" i="8"/>
  <c r="W24" i="8"/>
  <c r="L25" i="8"/>
  <c r="W25" i="8"/>
  <c r="L26" i="8"/>
  <c r="W26" i="8"/>
  <c r="L27" i="8"/>
  <c r="W27" i="8"/>
  <c r="CI2" i="40"/>
  <c r="CL2" i="40"/>
  <c r="CM2" i="40"/>
  <c r="CN2" i="40"/>
  <c r="CO2" i="40"/>
  <c r="CI3" i="40"/>
  <c r="CL3" i="40"/>
  <c r="CM3" i="40"/>
  <c r="CN3" i="40"/>
  <c r="CO3" i="40"/>
  <c r="CI4" i="40"/>
  <c r="CL4" i="40"/>
  <c r="CM4" i="40"/>
  <c r="CN4" i="40"/>
  <c r="CO4" i="40"/>
  <c r="CI5" i="40"/>
  <c r="CL5" i="40"/>
  <c r="CM5" i="40"/>
  <c r="CN5" i="40"/>
  <c r="CO5" i="40"/>
  <c r="CI6" i="40"/>
  <c r="CL6" i="40"/>
  <c r="CM6" i="40"/>
  <c r="CN6" i="40"/>
  <c r="CO6" i="40"/>
  <c r="CI7" i="40"/>
  <c r="CL7" i="40"/>
  <c r="CM7" i="40"/>
  <c r="CN7" i="40"/>
  <c r="CO7" i="40"/>
  <c r="E8" i="40"/>
  <c r="CI8" i="40"/>
  <c r="CL8" i="40"/>
  <c r="CM8" i="40"/>
  <c r="CN8" i="40"/>
  <c r="CO8" i="40"/>
  <c r="CI9" i="40"/>
  <c r="CL9" i="40"/>
  <c r="CM9" i="40"/>
  <c r="CN9" i="40"/>
  <c r="CO9" i="40"/>
  <c r="CI10" i="40"/>
  <c r="CL10" i="40"/>
  <c r="CM10" i="40"/>
  <c r="CN10" i="40"/>
  <c r="CO10" i="40"/>
  <c r="CI11" i="40"/>
  <c r="CL11" i="40"/>
  <c r="CM11" i="40"/>
  <c r="CN11" i="40"/>
  <c r="CO11" i="40"/>
  <c r="CI12" i="40"/>
  <c r="CL12" i="40"/>
  <c r="CM12" i="40"/>
  <c r="CN12" i="40"/>
  <c r="CO12" i="40"/>
  <c r="CI13" i="40"/>
  <c r="CL13" i="40"/>
  <c r="CM13" i="40"/>
  <c r="CN13" i="40"/>
  <c r="CO13" i="40"/>
  <c r="CI14" i="40"/>
  <c r="CL14" i="40"/>
  <c r="CM14" i="40"/>
  <c r="CN14" i="40"/>
  <c r="CO14" i="40"/>
  <c r="M15" i="40"/>
  <c r="BX81" i="40" s="1"/>
  <c r="BK94" i="40" s="1"/>
  <c r="M16" i="40"/>
  <c r="M17" i="40"/>
  <c r="M20" i="40"/>
  <c r="M21" i="40"/>
  <c r="M22" i="40"/>
  <c r="BX82" i="40"/>
  <c r="M25" i="40"/>
  <c r="BX83" i="40"/>
  <c r="M26" i="40"/>
  <c r="M27" i="40"/>
  <c r="CI15" i="40"/>
  <c r="CL15" i="40"/>
  <c r="CM15" i="40"/>
  <c r="CN15" i="40"/>
  <c r="CO15" i="40"/>
  <c r="CI16" i="40"/>
  <c r="CL16" i="40"/>
  <c r="CM16" i="40"/>
  <c r="CN16" i="40"/>
  <c r="CO16" i="40"/>
  <c r="CI17" i="40"/>
  <c r="CL17" i="40"/>
  <c r="CM17" i="40"/>
  <c r="CN17" i="40"/>
  <c r="CO17" i="40"/>
  <c r="C18" i="40"/>
  <c r="D18" i="40"/>
  <c r="E18" i="40"/>
  <c r="F18" i="40"/>
  <c r="F23" i="40"/>
  <c r="F28" i="40"/>
  <c r="G18" i="40"/>
  <c r="BQ84" i="40" s="1"/>
  <c r="G23" i="40"/>
  <c r="G28" i="40"/>
  <c r="H18" i="40"/>
  <c r="I18" i="40"/>
  <c r="BS84" i="40" s="1"/>
  <c r="J18" i="40"/>
  <c r="J23" i="40"/>
  <c r="J28" i="40"/>
  <c r="K18" i="40"/>
  <c r="L18" i="40"/>
  <c r="L23" i="40"/>
  <c r="L28" i="40"/>
  <c r="CI18" i="40"/>
  <c r="CL18" i="40"/>
  <c r="CM18" i="40"/>
  <c r="CN18" i="40"/>
  <c r="CO18" i="40"/>
  <c r="CI19" i="40"/>
  <c r="CL19" i="40"/>
  <c r="CM19" i="40"/>
  <c r="CN19" i="40"/>
  <c r="CO19" i="40"/>
  <c r="CI20" i="40"/>
  <c r="CL20" i="40"/>
  <c r="CM20" i="40"/>
  <c r="CN20" i="40"/>
  <c r="CO20" i="40"/>
  <c r="CI21" i="40"/>
  <c r="CL21" i="40"/>
  <c r="CM21" i="40"/>
  <c r="CN21" i="40"/>
  <c r="CO21" i="40"/>
  <c r="CI22" i="40"/>
  <c r="CL22" i="40"/>
  <c r="CM22" i="40"/>
  <c r="CN22" i="40"/>
  <c r="CO22" i="40"/>
  <c r="C23" i="40"/>
  <c r="D23" i="40"/>
  <c r="BN84" i="40" s="1"/>
  <c r="D28" i="40"/>
  <c r="E23" i="40"/>
  <c r="H23" i="40"/>
  <c r="H28" i="40"/>
  <c r="BR84" i="40"/>
  <c r="I23" i="40"/>
  <c r="K23" i="40"/>
  <c r="BU84" i="40" s="1"/>
  <c r="CI23" i="40"/>
  <c r="CL23" i="40"/>
  <c r="CM23" i="40"/>
  <c r="CN23" i="40"/>
  <c r="CO23" i="40"/>
  <c r="CI24" i="40"/>
  <c r="CL24" i="40"/>
  <c r="CM24" i="40"/>
  <c r="CN24" i="40"/>
  <c r="CO24" i="40"/>
  <c r="CI25" i="40"/>
  <c r="CL25" i="40"/>
  <c r="CM25" i="40"/>
  <c r="CN25" i="40"/>
  <c r="CO25" i="40"/>
  <c r="CI26" i="40"/>
  <c r="CL26" i="40"/>
  <c r="CM26" i="40"/>
  <c r="CN26" i="40"/>
  <c r="CO26" i="40"/>
  <c r="CI27" i="40"/>
  <c r="CL27" i="40"/>
  <c r="CM27" i="40"/>
  <c r="CN27" i="40"/>
  <c r="CO27" i="40"/>
  <c r="C28" i="40"/>
  <c r="E28" i="40"/>
  <c r="BO84" i="40" s="1"/>
  <c r="I28" i="40"/>
  <c r="K28" i="40"/>
  <c r="CI28" i="40"/>
  <c r="CL28" i="40"/>
  <c r="CM28" i="40"/>
  <c r="CN28" i="40"/>
  <c r="CO28" i="40"/>
  <c r="CI29" i="40"/>
  <c r="CL29" i="40"/>
  <c r="CM29" i="40"/>
  <c r="CN29" i="40"/>
  <c r="CO29" i="40"/>
  <c r="CI30" i="40"/>
  <c r="CL30" i="40"/>
  <c r="CM30" i="40"/>
  <c r="CN30" i="40"/>
  <c r="CO30" i="40"/>
  <c r="H31" i="40"/>
  <c r="CI31" i="40"/>
  <c r="CL31" i="40"/>
  <c r="CM31" i="40"/>
  <c r="CN31" i="40"/>
  <c r="CO31" i="40"/>
  <c r="H32" i="40"/>
  <c r="CI32" i="40"/>
  <c r="H33" i="40"/>
  <c r="CI33" i="40"/>
  <c r="H34" i="40"/>
  <c r="CI34" i="40"/>
  <c r="H35" i="40"/>
  <c r="CI35" i="40"/>
  <c r="H36" i="40"/>
  <c r="CI36" i="40"/>
  <c r="H37" i="40"/>
  <c r="CI37" i="40"/>
  <c r="CI38" i="40"/>
  <c r="CI39" i="40"/>
  <c r="CI40" i="40"/>
  <c r="CI41" i="40"/>
  <c r="CI42" i="40"/>
  <c r="CI43" i="40"/>
  <c r="CI44" i="40"/>
  <c r="CI45" i="40"/>
  <c r="CI46" i="40"/>
  <c r="CI47" i="40"/>
  <c r="CI48" i="40"/>
  <c r="CI49" i="40"/>
  <c r="CI50" i="40"/>
  <c r="CI51" i="40"/>
  <c r="CI52" i="40"/>
  <c r="CI53" i="40"/>
  <c r="CI54" i="40"/>
  <c r="CI55" i="40"/>
  <c r="CI56" i="40"/>
  <c r="CI57" i="40"/>
  <c r="CI58" i="40"/>
  <c r="CI59" i="40"/>
  <c r="CI60" i="40"/>
  <c r="CI61" i="40"/>
  <c r="CI62" i="40"/>
  <c r="CI63" i="40"/>
  <c r="CI64" i="40"/>
  <c r="CI65" i="40"/>
  <c r="CI66" i="40"/>
  <c r="CI67" i="40"/>
  <c r="CI68" i="40"/>
  <c r="CI69" i="40"/>
  <c r="CI70" i="40"/>
  <c r="CI71" i="40"/>
  <c r="CI72" i="40"/>
  <c r="CI73" i="40"/>
  <c r="CI74" i="40"/>
  <c r="CI75" i="40"/>
  <c r="CI76" i="40"/>
  <c r="CI77" i="40"/>
  <c r="CI78" i="40"/>
  <c r="CI79" i="40"/>
  <c r="CI80" i="40"/>
  <c r="BM81" i="40"/>
  <c r="BN81" i="40"/>
  <c r="BO81" i="40"/>
  <c r="BP81" i="40"/>
  <c r="BQ81" i="40"/>
  <c r="BR81" i="40"/>
  <c r="BS81" i="40"/>
  <c r="BT81" i="40"/>
  <c r="BU81" i="40"/>
  <c r="BV81" i="40"/>
  <c r="BY81" i="40"/>
  <c r="BK96" i="40" s="1"/>
  <c r="BY82" i="40"/>
  <c r="BY83" i="40"/>
  <c r="CI81" i="40"/>
  <c r="BM82" i="40"/>
  <c r="BN82" i="40"/>
  <c r="BO82" i="40"/>
  <c r="BP82" i="40"/>
  <c r="BQ82" i="40"/>
  <c r="BR82" i="40"/>
  <c r="BS82" i="40"/>
  <c r="BT82" i="40"/>
  <c r="BU82" i="40"/>
  <c r="BV82" i="40"/>
  <c r="CI82" i="40"/>
  <c r="BM83" i="40"/>
  <c r="BN83" i="40"/>
  <c r="BO83" i="40"/>
  <c r="BP83" i="40"/>
  <c r="BQ83" i="40"/>
  <c r="BR83" i="40"/>
  <c r="BS83" i="40"/>
  <c r="BT83" i="40"/>
  <c r="BU83" i="40"/>
  <c r="BV83" i="40"/>
  <c r="CI83" i="40"/>
  <c r="CI84" i="40"/>
  <c r="CI85" i="40"/>
  <c r="CI86" i="40"/>
  <c r="CI87" i="40"/>
  <c r="CI88" i="40"/>
  <c r="CI89" i="40"/>
  <c r="CI90" i="40"/>
  <c r="CI91" i="40"/>
  <c r="BK100" i="40"/>
  <c r="I13" i="52"/>
  <c r="I15" i="52"/>
  <c r="K15" i="52"/>
  <c r="I17" i="52"/>
  <c r="I19" i="52"/>
  <c r="K17" i="52"/>
  <c r="I11" i="51"/>
  <c r="I13" i="51"/>
  <c r="L23" i="51"/>
  <c r="M38" i="12"/>
  <c r="L38" i="12"/>
  <c r="K38" i="12"/>
  <c r="J38" i="12"/>
  <c r="I38" i="12"/>
  <c r="H38" i="12"/>
  <c r="G38" i="12"/>
  <c r="F38" i="12"/>
  <c r="E38" i="12"/>
  <c r="D38" i="12"/>
  <c r="M37" i="12"/>
  <c r="L37" i="12"/>
  <c r="K37" i="12"/>
  <c r="J37" i="12"/>
  <c r="I37" i="12"/>
  <c r="H37" i="12"/>
  <c r="G37" i="12"/>
  <c r="F37" i="12"/>
  <c r="E37" i="12"/>
  <c r="D37" i="12"/>
  <c r="M36" i="12"/>
  <c r="M39" i="12" s="1"/>
  <c r="L36" i="12"/>
  <c r="L39" i="12"/>
  <c r="K36" i="12"/>
  <c r="K39" i="12"/>
  <c r="J36" i="12"/>
  <c r="J39" i="12" s="1"/>
  <c r="I36" i="12"/>
  <c r="I39" i="12"/>
  <c r="H36" i="12"/>
  <c r="H39" i="12"/>
  <c r="G36" i="12"/>
  <c r="G39" i="12" s="1"/>
  <c r="F36" i="12"/>
  <c r="F39" i="12" s="1"/>
  <c r="E36" i="12"/>
  <c r="E39" i="12" s="1"/>
  <c r="D36" i="12"/>
  <c r="D39" i="12" s="1"/>
  <c r="M33" i="12"/>
  <c r="L33" i="12"/>
  <c r="K33" i="12"/>
  <c r="J33" i="12"/>
  <c r="I33" i="12"/>
  <c r="H33" i="12"/>
  <c r="G33" i="12"/>
  <c r="F33" i="12"/>
  <c r="E33" i="12"/>
  <c r="D33" i="12"/>
  <c r="M32" i="12"/>
  <c r="L32" i="12"/>
  <c r="K32" i="12"/>
  <c r="J32" i="12"/>
  <c r="I32" i="12"/>
  <c r="H32" i="12"/>
  <c r="H34" i="12" s="1"/>
  <c r="G32" i="12"/>
  <c r="F32" i="12"/>
  <c r="E32" i="12"/>
  <c r="D32" i="12"/>
  <c r="M31" i="12"/>
  <c r="M34" i="12"/>
  <c r="L31" i="12"/>
  <c r="L34" i="12"/>
  <c r="K31" i="12"/>
  <c r="K34" i="12" s="1"/>
  <c r="J31" i="12"/>
  <c r="J34" i="12"/>
  <c r="I31" i="12"/>
  <c r="I34" i="12"/>
  <c r="H31" i="12"/>
  <c r="G31" i="12"/>
  <c r="G34" i="12" s="1"/>
  <c r="F31" i="12"/>
  <c r="F34" i="12"/>
  <c r="E31" i="12"/>
  <c r="E34" i="12"/>
  <c r="D31" i="12"/>
  <c r="D34" i="12"/>
  <c r="I13" i="27"/>
  <c r="I11" i="27"/>
  <c r="I11" i="26"/>
  <c r="I15" i="26"/>
  <c r="M60" i="50"/>
  <c r="AO43" i="50"/>
  <c r="BU43" i="50"/>
  <c r="H58" i="50"/>
  <c r="T43" i="50"/>
  <c r="AW136" i="10"/>
  <c r="CS136" i="10"/>
  <c r="DI136" i="10"/>
  <c r="DA136" i="10"/>
  <c r="BA136" i="10"/>
  <c r="BE136" i="10"/>
  <c r="CK136" i="10"/>
  <c r="CO136" i="10"/>
  <c r="DE136" i="10"/>
  <c r="BV84" i="40"/>
  <c r="E58" i="50"/>
  <c r="M58" i="50"/>
  <c r="CC43" i="50"/>
  <c r="L58" i="50"/>
  <c r="AY43" i="50"/>
  <c r="BB43" i="50" s="1"/>
  <c r="AF43" i="50"/>
  <c r="FQ196" i="11"/>
  <c r="EK196" i="11"/>
  <c r="BQ196" i="11"/>
  <c r="CG196" i="11"/>
  <c r="EC196" i="11"/>
  <c r="ES196" i="11"/>
  <c r="BS43" i="50"/>
  <c r="BM43" i="50"/>
  <c r="CK196" i="11"/>
  <c r="EG196" i="11"/>
  <c r="EW196" i="11"/>
  <c r="AT43" i="50"/>
  <c r="R43" i="50"/>
  <c r="CA43" i="50"/>
  <c r="J60" i="50" s="1"/>
  <c r="BV43" i="50"/>
  <c r="H59" i="50" s="1"/>
  <c r="FA196" i="11"/>
  <c r="CO196" i="11"/>
  <c r="DQ136" i="10"/>
  <c r="W43" i="50"/>
  <c r="BR43" i="50"/>
  <c r="BP43" i="50"/>
  <c r="BT43" i="50" s="1"/>
  <c r="BJ43" i="50"/>
  <c r="BY43" i="50"/>
  <c r="J58" i="50"/>
  <c r="Q43" i="50"/>
  <c r="FU196" i="11"/>
  <c r="DY196" i="11"/>
  <c r="CW136" i="10"/>
  <c r="AS136" i="10"/>
  <c r="CG136" i="10"/>
  <c r="BI136" i="10"/>
  <c r="BQ136" i="10"/>
  <c r="BU136" i="10"/>
  <c r="DM136" i="10"/>
  <c r="BY136" i="10"/>
  <c r="BM136" i="10"/>
  <c r="CC136" i="10"/>
  <c r="BM84" i="40"/>
  <c r="M25" i="51"/>
  <c r="L24" i="51"/>
  <c r="L23" i="52"/>
  <c r="I21" i="52"/>
  <c r="N43" i="50"/>
  <c r="D51" i="50"/>
  <c r="G51" i="50" s="1"/>
  <c r="CK43" i="50"/>
  <c r="D63" i="50"/>
  <c r="G63" i="50" s="1"/>
  <c r="CD43" i="50"/>
  <c r="L59" i="50" s="1"/>
  <c r="BG43" i="50"/>
  <c r="BA43" i="50"/>
  <c r="Z43" i="50"/>
  <c r="E51" i="50"/>
  <c r="BZ43" i="50"/>
  <c r="J59" i="50"/>
  <c r="BL43" i="50"/>
  <c r="AX43" i="50"/>
  <c r="S43" i="50"/>
  <c r="U43" i="50" s="1"/>
  <c r="X43" i="50"/>
  <c r="DE196" i="11"/>
  <c r="DA196" i="11"/>
  <c r="FM196" i="11"/>
  <c r="DU196" i="11"/>
  <c r="BM196" i="11"/>
  <c r="CS196" i="11"/>
  <c r="FE196" i="11"/>
  <c r="BY196" i="11"/>
  <c r="DQ196" i="11"/>
  <c r="CW196" i="11"/>
  <c r="DM196" i="11"/>
  <c r="FI196" i="11"/>
  <c r="FY196" i="11"/>
  <c r="BT84" i="40"/>
  <c r="BP84" i="40"/>
  <c r="AD43" i="50"/>
  <c r="CM43" i="50"/>
  <c r="D66" i="50"/>
  <c r="CE43" i="50"/>
  <c r="L60" i="50" s="1"/>
  <c r="AE43" i="50"/>
  <c r="Y43" i="50"/>
  <c r="AA43" i="50" s="1"/>
  <c r="M43" i="50"/>
  <c r="D50" i="50"/>
  <c r="CI43" i="50"/>
  <c r="K58" i="50" s="1"/>
  <c r="BW43" i="50"/>
  <c r="H60" i="50"/>
  <c r="BE43" i="50"/>
  <c r="AS43" i="50"/>
  <c r="AH43" i="50"/>
  <c r="D58" i="50" s="1"/>
  <c r="AC43" i="50"/>
  <c r="AG43" i="50"/>
  <c r="AC44" i="50" s="1"/>
  <c r="CC196" i="11"/>
  <c r="I13" i="26"/>
  <c r="EO196" i="11"/>
  <c r="J18" i="56"/>
  <c r="F51" i="50"/>
  <c r="L24" i="52"/>
  <c r="M25" i="52"/>
  <c r="K60" i="50"/>
  <c r="M24" i="51"/>
  <c r="A60" i="51"/>
  <c r="C60" i="51"/>
  <c r="L25" i="51"/>
  <c r="L26" i="51"/>
  <c r="G50" i="50"/>
  <c r="F50" i="50"/>
  <c r="G66" i="50"/>
  <c r="F66" i="50"/>
  <c r="AC45" i="50"/>
  <c r="M24" i="52"/>
  <c r="A60" i="52"/>
  <c r="C60" i="52"/>
  <c r="A55" i="51"/>
  <c r="A61" i="51" s="1"/>
  <c r="C61" i="51" s="1"/>
  <c r="A56" i="51"/>
  <c r="A62" i="51"/>
  <c r="C62" i="51"/>
  <c r="L27" i="51"/>
  <c r="L28" i="51"/>
  <c r="I27" i="51"/>
  <c r="I15" i="51"/>
  <c r="BI77" i="9" l="1"/>
  <c r="AW77" i="9"/>
  <c r="AO77" i="9"/>
  <c r="BA77" i="9"/>
  <c r="AC77" i="9"/>
  <c r="Y77" i="9"/>
  <c r="AS77" i="9"/>
  <c r="AK77" i="9"/>
  <c r="AG77" i="9"/>
  <c r="BE77" i="9"/>
  <c r="F49" i="50"/>
  <c r="G49" i="50"/>
  <c r="BP46" i="50"/>
  <c r="BQ44" i="50"/>
  <c r="BP45" i="50"/>
  <c r="BS44" i="50"/>
  <c r="BP44" i="50"/>
  <c r="BR44" i="50"/>
  <c r="G58" i="50"/>
  <c r="F58" i="50"/>
  <c r="AY44" i="50"/>
  <c r="AZ44" i="50"/>
  <c r="BA44" i="50"/>
  <c r="AX44" i="50"/>
  <c r="AX45" i="50"/>
  <c r="AX46" i="50"/>
  <c r="BD45" i="50"/>
  <c r="BD46" i="50"/>
  <c r="BE44" i="50"/>
  <c r="BF44" i="50"/>
  <c r="BD44" i="50"/>
  <c r="BG44" i="50"/>
  <c r="F60" i="50"/>
  <c r="G60" i="50"/>
  <c r="I58" i="50"/>
  <c r="I59" i="50"/>
  <c r="I60" i="50"/>
  <c r="AM44" i="50"/>
  <c r="AO44" i="50"/>
  <c r="AL46" i="50"/>
  <c r="AL44" i="50"/>
  <c r="AL45" i="50"/>
  <c r="N58" i="50" s="1"/>
  <c r="H66" i="50" s="1"/>
  <c r="AN44" i="50"/>
  <c r="AR44" i="50"/>
  <c r="AT44" i="50"/>
  <c r="AR45" i="50"/>
  <c r="AR46" i="50"/>
  <c r="AU44" i="50"/>
  <c r="AS44" i="50"/>
  <c r="W46" i="50"/>
  <c r="H50" i="50" s="1"/>
  <c r="W44" i="50"/>
  <c r="Z44" i="50"/>
  <c r="X44" i="50"/>
  <c r="Y44" i="50"/>
  <c r="W45" i="50"/>
  <c r="BJ44" i="50"/>
  <c r="BJ45" i="50"/>
  <c r="BK44" i="50"/>
  <c r="BM44" i="50"/>
  <c r="BJ46" i="50"/>
  <c r="BL44" i="50"/>
  <c r="Q44" i="50"/>
  <c r="Q45" i="50" s="1"/>
  <c r="T44" i="50"/>
  <c r="R44" i="50"/>
  <c r="Q46" i="50"/>
  <c r="H49" i="50" s="1"/>
  <c r="S44" i="50"/>
  <c r="H24" i="54"/>
  <c r="H22" i="54"/>
  <c r="G59" i="50"/>
  <c r="F59" i="50"/>
  <c r="F8" i="40"/>
  <c r="AC46" i="50"/>
  <c r="H51" i="50" s="1"/>
  <c r="DI196" i="11"/>
  <c r="AE44" i="50"/>
  <c r="F63" i="50"/>
  <c r="L25" i="52"/>
  <c r="L26" i="52" s="1"/>
  <c r="AF44" i="50"/>
  <c r="AD44" i="50"/>
  <c r="K59" i="50"/>
  <c r="E49" i="50"/>
  <c r="BW83" i="40" l="1"/>
  <c r="BW82" i="40"/>
  <c r="BW81" i="40"/>
  <c r="BK95" i="40"/>
  <c r="N60" i="50"/>
  <c r="A55" i="52"/>
  <c r="A61" i="52" s="1"/>
  <c r="C61" i="52" s="1"/>
  <c r="A56" i="52"/>
  <c r="A62" i="52" s="1"/>
  <c r="C62" i="52" s="1"/>
  <c r="N59" i="50"/>
  <c r="G8" i="40" l="1"/>
  <c r="BK93" i="40"/>
  <c r="L27" i="52"/>
  <c r="L28" i="52" s="1"/>
  <c r="I26" i="52" s="1"/>
  <c r="I23" i="52" s="1"/>
  <c r="BP85" i="40" l="1"/>
  <c r="BK97" i="40"/>
  <c r="BT85" i="40"/>
  <c r="BN85" i="40"/>
  <c r="BU85" i="40"/>
  <c r="BQ85" i="40"/>
  <c r="BM85" i="40"/>
  <c r="BK98" i="40" s="1"/>
  <c r="BT93" i="40" s="1"/>
  <c r="BT94" i="40" s="1"/>
  <c r="BR85" i="40"/>
  <c r="BS85" i="40"/>
  <c r="BV85" i="40"/>
  <c r="BO85" i="40"/>
  <c r="BN93" i="40"/>
  <c r="BN94" i="40" s="1"/>
  <c r="BW93" i="40" l="1"/>
  <c r="BZ93" i="40"/>
  <c r="BQ93" i="40"/>
  <c r="BQ94" i="40" s="1"/>
  <c r="BQ98" i="40" s="1"/>
  <c r="BQ95" i="40" s="1"/>
  <c r="BN98" i="40"/>
  <c r="BZ98" i="40" s="1"/>
  <c r="BZ95" i="40" s="1"/>
  <c r="BN95" i="40"/>
  <c r="BZ97" i="40" l="1"/>
  <c r="E31" i="40"/>
  <c r="E35" i="40"/>
  <c r="BN96" i="40"/>
  <c r="BW94" i="40"/>
  <c r="BW98" i="40"/>
  <c r="BW95" i="40" s="1"/>
  <c r="BQ96" i="40"/>
  <c r="E32" i="40"/>
  <c r="BT98" i="40"/>
  <c r="BT95" i="40" s="1"/>
  <c r="BW97" i="40" l="1"/>
  <c r="E33" i="40"/>
  <c r="BN100" i="40"/>
  <c r="D35" i="40"/>
  <c r="F35" i="40"/>
  <c r="C35" i="40"/>
  <c r="BQ100" i="40"/>
  <c r="BK102" i="40"/>
  <c r="D31" i="40"/>
  <c r="F31" i="40"/>
  <c r="C31" i="40"/>
  <c r="C32" i="40"/>
  <c r="D32" i="40"/>
  <c r="F32" i="40"/>
  <c r="E36" i="40"/>
  <c r="BT97" i="40"/>
  <c r="BK106" i="40"/>
  <c r="BK99" i="40" l="1"/>
  <c r="BT96" i="40" s="1"/>
  <c r="G36" i="40" s="1"/>
  <c r="BT100" i="40"/>
  <c r="D33" i="40"/>
  <c r="C33" i="40"/>
  <c r="F33" i="40"/>
  <c r="D36" i="40"/>
  <c r="F36" i="40"/>
  <c r="C36" i="40"/>
  <c r="BK104" i="40"/>
  <c r="BK103" i="40"/>
  <c r="G34" i="40" s="1"/>
  <c r="BK105" i="40"/>
  <c r="E34" i="40" s="1"/>
  <c r="BW100" i="40"/>
  <c r="BW96" i="40"/>
  <c r="G33" i="40" s="1"/>
  <c r="F34" i="40" l="1"/>
  <c r="C34" i="40"/>
  <c r="D34" i="40"/>
  <c r="BN108" i="40"/>
  <c r="BN106" i="40"/>
  <c r="E37" i="40" s="1"/>
  <c r="BZ100" i="40"/>
  <c r="G31" i="40" s="1"/>
  <c r="BQ97" i="40"/>
  <c r="G32" i="40" s="1"/>
  <c r="BN97" i="40"/>
  <c r="G35" i="40" s="1"/>
  <c r="F37" i="40" l="1"/>
  <c r="G37" i="40" s="1"/>
  <c r="C37" i="40"/>
  <c r="D37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Noguera</author>
  </authors>
  <commentList>
    <comment ref="AB2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 xml:space="preserve">Click and select to specify rooftop correlations:
</t>
        </r>
        <r>
          <rPr>
            <b/>
            <sz val="8"/>
            <color indexed="81"/>
            <rFont val="Tahoma"/>
            <family val="2"/>
          </rPr>
          <t xml:space="preserve">++  Strong Positive Correlation
+     Positive Correlation
-      Negative Correlation
--    Strong Negative Correlation
</t>
        </r>
        <r>
          <rPr>
            <b/>
            <sz val="8"/>
            <color indexed="81"/>
            <rFont val="Tahoma"/>
            <family val="2"/>
          </rPr>
          <t>These selection options can be modified in the Correlations table below House of Quality.</t>
        </r>
      </text>
    </comment>
    <comment ref="Y30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 xml:space="preserve">Click and select to specify desired direction of improvement:
</t>
        </r>
        <r>
          <rPr>
            <b/>
            <sz val="8"/>
            <color indexed="81"/>
            <rFont val="Symbol"/>
            <family val="1"/>
            <charset val="2"/>
          </rPr>
          <t>­</t>
        </r>
        <r>
          <rPr>
            <b/>
            <sz val="8"/>
            <color indexed="81"/>
            <rFont val="Tahoma"/>
            <family val="2"/>
          </rPr>
          <t xml:space="preserve"> = Maximize
O = Target
</t>
        </r>
        <r>
          <rPr>
            <b/>
            <sz val="8"/>
            <color indexed="81"/>
            <rFont val="Symbol"/>
            <family val="1"/>
            <charset val="2"/>
          </rPr>
          <t>¯</t>
        </r>
        <r>
          <rPr>
            <b/>
            <sz val="8"/>
            <color indexed="81"/>
            <rFont val="Tahoma"/>
            <family val="2"/>
          </rPr>
          <t xml:space="preserve"> = Minimize  
These selection options can be modified in the Direction of Improvement table below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36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Click and select (or enter value in cell) to specify Customer Importance Rating:
1 Low
2
3 Medium
4
5 High
These selection options can be modified in the Customer Importance Rating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Y36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Click and select (or enter value in cell) to specify relationship score between Functional Requirements and Customer Requirements:
1 Low
3 Medium
9 High
These selection options can be modified in the Relationships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M36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>Click and select (or enter value in cell) to specify Our Customer Satisfaction Rating:
1 Low
2
3 Medium
4
5 High
These selection options can be modified in the Satisfaction Ratings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N36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>Click and select (or enter value in cell) to specify Competitor Rating:
1 Low
2
3 Medium
4
5 High
These selection options can be modified in the Satisfaction Ratings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39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 xml:space="preserve">Click and select to specify Customer Requirement correlations:
</t>
        </r>
        <r>
          <rPr>
            <b/>
            <sz val="8"/>
            <color indexed="81"/>
            <rFont val="Tahoma"/>
            <family val="2"/>
          </rPr>
          <t xml:space="preserve">++   Strong Positive Correlation
+      Positive Correlation
-       Negative Correlation
--     Strong Negative Correlation
</t>
        </r>
        <r>
          <rPr>
            <b/>
            <sz val="8"/>
            <color indexed="81"/>
            <rFont val="Tahoma"/>
            <family val="2"/>
          </rPr>
          <t xml:space="preserve">These selection options can be modified in the Correlations table below the House of Quality.
This part of the House of Quality is optional. </t>
        </r>
      </text>
    </comment>
    <comment ref="Y88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>Click and select (or enter value in cell) to specify Difficulty:
1 Very Easy
2
3
4
5 Very Difficult
These selection options can be modified in the Difficulty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Y89" authorId="0" shapeId="0" xr:uid="{00000000-0006-0000-0500-000009000000}">
      <text>
        <r>
          <rPr>
            <b/>
            <sz val="8"/>
            <color indexed="81"/>
            <rFont val="Tahoma"/>
            <family val="2"/>
          </rPr>
          <t>Click and select (or enter value in cell) to specify Priority to Improve:
1 Low Priority
2
3 Medium Priority
4
5 High Priority
These selection options can be modified in the Priority to Improve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Noguera</author>
  </authors>
  <commentList>
    <comment ref="AV46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 xml:space="preserve">Click and select to specify rooftop correlations:
</t>
        </r>
        <r>
          <rPr>
            <b/>
            <sz val="8"/>
            <color indexed="81"/>
            <rFont val="Tahoma"/>
            <family val="2"/>
          </rPr>
          <t xml:space="preserve">++  Strong Positive Correlation
+     Positive Correlation
-      Negative Correlation
--    Strong Negative Correlation
</t>
        </r>
        <r>
          <rPr>
            <b/>
            <sz val="8"/>
            <color indexed="81"/>
            <rFont val="Tahoma"/>
            <family val="2"/>
          </rPr>
          <t>These selection options can be modified in the Correlations table below House of Quality.</t>
        </r>
      </text>
    </comment>
    <comment ref="AS49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 xml:space="preserve">Click and select to specify desired direction of improvement:
</t>
        </r>
        <r>
          <rPr>
            <b/>
            <sz val="8"/>
            <color indexed="81"/>
            <rFont val="Symbol"/>
            <family val="1"/>
            <charset val="2"/>
          </rPr>
          <t>­</t>
        </r>
        <r>
          <rPr>
            <b/>
            <sz val="8"/>
            <color indexed="81"/>
            <rFont val="Tahoma"/>
            <family val="2"/>
          </rPr>
          <t xml:space="preserve"> = Maximize
O = Target
</t>
        </r>
        <r>
          <rPr>
            <b/>
            <sz val="8"/>
            <color indexed="81"/>
            <rFont val="Symbol"/>
            <family val="1"/>
            <charset val="2"/>
          </rPr>
          <t>¯</t>
        </r>
        <r>
          <rPr>
            <b/>
            <sz val="8"/>
            <color indexed="81"/>
            <rFont val="Tahoma"/>
            <family val="2"/>
          </rPr>
          <t xml:space="preserve"> = Minimize  
These selection options can be modified in the Direction of Improvement table below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R55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Click and select (or enter value in cell) to specify Customer Importance Rating:
1 Low
2
3 Medium
4
5 High
These selection options can be modified in the Customer Importance Rating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S55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Click and select (or enter value in cell) to specify relationship score between Functional Requirements and Customer Requirements:
1 Low
3 Medium
9 High
These selection options can be modified in the Relationships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U55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>Click and select (or enter value in cell) to specify Our Customer Satisfaction Rating:
1 Low
2
3 Medium
4
5 High
These selection options can be modified in the Satisfaction Ratings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V55" authorId="0" shapeId="0" xr:uid="{00000000-0006-0000-0600-000006000000}">
      <text>
        <r>
          <rPr>
            <b/>
            <sz val="8"/>
            <color indexed="81"/>
            <rFont val="Tahoma"/>
            <family val="2"/>
          </rPr>
          <t>Click and select (or enter value in cell) to specify Competitor Rating:
1 Low
2
3 Medium
4
5 High
These selection options can be modified in the Satisfaction Ratings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N58" authorId="0" shapeId="0" xr:uid="{00000000-0006-0000-0600-000007000000}">
      <text>
        <r>
          <rPr>
            <b/>
            <sz val="8"/>
            <color indexed="81"/>
            <rFont val="Tahoma"/>
            <family val="2"/>
          </rPr>
          <t xml:space="preserve">Click and select to specify Customer Requirement correlations:
</t>
        </r>
        <r>
          <rPr>
            <b/>
            <sz val="8"/>
            <color indexed="81"/>
            <rFont val="Tahoma"/>
            <family val="2"/>
          </rPr>
          <t xml:space="preserve">++   Strong Positive Correlation
+      Positive Correlation
-       Negative Correlation
--     Strong Negative Correlation
</t>
        </r>
        <r>
          <rPr>
            <b/>
            <sz val="8"/>
            <color indexed="81"/>
            <rFont val="Tahoma"/>
            <family val="2"/>
          </rPr>
          <t>These selection options can be modified in the Correlations table below the House of Quality.
This part of the House of Quality is optional.</t>
        </r>
      </text>
    </comment>
    <comment ref="AS147" authorId="0" shapeId="0" xr:uid="{00000000-0006-0000-0600-000008000000}">
      <text>
        <r>
          <rPr>
            <b/>
            <sz val="8"/>
            <color indexed="81"/>
            <rFont val="Tahoma"/>
            <family val="2"/>
          </rPr>
          <t>Click and select (or enter value in cell) to specify Difficulty:
1 Very Easy
2
3
4
5 Very Difficult
These selection options can be modified in the Difficulty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S148" authorId="0" shapeId="0" xr:uid="{00000000-0006-0000-0600-000009000000}">
      <text>
        <r>
          <rPr>
            <b/>
            <sz val="8"/>
            <color indexed="81"/>
            <rFont val="Tahoma"/>
            <family val="2"/>
          </rPr>
          <t>Click and select (or enter value in cell) to specify Priority to Improve:
1 Low Priority
2
3 Medium Priority
4
5 High Priority
These selection options can be modified in the Priority to Improve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Noguera</author>
  </authors>
  <commentList>
    <comment ref="BP66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 xml:space="preserve">Click and select to specify rooftop correlations:
</t>
        </r>
        <r>
          <rPr>
            <b/>
            <sz val="8"/>
            <color indexed="81"/>
            <rFont val="Tahoma"/>
            <family val="2"/>
          </rPr>
          <t xml:space="preserve">++  Strong Positive Correlation
+     Positive Correlation
-      Negative Correlation
--    Strong Negative Correlation
</t>
        </r>
        <r>
          <rPr>
            <b/>
            <sz val="8"/>
            <color indexed="81"/>
            <rFont val="Tahoma"/>
            <family val="2"/>
          </rPr>
          <t>These selection options can be modified in the Correlations table below House of Quality.</t>
        </r>
      </text>
    </comment>
    <comment ref="BM69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 xml:space="preserve">Click and select to specify desired direction of improvement:
</t>
        </r>
        <r>
          <rPr>
            <b/>
            <sz val="8"/>
            <color indexed="81"/>
            <rFont val="Symbol"/>
            <family val="1"/>
            <charset val="2"/>
          </rPr>
          <t>­</t>
        </r>
        <r>
          <rPr>
            <b/>
            <sz val="8"/>
            <color indexed="81"/>
            <rFont val="Tahoma"/>
            <family val="2"/>
          </rPr>
          <t xml:space="preserve"> = Maximize
O = Target
</t>
        </r>
        <r>
          <rPr>
            <b/>
            <sz val="8"/>
            <color indexed="81"/>
            <rFont val="Symbol"/>
            <family val="1"/>
            <charset val="2"/>
          </rPr>
          <t>¯</t>
        </r>
        <r>
          <rPr>
            <b/>
            <sz val="8"/>
            <color indexed="81"/>
            <rFont val="Tahoma"/>
            <family val="2"/>
          </rPr>
          <t xml:space="preserve"> = Minimize  
These selection options can be modified in the Direction of Improvement table below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L75" authorId="0" shapeId="0" xr:uid="{00000000-0006-0000-0700-000003000000}">
      <text>
        <r>
          <rPr>
            <b/>
            <sz val="8"/>
            <color indexed="81"/>
            <rFont val="Tahoma"/>
            <family val="2"/>
          </rPr>
          <t>Click and select (or enter value in cell) to specify Customer Importance Rating:
1 Low
2
3 Medium
4
5 High
These selection options can be modified in the Customer Importance Rating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M75" authorId="0" shapeId="0" xr:uid="{00000000-0006-0000-0700-000004000000}">
      <text>
        <r>
          <rPr>
            <b/>
            <sz val="8"/>
            <color indexed="81"/>
            <rFont val="Tahoma"/>
            <family val="2"/>
          </rPr>
          <t>Click and select (or enter value in cell) to specify relationship score between Functional Requirements and Customer Requirements:
1 Low
3 Medium
9 High
These selection options can be modified in the Relationships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C75" authorId="0" shapeId="0" xr:uid="{00000000-0006-0000-0700-000005000000}">
      <text>
        <r>
          <rPr>
            <b/>
            <sz val="8"/>
            <color indexed="81"/>
            <rFont val="Tahoma"/>
            <family val="2"/>
          </rPr>
          <t>Click and select (or enter value in cell) to specify Our Customer Satisfaction Rating:
1 Low
2
3 Medium
4
5 High
These selection options can be modified in the Satisfaction Ratings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D75" authorId="0" shapeId="0" xr:uid="{00000000-0006-0000-0700-000006000000}">
      <text>
        <r>
          <rPr>
            <b/>
            <sz val="8"/>
            <color indexed="81"/>
            <rFont val="Tahoma"/>
            <family val="2"/>
          </rPr>
          <t>Click and select (or enter value in cell) to specify Competitor Rating:
1 Low
2
3 Medium
4
5 High
These selection options can be modified in the Satisfaction Ratings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H78" authorId="0" shapeId="0" xr:uid="{00000000-0006-0000-0700-000007000000}">
      <text>
        <r>
          <rPr>
            <b/>
            <sz val="8"/>
            <color indexed="81"/>
            <rFont val="Tahoma"/>
            <family val="2"/>
          </rPr>
          <t xml:space="preserve">Click and select to specify Customer Requirement correlations:
</t>
        </r>
        <r>
          <rPr>
            <b/>
            <sz val="8"/>
            <color indexed="81"/>
            <rFont val="Tahoma"/>
            <family val="2"/>
          </rPr>
          <t xml:space="preserve">++   Strong Positive Correlation
+      Positive Correlation
-       Negative Correlation
--     Strong Negative Correlation
</t>
        </r>
        <r>
          <rPr>
            <b/>
            <sz val="8"/>
            <color indexed="81"/>
            <rFont val="Tahoma"/>
            <family val="2"/>
          </rPr>
          <t xml:space="preserve">These selection options can be modified in the Correlations table below the House of Quality.
This part of the House of Quality is optional. </t>
        </r>
      </text>
    </comment>
    <comment ref="BM207" authorId="0" shapeId="0" xr:uid="{00000000-0006-0000-0700-000008000000}">
      <text>
        <r>
          <rPr>
            <b/>
            <sz val="8"/>
            <color indexed="81"/>
            <rFont val="Tahoma"/>
            <family val="2"/>
          </rPr>
          <t>Click and select (or enter value in cell) to specify Difficulty:
1 Very Easy
2
3
4
5 Very Difficult
These selection options can be modified in the Difficulty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M208" authorId="0" shapeId="0" xr:uid="{00000000-0006-0000-0700-000009000000}">
      <text>
        <r>
          <rPr>
            <b/>
            <sz val="8"/>
            <color indexed="81"/>
            <rFont val="Tahoma"/>
            <family val="2"/>
          </rPr>
          <t>Click and select (or enter value in cell) to specify Priority to Improve:
1 Low Priority
2
3 Medium Priority
4
5 High Priority
These selection options can be modified in the Priority to Improve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Noguera</author>
  </authors>
  <commentList>
    <comment ref="C10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Click and select (or enter value in cell) to specify Weight for the Criterion:
1 Low 
2
3 Medium
4
5 High
These selection options can be modified in the Weights table below the Pugh Matrix.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0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Click and select (or enter value in cell) to specify Better, Same or Worst than the Current Baseline:
+ Better 
S Same
- Worst
These selection options can be modified in the Concept Selection table below the Pugh Matrix.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<sst xmlns="http://schemas.openxmlformats.org/spreadsheetml/2006/main" count="1373" uniqueCount="665">
  <si>
    <t>TEAM/PROJECT CHARTER</t>
  </si>
  <si>
    <t>Project Name:</t>
  </si>
  <si>
    <t>Date (Last Revision):</t>
  </si>
  <si>
    <t>Prepared By:</t>
  </si>
  <si>
    <t>Approved By:</t>
  </si>
  <si>
    <t>Business Case:</t>
  </si>
  <si>
    <t>Opportunity Statement (High Level Problem Statement):</t>
  </si>
  <si>
    <t>Defect Definition:</t>
  </si>
  <si>
    <t>Goal Statement:</t>
  </si>
  <si>
    <t>Project Scope:</t>
  </si>
  <si>
    <t>Process Start Point:</t>
  </si>
  <si>
    <t>Process End Point:</t>
  </si>
  <si>
    <t>Expected Savings/Benefits:</t>
  </si>
  <si>
    <t>In Scope:</t>
  </si>
  <si>
    <t>Out of Scope:</t>
  </si>
  <si>
    <t>Project Plan:</t>
  </si>
  <si>
    <t>Team:</t>
  </si>
  <si>
    <t>Task/Phase</t>
  </si>
  <si>
    <t>Start Date</t>
  </si>
  <si>
    <t>End Date</t>
  </si>
  <si>
    <t>Actual End</t>
  </si>
  <si>
    <t>Name:</t>
  </si>
  <si>
    <t>Role:</t>
  </si>
  <si>
    <t>Commitment (%):</t>
  </si>
  <si>
    <t>SigmaXL Copyright © 2006 - 2007</t>
  </si>
  <si>
    <t>SIPOC DIAGRAM</t>
  </si>
  <si>
    <t>Process/Project Name:</t>
  </si>
  <si>
    <t>Date:</t>
  </si>
  <si>
    <t>Notes:</t>
  </si>
  <si>
    <t>Provider</t>
  </si>
  <si>
    <t>Input Description</t>
  </si>
  <si>
    <t>Input Requirements (optional)</t>
  </si>
  <si>
    <t>Output Description</t>
  </si>
  <si>
    <t>Output Requirements (optional)</t>
  </si>
  <si>
    <t>Recipient of Output</t>
  </si>
  <si>
    <r>
      <t>S</t>
    </r>
    <r>
      <rPr>
        <b/>
        <sz val="10"/>
        <rFont val="Arial"/>
        <family val="2"/>
      </rPr>
      <t>uppliers</t>
    </r>
  </si>
  <si>
    <r>
      <t>I</t>
    </r>
    <r>
      <rPr>
        <b/>
        <sz val="10"/>
        <rFont val="Arial"/>
        <family val="2"/>
      </rPr>
      <t>nputs</t>
    </r>
  </si>
  <si>
    <r>
      <t>P</t>
    </r>
    <r>
      <rPr>
        <b/>
        <sz val="10"/>
        <rFont val="Arial"/>
        <family val="2"/>
      </rPr>
      <t>rocess</t>
    </r>
  </si>
  <si>
    <r>
      <t>O</t>
    </r>
    <r>
      <rPr>
        <b/>
        <sz val="10"/>
        <rFont val="Arial"/>
        <family val="2"/>
      </rPr>
      <t>utputs</t>
    </r>
  </si>
  <si>
    <r>
      <t>C</t>
    </r>
    <r>
      <rPr>
        <b/>
        <sz val="10"/>
        <rFont val="Arial"/>
        <family val="2"/>
      </rPr>
      <t>ustomers</t>
    </r>
  </si>
  <si>
    <t>DATA MEASUREMENT PLAN</t>
  </si>
  <si>
    <t>Measurement/Metric</t>
  </si>
  <si>
    <t>X or Y</t>
  </si>
  <si>
    <t>Operational Definition</t>
  </si>
  <si>
    <t>Type of Data 
(Discrete/Continuous)</t>
  </si>
  <si>
    <t>Data Source 
and Location</t>
  </si>
  <si>
    <t>Sample Size</t>
  </si>
  <si>
    <t>Who Will Collect the Data?</t>
  </si>
  <si>
    <t>When Will Data 
be Collected?</t>
  </si>
  <si>
    <t>How Will Data
be Collected?</t>
  </si>
  <si>
    <t>Is the Measurement 
System Capable?</t>
  </si>
  <si>
    <t>Graphical and/or Statistical Tools to be Used</t>
  </si>
  <si>
    <t>CAUSE &amp; EFFECT (XY) MATRIX</t>
  </si>
  <si>
    <t>Performed By:</t>
  </si>
  <si>
    <t>Output Variables (Y's):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</si>
  <si>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</si>
  <si>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</si>
  <si>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</si>
  <si>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</si>
  <si>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</si>
  <si>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</si>
  <si>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</si>
  <si>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</si>
  <si>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</si>
  <si>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</si>
  <si>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Importance Score (1-10):</t>
  </si>
  <si>
    <t>Input/Process Variables (X's)</t>
  </si>
  <si>
    <t>Table of Association Scores (X's to Y's)</t>
  </si>
  <si>
    <t>Weighted Score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</si>
  <si>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</si>
  <si>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</si>
  <si>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</si>
  <si>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</si>
  <si>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</si>
  <si>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</si>
  <si>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</si>
  <si>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</si>
  <si>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</si>
  <si>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</si>
  <si>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</si>
  <si>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</si>
  <si>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</si>
  <si>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</si>
  <si>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</si>
  <si>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</si>
  <si>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</si>
  <si>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</si>
  <si>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</si>
  <si>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</si>
  <si>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</si>
  <si>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</si>
  <si>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</si>
  <si>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</si>
  <si>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</si>
  <si>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</si>
  <si>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</si>
  <si>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</si>
  <si>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</si>
  <si>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</si>
  <si>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</si>
  <si>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</si>
  <si>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</si>
  <si>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</si>
  <si>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</si>
  <si>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</si>
  <si>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</si>
  <si>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</si>
  <si>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</si>
  <si>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</si>
  <si>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</si>
  <si>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</si>
  <si>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</si>
  <si>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</si>
  <si>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</si>
  <si>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</si>
  <si>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</si>
  <si>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</si>
  <si>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</si>
  <si>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</si>
  <si>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1. Weight the Output Variables (Y's) on a scale of 1 to 10 with 10 indicating most important to the Customer.</t>
  </si>
  <si>
    <t>2. For Root Cause Analysis, assign the association/effect multiplier score for each X to Y using a scale of 0, 1, 3, 9, where 0 = None, 1 = Weak, 3 = Moderate, and 9 = Strong.</t>
  </si>
  <si>
    <t>3. For Project Selection or Solution Selection, assign the association multiplier score for each X to Y using a scale of 1 to 10, with 10 indicating strong association.</t>
  </si>
  <si>
    <t>SigmaXL Copyright © 2004 - 2007</t>
  </si>
  <si>
    <t>Potential Failure Mode &amp; Effects Analysis</t>
  </si>
  <si>
    <t>Process/Product:</t>
  </si>
  <si>
    <t>FMEA Date: (original)</t>
  </si>
  <si>
    <t>FMEA Team:</t>
  </si>
  <si>
    <t>(Revised)</t>
  </si>
  <si>
    <t>Responsibility:</t>
  </si>
  <si>
    <t>Page:</t>
  </si>
  <si>
    <t>of</t>
  </si>
  <si>
    <t>Process</t>
  </si>
  <si>
    <t>Actions</t>
  </si>
  <si>
    <t>Results</t>
  </si>
  <si>
    <t>Process Steps or Product Functions</t>
  </si>
  <si>
    <t>Potential Failure Mode</t>
  </si>
  <si>
    <t>Potential Effects of Failure</t>
  </si>
  <si>
    <t>Severity (1-10)</t>
  </si>
  <si>
    <t>Potential Cause(s) of Failure</t>
  </si>
  <si>
    <t>Occurrence (1-10)</t>
  </si>
  <si>
    <t>Current Controls</t>
  </si>
  <si>
    <t>Detection (1-10)</t>
  </si>
  <si>
    <t>Risk Priority Number (RPN)</t>
  </si>
  <si>
    <t>Recommended Action</t>
  </si>
  <si>
    <t>Responsibility and Target Completion Date</t>
  </si>
  <si>
    <t>Action Taken</t>
  </si>
  <si>
    <t>Revised Severity (1-10)</t>
  </si>
  <si>
    <t>Revised Occurrence (1-10)</t>
  </si>
  <si>
    <t>Revised Detection (1-10)</t>
  </si>
  <si>
    <t>Revised Risk Priority Number</t>
  </si>
  <si>
    <t>Score</t>
  </si>
  <si>
    <t>Severity Guidelines</t>
  </si>
  <si>
    <t>AIAG</t>
  </si>
  <si>
    <t>Six Sigma</t>
  </si>
  <si>
    <t>Hazardous without warning</t>
  </si>
  <si>
    <t>Injure a customer or employee</t>
  </si>
  <si>
    <t>Bad</t>
  </si>
  <si>
    <t>Hazardous with warning</t>
  </si>
  <si>
    <t>Be illegal</t>
  </si>
  <si>
    <t>Very High</t>
  </si>
  <si>
    <t>Render product or service unfit for use</t>
  </si>
  <si>
    <t>High</t>
  </si>
  <si>
    <t>Cause extreme customer dissatisfaction</t>
  </si>
  <si>
    <t>Moderate</t>
  </si>
  <si>
    <t>Result in partial malfunction</t>
  </si>
  <si>
    <t>Low</t>
  </si>
  <si>
    <t>Cause a loss of performance which is likely to result in a complaint</t>
  </si>
  <si>
    <t>Very Low</t>
  </si>
  <si>
    <t>Cause minor performance loss</t>
  </si>
  <si>
    <t>Minor</t>
  </si>
  <si>
    <t>Cause a minor nuisance but can be overcome with no performance loss</t>
  </si>
  <si>
    <t>Very Minor</t>
  </si>
  <si>
    <t>Be unnoticed and have only minor effect on performance</t>
  </si>
  <si>
    <t>None</t>
  </si>
  <si>
    <t>Be unnoticed and not affect the performance</t>
  </si>
  <si>
    <t>Good</t>
  </si>
  <si>
    <t>Occurrence Guidelines</t>
  </si>
  <si>
    <t>Very High: Persistent Failures, Ppk &lt; 0.55</t>
  </si>
  <si>
    <t>More than once per day</t>
  </si>
  <si>
    <t xml:space="preserve"> &gt; 30%</t>
  </si>
  <si>
    <t>Very High: Persistent Failures, Ppk &gt;= 0.55</t>
  </si>
  <si>
    <t>Once every 3-4 days</t>
  </si>
  <si>
    <t>&lt; 30%</t>
  </si>
  <si>
    <t>High: Frequent Failures, Ppk &gt;= 0.78</t>
  </si>
  <si>
    <t>Once every week</t>
  </si>
  <si>
    <t>&lt; 5%</t>
  </si>
  <si>
    <t>High: Frequent Failures, Ppk &gt;= 0.86</t>
  </si>
  <si>
    <t>Once per month</t>
  </si>
  <si>
    <t>&lt; 1%</t>
  </si>
  <si>
    <t>Moderate: Occasional Failures, Ppk &gt;= 0.94</t>
  </si>
  <si>
    <t>Once every 3 months</t>
  </si>
  <si>
    <t>&lt; 0.03%</t>
  </si>
  <si>
    <t>Moderate: Occasional Failures, Ppk &gt;= 1.00</t>
  </si>
  <si>
    <t>Once every 6 months</t>
  </si>
  <si>
    <t>&lt; 1 per 10,000</t>
  </si>
  <si>
    <t>Moderate: Occasional Failures, Ppk &gt;= 1.10</t>
  </si>
  <si>
    <t>Once per year</t>
  </si>
  <si>
    <t>&lt; 6 per 100,000</t>
  </si>
  <si>
    <t>Low: Relatively Few Failures, Ppk &gt;=1.20</t>
  </si>
  <si>
    <t>Once every 1-3 years</t>
  </si>
  <si>
    <t>&lt; 6 per million</t>
  </si>
  <si>
    <t>Low: Relatively Few Failures, Ppk &gt;=1.30</t>
  </si>
  <si>
    <t>Once every 3-6 years</t>
  </si>
  <si>
    <t>&lt; 3 per 10 million</t>
  </si>
  <si>
    <t>Remote: Failure is Unlikely, Ppk &gt;=1.67</t>
  </si>
  <si>
    <t>Once every 6-9 years</t>
  </si>
  <si>
    <t>&lt; 2 per billion</t>
  </si>
  <si>
    <t>Detection Guidelines</t>
  </si>
  <si>
    <t>Almost Impossible: Absolute certainty of non-detection</t>
  </si>
  <si>
    <t>Defect caused by failure is not detectable</t>
  </si>
  <si>
    <t>Very Remote: Controls will probably not detect</t>
  </si>
  <si>
    <t>Occasional units are checked for defects</t>
  </si>
  <si>
    <t>Remote: Controls have poor chance of detection</t>
  </si>
  <si>
    <t>Units are systematically sampled and inspected</t>
  </si>
  <si>
    <t>Very Low: Controls have poor chance of detection</t>
  </si>
  <si>
    <t>All units are manually inspected</t>
  </si>
  <si>
    <t>Low: Controls may detect</t>
  </si>
  <si>
    <t>Manual inspection with mistake-proofing modifications</t>
  </si>
  <si>
    <t>Moderate: Controls may detect</t>
  </si>
  <si>
    <t>Process is monitored (SPC) and manually inspected</t>
  </si>
  <si>
    <t>Moderately High: Controls have a good chance to detect</t>
  </si>
  <si>
    <t>SPC is used with an immediate reaction to out of control conditions</t>
  </si>
  <si>
    <t>High: Controls have a good chance to detect</t>
  </si>
  <si>
    <t>SPC as above, 100% inspection surrounding out of control conditions</t>
  </si>
  <si>
    <t>Very High: Controls almost certain to detect</t>
  </si>
  <si>
    <t>All units are automatically inspected</t>
  </si>
  <si>
    <t>Very High: Controls certain to detect</t>
  </si>
  <si>
    <t>Defect is obvious and can be kept from affecting the customer</t>
  </si>
  <si>
    <t>Quality Function Deployment (QFD) House of Quality</t>
  </si>
  <si>
    <t>Desired Direction of Improvement:</t>
  </si>
  <si>
    <t>Functional Requirements (How):</t>
  </si>
  <si>
    <t>Satisfaction Ratings:</t>
  </si>
  <si>
    <t>Customer Requirements (What):</t>
  </si>
  <si>
    <t>Customer Importance Rating</t>
  </si>
  <si>
    <t>Functional Requirement 1</t>
  </si>
  <si>
    <t>Functional Requirement 2</t>
  </si>
  <si>
    <t>Functional Requirement 3</t>
  </si>
  <si>
    <t>Functional Requirement 4</t>
  </si>
  <si>
    <t>Functional Requirement 5</t>
  </si>
  <si>
    <t>Functional Requirement 6</t>
  </si>
  <si>
    <t>Functional Requirement 7</t>
  </si>
  <si>
    <t>Functional Requirement 8</t>
  </si>
  <si>
    <t>Functional Requirement 9</t>
  </si>
  <si>
    <t>Functional Requirement 10</t>
  </si>
  <si>
    <t>Our Customer Satisfaction (CS) Rating</t>
  </si>
  <si>
    <t>Competitor 1 Rating</t>
  </si>
  <si>
    <t>Competitor 2 Rating</t>
  </si>
  <si>
    <t>Competitor 3 Rating</t>
  </si>
  <si>
    <t>Competitor 4 Rating</t>
  </si>
  <si>
    <t>CS - Max(Competitor Rating)</t>
  </si>
  <si>
    <t>Customer Requirement 1</t>
  </si>
  <si>
    <t>Customer Requirement 2</t>
  </si>
  <si>
    <t>Customer Requirement 3</t>
  </si>
  <si>
    <t>Customer Requirement 4</t>
  </si>
  <si>
    <t>Customer Requirement 5</t>
  </si>
  <si>
    <t>Customer Requirement 6</t>
  </si>
  <si>
    <t>Customer Requirement 7</t>
  </si>
  <si>
    <t>Customer Requirement 8</t>
  </si>
  <si>
    <t>Customer Requirement 9</t>
  </si>
  <si>
    <t>Customer Requirement 10</t>
  </si>
  <si>
    <t>Raw Score:</t>
  </si>
  <si>
    <t>Rank:</t>
  </si>
  <si>
    <t>Target:</t>
  </si>
  <si>
    <t>Upper Spec Limit:</t>
  </si>
  <si>
    <t>Lower Spec Limit:</t>
  </si>
  <si>
    <t>Units:</t>
  </si>
  <si>
    <t>Our Current Performance:</t>
  </si>
  <si>
    <t>Benchmark A:</t>
  </si>
  <si>
    <t>Benchmark B:</t>
  </si>
  <si>
    <t>Difficulty:</t>
  </si>
  <si>
    <t>Priority to Improve:</t>
  </si>
  <si>
    <t>Correlations</t>
  </si>
  <si>
    <t>SigmaXL Copyright © 2006</t>
  </si>
  <si>
    <t>Strong Positive</t>
  </si>
  <si>
    <t>++</t>
  </si>
  <si>
    <t>Positive</t>
  </si>
  <si>
    <t>+</t>
  </si>
  <si>
    <t>Negative</t>
  </si>
  <si>
    <t>-</t>
  </si>
  <si>
    <t>Strong Negative</t>
  </si>
  <si>
    <t>--</t>
  </si>
  <si>
    <t>Direction of Improvement</t>
  </si>
  <si>
    <t>Maximize</t>
  </si>
  <si>
    <t>↑</t>
  </si>
  <si>
    <t>Target</t>
  </si>
  <si>
    <t>o</t>
  </si>
  <si>
    <t>Minimize</t>
  </si>
  <si>
    <t>↓</t>
  </si>
  <si>
    <t>Relationships</t>
  </si>
  <si>
    <t>Weak</t>
  </si>
  <si>
    <t>Strong</t>
  </si>
  <si>
    <t>Medium</t>
  </si>
  <si>
    <t>Satisfaction Ratings</t>
  </si>
  <si>
    <t>Difficulty</t>
  </si>
  <si>
    <t>Very Easy</t>
  </si>
  <si>
    <t>Very Difficult</t>
  </si>
  <si>
    <t>Priority To Improve</t>
  </si>
  <si>
    <t>Low Priority</t>
  </si>
  <si>
    <t>Medium Priority</t>
  </si>
  <si>
    <t>High Priority</t>
  </si>
  <si>
    <t>Functional Requirement 11</t>
  </si>
  <si>
    <t>Functional Requirement 12</t>
  </si>
  <si>
    <t>Functional Requirement 13</t>
  </si>
  <si>
    <t>Functional Requirement 14</t>
  </si>
  <si>
    <t>Functional Requirement 15</t>
  </si>
  <si>
    <t>Functional Requirement 16</t>
  </si>
  <si>
    <t>Functional Requirement 17</t>
  </si>
  <si>
    <t>Functional Requirement 18</t>
  </si>
  <si>
    <t>Functional Requirement 19</t>
  </si>
  <si>
    <t>Functional Requirement 20</t>
  </si>
  <si>
    <t>Customer Requirement 11</t>
  </si>
  <si>
    <t>Customer Requirement 12</t>
  </si>
  <si>
    <t>Customer Requirement 13</t>
  </si>
  <si>
    <t>Customer Requirement 14</t>
  </si>
  <si>
    <t>Customer Requirement 15</t>
  </si>
  <si>
    <t>Customer Requirement 16</t>
  </si>
  <si>
    <t>Customer Requirement 17</t>
  </si>
  <si>
    <t>Customer Requirement 18</t>
  </si>
  <si>
    <t>Customer Requirement 19</t>
  </si>
  <si>
    <t>Customer Requirement 20</t>
  </si>
  <si>
    <t>Functional Requirement 21</t>
  </si>
  <si>
    <t>Functional Requirement 22</t>
  </si>
  <si>
    <t>Functional Requirement 23</t>
  </si>
  <si>
    <t>Functional Requirement 24</t>
  </si>
  <si>
    <t>Functional Requirement 25</t>
  </si>
  <si>
    <t>Functional Requirement 26</t>
  </si>
  <si>
    <t>Functional Requirement 27</t>
  </si>
  <si>
    <t>Functional Requirement 28</t>
  </si>
  <si>
    <t>Functional Requirement 29</t>
  </si>
  <si>
    <t>Functional Requirement 30</t>
  </si>
  <si>
    <t>Customer Requirement 21</t>
  </si>
  <si>
    <t>Customer Requirement 22</t>
  </si>
  <si>
    <t>Customer Requirement 23</t>
  </si>
  <si>
    <t>Customer Requirement 24</t>
  </si>
  <si>
    <t>Customer Requirement 25</t>
  </si>
  <si>
    <t>Customer Requirement 26</t>
  </si>
  <si>
    <t>Customer Requirement 27</t>
  </si>
  <si>
    <t>Customer Requirement 28</t>
  </si>
  <si>
    <t>Customer Requirement 29</t>
  </si>
  <si>
    <t>Customer Requirement 30</t>
  </si>
  <si>
    <t>Pugh Concept Selection Matrix</t>
  </si>
  <si>
    <t>Key Criteria</t>
  </si>
  <si>
    <t>Weight</t>
  </si>
  <si>
    <t>Concept A</t>
  </si>
  <si>
    <t>Concept B</t>
  </si>
  <si>
    <t>Concept C</t>
  </si>
  <si>
    <t>Concept D</t>
  </si>
  <si>
    <t>Concept E</t>
  </si>
  <si>
    <t>Concept F</t>
  </si>
  <si>
    <t>Concept G</t>
  </si>
  <si>
    <t>Concept H</t>
  </si>
  <si>
    <t>Concept I</t>
  </si>
  <si>
    <t>Concept J</t>
  </si>
  <si>
    <t>Current Baseline 
Datum</t>
  </si>
  <si>
    <t>Criterion 1</t>
  </si>
  <si>
    <t>S</t>
  </si>
  <si>
    <t>Criterion 2</t>
  </si>
  <si>
    <t>Criterion 3</t>
  </si>
  <si>
    <t>Criterion 4</t>
  </si>
  <si>
    <t>Criterion 5</t>
  </si>
  <si>
    <t>Criterion 6</t>
  </si>
  <si>
    <t>Criterion 7</t>
  </si>
  <si>
    <t>Criterion 8</t>
  </si>
  <si>
    <t>Criterion 9</t>
  </si>
  <si>
    <t>Criterion 10</t>
  </si>
  <si>
    <t>Criterion 11</t>
  </si>
  <si>
    <t>Criterion 12</t>
  </si>
  <si>
    <t>Criterion 13</t>
  </si>
  <si>
    <t>Criterion 14</t>
  </si>
  <si>
    <t>Criterion 15</t>
  </si>
  <si>
    <t>Criterion 16</t>
  </si>
  <si>
    <t>Criterion 17</t>
  </si>
  <si>
    <t>Criterion 18</t>
  </si>
  <si>
    <t>Criterion 19</t>
  </si>
  <si>
    <t>Criterion 20</t>
  </si>
  <si>
    <t>Sum of Positives (+):</t>
  </si>
  <si>
    <t>Sum of Negatives(-):</t>
  </si>
  <si>
    <t>Sum of Sames (S):</t>
  </si>
  <si>
    <t>Positives - Negatives:</t>
  </si>
  <si>
    <t>Weighted Sum of Positives (+):</t>
  </si>
  <si>
    <t>Weighted Sum of Negatives (-):</t>
  </si>
  <si>
    <t>Weighted Sum of Sames (S):</t>
  </si>
  <si>
    <t>Weighted Positives - Weighted Negatives:</t>
  </si>
  <si>
    <t>Weights</t>
  </si>
  <si>
    <t>Concept Selection</t>
  </si>
  <si>
    <t>Positive (1)</t>
  </si>
  <si>
    <t>Same (0)</t>
  </si>
  <si>
    <t>Negative (-1)</t>
  </si>
  <si>
    <t>CONTROL PLAN</t>
  </si>
  <si>
    <t>Process Description:</t>
  </si>
  <si>
    <t>Revision:</t>
  </si>
  <si>
    <t>Process Step</t>
  </si>
  <si>
    <t>Key 
Indicator</t>
  </si>
  <si>
    <t>X (control) or 
Y (monitor)</t>
  </si>
  <si>
    <t>Product/Process 
Specifications/Target</t>
  </si>
  <si>
    <t>Evaluation/
Measurement Technique</t>
  </si>
  <si>
    <t>%P/Total (R&amp;R) %P/Tolerance</t>
  </si>
  <si>
    <t>Sample Frequency</t>
  </si>
  <si>
    <t>Responsibility</t>
  </si>
  <si>
    <t>Control Method</t>
  </si>
  <si>
    <t>Contingency Action Plan</t>
  </si>
  <si>
    <t>Misc. Information</t>
  </si>
  <si>
    <t>Sample Size Calculator - Discrete Data</t>
  </si>
  <si>
    <t>Estimate of Proportion:</t>
  </si>
  <si>
    <t>Desired margin of error:</t>
  </si>
  <si>
    <t>Population Size (optional):</t>
  </si>
  <si>
    <t>Minimum Sample Size:</t>
  </si>
  <si>
    <t>P</t>
  </si>
  <si>
    <t>delta</t>
  </si>
  <si>
    <t>N</t>
  </si>
  <si>
    <t>n</t>
  </si>
  <si>
    <t>n (adjusted for small N)</t>
  </si>
  <si>
    <t>np check (should be &gt;= 5)</t>
  </si>
  <si>
    <t xml:space="preserve"> </t>
  </si>
  <si>
    <t>1. P is estimate of proportion for outcome of interest.  Use P = 0.5 if unknown.</t>
  </si>
  <si>
    <t xml:space="preserve">2. Delta is desired proportion margin of error.  Enter as the half-width, i.e. if the desired margin of error is +/- 3%, enter 0.03. </t>
  </si>
  <si>
    <t>4. Enter population size N to adjust for small populations (N &lt; 10000).</t>
  </si>
  <si>
    <t>5. np should be &gt;= 5. If necessary, reduce delta to adjust.</t>
  </si>
  <si>
    <t>6. Power(1-Beta) is not considered in these calculations.  Power and Sample Size may be calculated using SigmaXL &gt; Statistical Tools &gt; Power &amp; Sample Size Calculators.</t>
  </si>
  <si>
    <t>3. The margin of error is a 95% confidence interval.</t>
  </si>
  <si>
    <t>Sample Size Calculator - Continuous Data</t>
  </si>
  <si>
    <t>Estimate of Standard Deviation:</t>
  </si>
  <si>
    <t xml:space="preserve">1. Delta uses the same units as the standard deviation.  Enter as the half-width, i.e., if the desired margin of error is +/- 0.25, enter 0.25. </t>
  </si>
  <si>
    <t>3. Enter (optional) population size N to adjust for small populations (N &lt; 1000).</t>
  </si>
  <si>
    <t>2. The margin of error is a 95% confidence interval.</t>
  </si>
  <si>
    <t>4. Power(1-Beta) is not considered in these calculations.  Power and Sample Size may be calculated using SigmaXL &gt; Statistical Tools &gt; Power &amp; Sample Size Calculators.</t>
  </si>
  <si>
    <t>SigmaXL Gage R&amp;R</t>
  </si>
  <si>
    <t>Part</t>
  </si>
  <si>
    <t>Operator</t>
  </si>
  <si>
    <t>Reading</t>
  </si>
  <si>
    <t>Label</t>
  </si>
  <si>
    <t>Reading 1</t>
  </si>
  <si>
    <t>Reading 2</t>
  </si>
  <si>
    <t>Reading 3</t>
  </si>
  <si>
    <t>Gage Name:</t>
  </si>
  <si>
    <t>Part 01</t>
  </si>
  <si>
    <t>Operator A</t>
  </si>
  <si>
    <t>Date of Study:</t>
  </si>
  <si>
    <t>Part 02</t>
  </si>
  <si>
    <t>Part 03</t>
  </si>
  <si>
    <t>Part 04</t>
  </si>
  <si>
    <t>Part 05</t>
  </si>
  <si>
    <t>Process Tolerance</t>
  </si>
  <si>
    <t>Part 06</t>
  </si>
  <si>
    <t>USL:</t>
  </si>
  <si>
    <t>Part 07</t>
  </si>
  <si>
    <t>LSL:</t>
  </si>
  <si>
    <t>Part 08</t>
  </si>
  <si>
    <t>Part 09</t>
  </si>
  <si>
    <t>StDev Multiplier:</t>
  </si>
  <si>
    <t>Part 10</t>
  </si>
  <si>
    <t>Operator B</t>
  </si>
  <si>
    <t>Part 1</t>
  </si>
  <si>
    <t>Part 2</t>
  </si>
  <si>
    <t>Part 3</t>
  </si>
  <si>
    <t>Part 4</t>
  </si>
  <si>
    <t>Part 5</t>
  </si>
  <si>
    <t>Part 6</t>
  </si>
  <si>
    <t>Part 7</t>
  </si>
  <si>
    <t>Part 8</t>
  </si>
  <si>
    <t>Part 9</t>
  </si>
  <si>
    <t>Operator C</t>
  </si>
  <si>
    <t>Gage R&amp;R Metrics</t>
  </si>
  <si>
    <t>Variance 
Component</t>
  </si>
  <si>
    <t>% Contribution of Variance Component</t>
  </si>
  <si>
    <t>StDev</t>
  </si>
  <si>
    <t>StDev *
Multiplier</t>
  </si>
  <si>
    <t>% Total Variation (TV)</t>
  </si>
  <si>
    <t>% Tolerance</t>
  </si>
  <si>
    <t>Gage R&amp;R:</t>
  </si>
  <si>
    <t>Operator (AV Appraiser Variation):</t>
  </si>
  <si>
    <t>Operator * Part (INT Interaction):</t>
  </si>
  <si>
    <t>Reproducibility (SQRT(AV^2 + INT^2)):</t>
  </si>
  <si>
    <t>Repeatability (EV Equipment Variation):</t>
  </si>
  <si>
    <t>Part Variation (PV):</t>
  </si>
  <si>
    <t>Total Variation (TV):</t>
  </si>
  <si>
    <t xml:space="preserve">1. AIAG recommended study includes: 10 Parts, 3 Operators and 3 Replicates.  The template calculations will work with a minimum of 2 Operators, 2 Parts and 2 Replicates.  </t>
  </si>
  <si>
    <t xml:space="preserve">    2. The data should be balanced with each operator measuring the same number of parts and the same number of replicates.</t>
  </si>
  <si>
    <t>3. Enter process Upper Specification Limit (USL) and Lower Specification Limit (LSL) in the Process Tolerance window.  This is used to determine the % Tolerance metrics. If the specification is single-sided, leave both entries blank.</t>
  </si>
  <si>
    <t>4. The default StDev multiplier is 6.  Change this to 5.15 if AIAG convention is being used.</t>
  </si>
  <si>
    <t>5. The cells shaded in light blue highlight the critical metrics Gage R&amp;R % Total Variation (also known as %R&amp;R) and %Tolerance.</t>
  </si>
  <si>
    <t xml:space="preserve">    6.  &lt; 10% = Good Measurement System; &gt; 30% = Bad Measurement System.</t>
  </si>
  <si>
    <t>SigmaXL Copyright © 2004 - 2006</t>
  </si>
  <si>
    <t>MEASUREMENT SYSTEM STUDY FOR ATTRIBUTE DATA (Recommend 3 Appraisers, 2 Repeats, Minimum of 10 Good Parts and 10 Bad Parts)</t>
  </si>
  <si>
    <t>Product/Unit Name:</t>
  </si>
  <si>
    <t>Good Part or Unit:</t>
  </si>
  <si>
    <t xml:space="preserve">0=Correct Appraisal </t>
  </si>
  <si>
    <t>0=Does Not Match Condition</t>
  </si>
  <si>
    <t>Bad Part or Unit:</t>
  </si>
  <si>
    <t>1=Incorrect Appraisal</t>
  </si>
  <si>
    <t>1=Matches Condition</t>
  </si>
  <si>
    <t>Type I = False Reject (Appraiser Rejected Good Part)</t>
  </si>
  <si>
    <t>Type II = False Accept (Appraiser Accepted Bad Part)</t>
  </si>
  <si>
    <t>Mixed = Assessments across trials are not identical</t>
  </si>
  <si>
    <t>Appraiser A</t>
  </si>
  <si>
    <t>Appraiser B</t>
  </si>
  <si>
    <t>Appraiser C</t>
  </si>
  <si>
    <t>Within Appraiser Error</t>
  </si>
  <si>
    <t>Within Appraiser A - Cohen's Kappa Calculations</t>
  </si>
  <si>
    <t>Within Appraiser B - Cohen's Kappa Calculations</t>
  </si>
  <si>
    <t>Within Appraiser C - Cohen's Kappa Calculations</t>
  </si>
  <si>
    <t>Appraiser vs Standard Error</t>
  </si>
  <si>
    <t>Appraiser A vs Std. Trial 1 - Cohen's Kappa Calculations</t>
  </si>
  <si>
    <t>Appraiser A vs Std. Trial 2 - Cohen's Kappa Calculations</t>
  </si>
  <si>
    <t>Appraiser B vs Std. Trial 1 - Cohen's Kappa Calculations</t>
  </si>
  <si>
    <t>Appraiser B vs Std. Trial 2 - Cohen's Kappa Calculations</t>
  </si>
  <si>
    <t>Appraiser C vs Std. Trial 1 - Cohen's Kappa Calculations</t>
  </si>
  <si>
    <t>Appraiser C vs Std. Trial 2 - Cohen's Kappa Calculations</t>
  </si>
  <si>
    <t>Appraiser vs Standard Error Type I</t>
  </si>
  <si>
    <t>Appraiser vs Standard Error Type II</t>
  </si>
  <si>
    <t>Appraiser vs Standard Mixed Error</t>
  </si>
  <si>
    <t>Number of Standard
Good Parts</t>
  </si>
  <si>
    <t>Number of Standard
Bad Parts</t>
  </si>
  <si>
    <t>Between Appraiser Error</t>
  </si>
  <si>
    <t>All Appraisers vs Standard Error</t>
  </si>
  <si>
    <t>True Standard</t>
  </si>
  <si>
    <t>Trial # 1</t>
  </si>
  <si>
    <t>Trial #2</t>
  </si>
  <si>
    <t>G/G</t>
  </si>
  <si>
    <t>G/NG</t>
  </si>
  <si>
    <t>NG/G</t>
  </si>
  <si>
    <t>NG/NG</t>
  </si>
  <si>
    <t>Count:</t>
  </si>
  <si>
    <t>Proportions:</t>
  </si>
  <si>
    <t>p_obs:</t>
  </si>
  <si>
    <t>Attribute MSA Analysis:</t>
  </si>
  <si>
    <t>p_chance:</t>
  </si>
  <si>
    <t>Within Appraiser Agreement:</t>
  </si>
  <si>
    <t># Inspected</t>
  </si>
  <si>
    <t># Matched</t>
  </si>
  <si>
    <t>Percent</t>
  </si>
  <si>
    <t>95% LC</t>
  </si>
  <si>
    <t>95% UC</t>
  </si>
  <si>
    <t>Cohen's
 Kappa</t>
  </si>
  <si>
    <t>A</t>
  </si>
  <si>
    <t>B</t>
  </si>
  <si>
    <t>C</t>
  </si>
  <si>
    <t>Each Appraiser vs Standard Agreement:</t>
  </si>
  <si>
    <t>Type I 
Errors</t>
  </si>
  <si>
    <t>Type I 
Error %</t>
  </si>
  <si>
    <t>Type II 
Errors</t>
  </si>
  <si>
    <t>Type II Error %</t>
  </si>
  <si>
    <t>Mixed 
Error</t>
  </si>
  <si>
    <t>Mixed 
Error %</t>
  </si>
  <si>
    <t>Cohen's 
Kappa</t>
  </si>
  <si>
    <t>Between Appraiser Agreement:</t>
  </si>
  <si>
    <t>All Appraisers vs Standard Agreement:</t>
  </si>
  <si>
    <t>Cohen's
Kappa</t>
  </si>
  <si>
    <t xml:space="preserve">1. Recommend study includes: 3 Appraisers, 2 to 3 Replicates, minimum of 10 Good Parts and 10 Bad Parts. </t>
  </si>
  <si>
    <t xml:space="preserve">    2. The data should be balanced with each appraiser evaluating the same number of parts and the same number of replicates.</t>
  </si>
  <si>
    <t xml:space="preserve">    3. Specify the Good Part or Unit as “G” or other appropriate text (“P”, “Y”, etc.).  Specify the Bad Part or Unit as “NG” or other appropriate text (“F”, “N”, etc.).  </t>
  </si>
  <si>
    <t xml:space="preserve">    4. Be careful to avoid typing or spelling errors when entering the results.  A space accidentally inserted after a character will be treated as a different value leading to incorrect results.</t>
  </si>
  <si>
    <t>Process Sigma Calculator - Discrete Data</t>
  </si>
  <si>
    <t>Number of Units Processed</t>
  </si>
  <si>
    <t>Total Number of Defects</t>
  </si>
  <si>
    <t>D</t>
  </si>
  <si>
    <t>Number of Defect Opportunities per Unit</t>
  </si>
  <si>
    <t>O</t>
  </si>
  <si>
    <t>Defects per million opportunities</t>
  </si>
  <si>
    <t>dpmo</t>
  </si>
  <si>
    <t>Defects as percentage</t>
  </si>
  <si>
    <t>Process Sigma Level</t>
  </si>
  <si>
    <t>Sigma</t>
  </si>
  <si>
    <t>1. Total number of defects should include defects made and later fixed.</t>
  </si>
  <si>
    <t>2. Sigma level incorporates 1.5 sigma shift.</t>
  </si>
  <si>
    <t>3. Sample size should be large enough to observe 5 defects.</t>
  </si>
  <si>
    <t>Process Sigma Calculator - Continuous Data</t>
  </si>
  <si>
    <t>Enter Mean:</t>
  </si>
  <si>
    <t>X-bar</t>
  </si>
  <si>
    <t>Enter Standard Deviation:</t>
  </si>
  <si>
    <t>Enter USL:</t>
  </si>
  <si>
    <t>Enter LSL:</t>
  </si>
  <si>
    <t>Expected ppm &gt; USL</t>
  </si>
  <si>
    <t>Expected % &gt; USL</t>
  </si>
  <si>
    <t>Expected ppm &lt; LSL</t>
  </si>
  <si>
    <t>Expected % &lt; LSL</t>
  </si>
  <si>
    <t>Yield %</t>
  </si>
  <si>
    <t>Sigma Level</t>
  </si>
  <si>
    <t>Note: Sigma Level incorporates 1.5 sigma shift</t>
  </si>
  <si>
    <t>Calculate Process Capability Indices: Cp, Cpk; Pp, Ppk</t>
  </si>
  <si>
    <t>X-Bar</t>
  </si>
  <si>
    <t>Cp, Pp</t>
  </si>
  <si>
    <t>Cpk, Ppk</t>
  </si>
  <si>
    <t>Cpu, Ppu</t>
  </si>
  <si>
    <t>Cpl, Ppl</t>
  </si>
  <si>
    <t>Note: Cp, Cpk if S is Within or Short Term; Pp, Ppk if S is Overall or Long Term</t>
  </si>
  <si>
    <t>Calculate Confidence Interval for Sigma, Cp, Cpk; Pp, Ppk</t>
  </si>
  <si>
    <t>Enter Size of sample:</t>
  </si>
  <si>
    <t>Confidence level (enter as percent):</t>
  </si>
  <si>
    <t>Lower Limit Sigma</t>
  </si>
  <si>
    <t>Upper Limit Sigma</t>
  </si>
  <si>
    <t>Lower Limit Cp, Pp</t>
  </si>
  <si>
    <t>Upper Limit Cp, Pp</t>
  </si>
  <si>
    <t>Lower Limit Cpk, Ppk</t>
  </si>
  <si>
    <t>Upper Limit Cpk, Ppk</t>
  </si>
  <si>
    <r>
      <t>100*(1-</t>
    </r>
    <r>
      <rPr>
        <b/>
        <sz val="10"/>
        <rFont val="Symbol"/>
        <family val="1"/>
        <charset val="2"/>
      </rPr>
      <t>a</t>
    </r>
    <r>
      <rPr>
        <b/>
        <sz val="11"/>
        <rFont val="Arial"/>
        <family val="2"/>
      </rPr>
      <t>)%</t>
    </r>
  </si>
  <si>
    <t>Calculate Confidence Interval for Sigma</t>
  </si>
  <si>
    <t>Enter Size of Sample:</t>
  </si>
  <si>
    <t>Confidence level (enter as a percent):</t>
  </si>
  <si>
    <t>Confidence Interval for One Proportion</t>
  </si>
  <si>
    <t>Number of elements in category of interest:</t>
  </si>
  <si>
    <t>Size of Sample:</t>
  </si>
  <si>
    <t>Confidence level(enter as a percent):</t>
  </si>
  <si>
    <t>X</t>
  </si>
  <si>
    <t>p = X/n</t>
  </si>
  <si>
    <t>Lower Limit (exact)</t>
  </si>
  <si>
    <t>Upper Limit (exact)</t>
  </si>
  <si>
    <t>Lower Limit (normal)</t>
  </si>
  <si>
    <t>Upper Limit (normal)</t>
  </si>
  <si>
    <t>Hypothesis Test for the Equality of Two Proportions</t>
  </si>
  <si>
    <t>Number of elements in sample #1 in category of interest:</t>
  </si>
  <si>
    <t>Size of Sample #1:</t>
  </si>
  <si>
    <t>Number of elements in sample #2 in category of interest:</t>
  </si>
  <si>
    <t>Size of Sample #2:</t>
  </si>
  <si>
    <t>x1</t>
  </si>
  <si>
    <t>n1</t>
  </si>
  <si>
    <t>x2</t>
  </si>
  <si>
    <t>n2</t>
  </si>
  <si>
    <t>p1 = x1/n1</t>
  </si>
  <si>
    <t>p2 = x2/n2</t>
  </si>
  <si>
    <t>Zo Statistic</t>
  </si>
  <si>
    <t>P-value (2-tail)</t>
  </si>
  <si>
    <t>Column1</t>
  </si>
  <si>
    <t>Volume/Level of Effort</t>
  </si>
  <si>
    <t>Adequate coverage for liability</t>
  </si>
  <si>
    <t>Comprehensive and collision coverage</t>
  </si>
  <si>
    <t>Deductible options</t>
  </si>
  <si>
    <t>Roadside assistance and towing coverage</t>
  </si>
  <si>
    <t>Rental reimbursement coverage</t>
  </si>
  <si>
    <t>Gap insurance</t>
  </si>
  <si>
    <t>Discounts and rewards programs</t>
  </si>
  <si>
    <t>Customer service and support</t>
  </si>
  <si>
    <t>Personal injury protection/ medical payments coverage</t>
  </si>
  <si>
    <t>Uninsured / underinsured motorist coverage</t>
  </si>
  <si>
    <t>Liability Coverage Limits</t>
  </si>
  <si>
    <t>Collision Coverage Deductible</t>
  </si>
  <si>
    <t>Roadside Response Time</t>
  </si>
  <si>
    <t>Rental Reimbursement Daily Limit</t>
  </si>
  <si>
    <t>Gap Insurance Coverage</t>
  </si>
  <si>
    <t>Claims Processing Time</t>
  </si>
  <si>
    <t>Customer Service Availability</t>
  </si>
  <si>
    <t>Discount Percentage</t>
  </si>
  <si>
    <t>PIP Coverage Limit</t>
  </si>
  <si>
    <t>Policy Update Processing</t>
  </si>
  <si>
    <t xml:space="preserve">
</t>
  </si>
  <si>
    <t>CAD</t>
  </si>
  <si>
    <t>mins</t>
  </si>
  <si>
    <t>CAD/day</t>
  </si>
  <si>
    <t>%</t>
  </si>
  <si>
    <t>Days</t>
  </si>
  <si>
    <t>hrs</t>
  </si>
  <si>
    <t>hrs/day</t>
  </si>
  <si>
    <t>500K</t>
  </si>
  <si>
    <t>50K</t>
  </si>
  <si>
    <t>100K</t>
  </si>
  <si>
    <t>5K</t>
  </si>
  <si>
    <t>300K</t>
  </si>
  <si>
    <t>70K</t>
  </si>
  <si>
    <t>30K</t>
  </si>
  <si>
    <t>250K</t>
  </si>
  <si>
    <t>200K</t>
  </si>
  <si>
    <t>60K</t>
  </si>
  <si>
    <t>75K</t>
  </si>
  <si>
    <t xml:space="preserve">Assignment - 1 </t>
  </si>
  <si>
    <t>Vaishnavi Wadhwa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</si>
</sst>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0.0"/>
    <numFmt numFmtId="165" formatCode="0.000000"/>
    <numFmt numFmtId="166" formatCode="0.00000000000E+00"/>
    <numFmt numFmtId="167" formatCode="0.0000E+00"/>
    <numFmt numFmtId="168" formatCode="0.00000E+00"/>
    <numFmt numFmtId="169" formatCode="0.000"/>
    <numFmt numFmtId="170" formatCode="0.0000"/>
    <numFmt numFmtId="171" formatCode="mm/dd/yy;@"/>
  </numFmts>
  <fonts count="63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Geneva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8"/>
      <color indexed="81"/>
      <name val="Symbol"/>
      <family val="1"/>
      <charset val="2"/>
    </font>
    <font>
      <sz val="8"/>
      <color indexed="81"/>
      <name val="Tahoma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sz val="10"/>
      <color indexed="17"/>
      <name val="Arial"/>
      <family val="2"/>
    </font>
    <font>
      <sz val="10"/>
      <color indexed="9"/>
      <name val="Arial"/>
      <family val="2"/>
    </font>
    <font>
      <sz val="12"/>
      <name val="Arial"/>
      <family val="2"/>
    </font>
    <font>
      <sz val="12"/>
      <name val="Geneva"/>
      <family val="2"/>
    </font>
    <font>
      <sz val="12"/>
      <color indexed="9"/>
      <name val="Geneva"/>
      <family val="2"/>
    </font>
    <font>
      <sz val="10"/>
      <color indexed="14"/>
      <name val="Arial"/>
      <family val="2"/>
    </font>
    <font>
      <sz val="10"/>
      <name val="Helv"/>
      <family val="2"/>
    </font>
    <font>
      <b/>
      <sz val="10"/>
      <name val="Geneva"/>
      <family val="2"/>
    </font>
    <font>
      <sz val="10"/>
      <color indexed="17"/>
      <name val="Geneva"/>
      <family val="2"/>
    </font>
    <font>
      <sz val="10"/>
      <color indexed="9"/>
      <name val="Geneva"/>
      <family val="2"/>
    </font>
    <font>
      <b/>
      <sz val="10"/>
      <color indexed="9"/>
      <name val="Arial"/>
      <family val="2"/>
    </font>
    <font>
      <sz val="10"/>
      <color indexed="60"/>
      <name val="Arial"/>
      <family val="2"/>
    </font>
    <font>
      <b/>
      <sz val="7.5"/>
      <color indexed="8"/>
      <name val="Arial"/>
      <family val="2"/>
    </font>
    <font>
      <b/>
      <sz val="8"/>
      <color indexed="8"/>
      <name val="Arial"/>
      <family val="2"/>
    </font>
    <font>
      <sz val="10"/>
      <color indexed="16"/>
      <name val="Arial"/>
      <family val="2"/>
    </font>
    <font>
      <b/>
      <sz val="11"/>
      <color indexed="9"/>
      <name val="Arial"/>
      <family val="2"/>
    </font>
    <font>
      <b/>
      <sz val="10"/>
      <name val="Symbol"/>
      <family val="1"/>
      <charset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  <b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30"/>
        <bgColor indexed="30"/>
      </patternFill>
    </fill>
    <fill>
      <patternFill patternType="solid">
        <fgColor indexed="10"/>
        <bgColor indexed="10"/>
      </patternFill>
    </fill>
    <fill>
      <patternFill patternType="solid">
        <fgColor indexed="45"/>
        <bgColor indexed="45"/>
      </patternFill>
    </fill>
    <fill>
      <patternFill patternType="solid">
        <fgColor indexed="29"/>
        <bgColor indexed="29"/>
      </patternFill>
    </fill>
    <fill>
      <patternFill patternType="solid">
        <fgColor indexed="57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11"/>
        <bgColor indexed="11"/>
      </patternFill>
    </fill>
    <fill>
      <patternFill patternType="solid">
        <fgColor indexed="36"/>
        <bgColor indexed="36"/>
      </patternFill>
    </fill>
    <fill>
      <patternFill patternType="solid">
        <fgColor indexed="46"/>
        <bgColor indexed="46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3"/>
        <b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2"/>
        <bgColor indexed="5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lightUp">
        <fgColor indexed="9"/>
        <bgColor indexed="49"/>
      </patternFill>
    </fill>
    <fill>
      <patternFill patternType="lightUp">
        <fgColor indexed="9"/>
        <bgColor indexed="10"/>
      </patternFill>
    </fill>
    <fill>
      <patternFill patternType="lightUp">
        <fgColor indexed="9"/>
        <bgColor indexed="57"/>
      </patternFill>
    </fill>
    <fill>
      <patternFill patternType="solid">
        <fgColor indexed="43"/>
        <bgColor indexed="43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</patternFill>
    </fill>
    <fill>
      <patternFill patternType="lightGray">
        <fgColor indexed="22"/>
        <bgColor indexed="22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indexed="4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7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" fillId="26" borderId="0" applyNumberFormat="0" applyBorder="0" applyAlignment="0" applyProtection="0"/>
    <xf numFmtId="0" fontId="3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18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21" borderId="0" applyNumberFormat="0" applyBorder="0" applyAlignment="0" applyProtection="0"/>
    <xf numFmtId="0" fontId="5" fillId="34" borderId="1" applyNumberFormat="0" applyAlignment="0" applyProtection="0"/>
    <xf numFmtId="0" fontId="6" fillId="35" borderId="2" applyNumberFormat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2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1" borderId="1" applyNumberFormat="0" applyAlignment="0" applyProtection="0"/>
    <xf numFmtId="0" fontId="15" fillId="0" borderId="6" applyNumberFormat="0" applyFill="0" applyAlignment="0" applyProtection="0"/>
    <xf numFmtId="0" fontId="16" fillId="39" borderId="0" applyNumberFormat="0" applyBorder="0" applyAlignment="0" applyProtection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0" borderId="7" applyNumberFormat="0" applyFont="0" applyAlignment="0" applyProtection="0"/>
    <xf numFmtId="0" fontId="18" fillId="34" borderId="8" applyNumberForma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844">
    <xf numFmtId="0" fontId="0" fillId="0" borderId="0" xfId="0"/>
    <xf numFmtId="0" fontId="1" fillId="0" borderId="0" xfId="63"/>
    <xf numFmtId="0" fontId="22" fillId="0" borderId="0" xfId="63" applyFont="1"/>
    <xf numFmtId="0" fontId="23" fillId="0" borderId="10" xfId="64" applyFont="1" applyBorder="1" applyAlignment="1" applyProtection="1">
      <alignment horizontal="right"/>
      <protection locked="0"/>
    </xf>
    <xf numFmtId="0" fontId="23" fillId="0" borderId="11" xfId="64" applyFont="1" applyBorder="1" applyAlignment="1" applyProtection="1">
      <alignment horizontal="right"/>
      <protection locked="0"/>
    </xf>
    <xf numFmtId="0" fontId="23" fillId="0" borderId="12" xfId="66" applyFont="1" applyBorder="1" applyAlignment="1" applyProtection="1">
      <alignment horizontal="right"/>
      <protection locked="0"/>
    </xf>
    <xf numFmtId="0" fontId="1" fillId="0" borderId="0" xfId="58"/>
    <xf numFmtId="0" fontId="7" fillId="0" borderId="0" xfId="58" applyFont="1"/>
    <xf numFmtId="0" fontId="23" fillId="41" borderId="13" xfId="58" applyFont="1" applyFill="1" applyBorder="1"/>
    <xf numFmtId="0" fontId="23" fillId="41" borderId="14" xfId="58" applyFont="1" applyFill="1" applyBorder="1"/>
    <xf numFmtId="0" fontId="7" fillId="41" borderId="14" xfId="58" applyFont="1" applyFill="1" applyBorder="1"/>
    <xf numFmtId="0" fontId="7" fillId="41" borderId="15" xfId="58" applyFont="1" applyFill="1" applyBorder="1"/>
    <xf numFmtId="0" fontId="23" fillId="41" borderId="16" xfId="58" applyFont="1" applyFill="1" applyBorder="1"/>
    <xf numFmtId="0" fontId="7" fillId="41" borderId="17" xfId="58" applyFont="1" applyFill="1" applyBorder="1"/>
    <xf numFmtId="0" fontId="23" fillId="41" borderId="10" xfId="58" applyFont="1" applyFill="1" applyBorder="1" applyAlignment="1">
      <alignment horizontal="left" vertical="top"/>
    </xf>
    <xf numFmtId="0" fontId="23" fillId="41" borderId="16" xfId="58" applyFont="1" applyFill="1" applyBorder="1" applyAlignment="1">
      <alignment horizontal="left" vertical="top"/>
    </xf>
    <xf numFmtId="0" fontId="7" fillId="41" borderId="16" xfId="58" applyFont="1" applyFill="1" applyBorder="1" applyAlignment="1">
      <alignment horizontal="left" vertical="top"/>
    </xf>
    <xf numFmtId="0" fontId="7" fillId="41" borderId="17" xfId="58" applyFont="1" applyFill="1" applyBorder="1" applyAlignment="1">
      <alignment horizontal="left" vertical="top"/>
    </xf>
    <xf numFmtId="0" fontId="23" fillId="41" borderId="0" xfId="58" applyFont="1" applyFill="1" applyAlignment="1">
      <alignment horizontal="left" vertical="top"/>
    </xf>
    <xf numFmtId="0" fontId="7" fillId="41" borderId="18" xfId="58" applyFont="1" applyFill="1" applyBorder="1" applyAlignment="1">
      <alignment horizontal="left" vertical="top"/>
    </xf>
    <xf numFmtId="0" fontId="23" fillId="41" borderId="13" xfId="58" applyFont="1" applyFill="1" applyBorder="1" applyAlignment="1">
      <alignment horizontal="left" vertical="top"/>
    </xf>
    <xf numFmtId="0" fontId="23" fillId="41" borderId="14" xfId="58" applyFont="1" applyFill="1" applyBorder="1" applyAlignment="1">
      <alignment horizontal="left" vertical="top"/>
    </xf>
    <xf numFmtId="0" fontId="23" fillId="41" borderId="15" xfId="58" applyFont="1" applyFill="1" applyBorder="1" applyAlignment="1">
      <alignment horizontal="left" vertical="top"/>
    </xf>
    <xf numFmtId="0" fontId="7" fillId="41" borderId="15" xfId="58" applyFont="1" applyFill="1" applyBorder="1" applyAlignment="1">
      <alignment horizontal="left" vertical="top"/>
    </xf>
    <xf numFmtId="0" fontId="1" fillId="0" borderId="19" xfId="58" applyBorder="1" applyAlignment="1">
      <alignment horizontal="center" vertical="center"/>
    </xf>
    <xf numFmtId="0" fontId="1" fillId="0" borderId="20" xfId="58" applyBorder="1" applyAlignment="1">
      <alignment horizontal="center" vertical="center"/>
    </xf>
    <xf numFmtId="0" fontId="1" fillId="0" borderId="21" xfId="58" applyBorder="1" applyAlignment="1">
      <alignment horizontal="center" vertical="center"/>
    </xf>
    <xf numFmtId="0" fontId="7" fillId="0" borderId="19" xfId="58" applyFont="1" applyBorder="1" applyAlignment="1">
      <alignment horizontal="left" vertical="top"/>
    </xf>
    <xf numFmtId="0" fontId="7" fillId="0" borderId="20" xfId="58" applyFont="1" applyBorder="1" applyAlignment="1">
      <alignment horizontal="left" vertical="top"/>
    </xf>
    <xf numFmtId="0" fontId="7" fillId="0" borderId="21" xfId="58" applyFont="1" applyBorder="1" applyAlignment="1">
      <alignment horizontal="left" vertical="top"/>
    </xf>
    <xf numFmtId="0" fontId="23" fillId="0" borderId="22" xfId="58" applyFont="1" applyBorder="1" applyAlignment="1">
      <alignment horizontal="left" vertical="top"/>
    </xf>
    <xf numFmtId="0" fontId="23" fillId="0" borderId="23" xfId="58" applyFont="1" applyBorder="1" applyAlignment="1">
      <alignment horizontal="left" vertical="top"/>
    </xf>
    <xf numFmtId="0" fontId="23" fillId="0" borderId="24" xfId="58" applyFont="1" applyBorder="1" applyAlignment="1">
      <alignment horizontal="left" vertical="top"/>
    </xf>
    <xf numFmtId="0" fontId="1" fillId="0" borderId="22" xfId="63" applyBorder="1"/>
    <xf numFmtId="0" fontId="1" fillId="0" borderId="23" xfId="63" applyBorder="1"/>
    <xf numFmtId="0" fontId="1" fillId="0" borderId="24" xfId="63" applyBorder="1"/>
    <xf numFmtId="0" fontId="7" fillId="0" borderId="25" xfId="58" applyFont="1" applyBorder="1" applyAlignment="1">
      <alignment horizontal="left" vertical="top"/>
    </xf>
    <xf numFmtId="0" fontId="7" fillId="0" borderId="26" xfId="58" applyFont="1" applyBorder="1" applyAlignment="1">
      <alignment horizontal="left" vertical="top"/>
    </xf>
    <xf numFmtId="0" fontId="7" fillId="0" borderId="27" xfId="58" applyFont="1" applyBorder="1" applyAlignment="1">
      <alignment horizontal="left" vertical="top"/>
    </xf>
    <xf numFmtId="0" fontId="23" fillId="0" borderId="25" xfId="58" applyFont="1" applyBorder="1" applyAlignment="1">
      <alignment horizontal="left" vertical="top"/>
    </xf>
    <xf numFmtId="0" fontId="25" fillId="0" borderId="27" xfId="58" applyFont="1" applyBorder="1" applyAlignment="1">
      <alignment horizontal="left" vertical="top"/>
    </xf>
    <xf numFmtId="0" fontId="24" fillId="0" borderId="25" xfId="58" applyFont="1" applyBorder="1" applyAlignment="1">
      <alignment horizontal="left" vertical="top"/>
    </xf>
    <xf numFmtId="171" fontId="7" fillId="0" borderId="27" xfId="58" applyNumberFormat="1" applyFont="1" applyBorder="1" applyAlignment="1">
      <alignment horizontal="left" vertical="top"/>
    </xf>
    <xf numFmtId="0" fontId="24" fillId="0" borderId="28" xfId="58" applyFont="1" applyBorder="1" applyAlignment="1">
      <alignment horizontal="left" vertical="top"/>
    </xf>
    <xf numFmtId="0" fontId="7" fillId="0" borderId="29" xfId="58" applyFont="1" applyBorder="1" applyAlignment="1">
      <alignment horizontal="left" vertical="top"/>
    </xf>
    <xf numFmtId="0" fontId="7" fillId="0" borderId="30" xfId="58" applyFont="1" applyBorder="1" applyAlignment="1">
      <alignment horizontal="left" vertical="top"/>
    </xf>
    <xf numFmtId="0" fontId="7" fillId="0" borderId="31" xfId="58" applyFont="1" applyBorder="1" applyAlignment="1">
      <alignment horizontal="left" vertical="top"/>
    </xf>
    <xf numFmtId="17" fontId="7" fillId="0" borderId="32" xfId="58" applyNumberFormat="1" applyFont="1" applyBorder="1" applyAlignment="1">
      <alignment horizontal="left" vertical="top"/>
    </xf>
    <xf numFmtId="17" fontId="7" fillId="0" borderId="33" xfId="58" applyNumberFormat="1" applyFont="1" applyBorder="1" applyAlignment="1">
      <alignment horizontal="left" vertical="top"/>
    </xf>
    <xf numFmtId="0" fontId="24" fillId="0" borderId="31" xfId="58" applyFont="1" applyBorder="1" applyAlignment="1">
      <alignment horizontal="left" vertical="top"/>
    </xf>
    <xf numFmtId="0" fontId="7" fillId="0" borderId="32" xfId="58" applyFont="1" applyBorder="1" applyAlignment="1">
      <alignment horizontal="left" vertical="top"/>
    </xf>
    <xf numFmtId="0" fontId="25" fillId="0" borderId="33" xfId="58" applyFont="1" applyBorder="1" applyAlignment="1">
      <alignment horizontal="left" vertical="top"/>
    </xf>
    <xf numFmtId="0" fontId="7" fillId="0" borderId="0" xfId="58" applyFont="1" applyAlignment="1">
      <alignment horizontal="left" vertical="top"/>
    </xf>
    <xf numFmtId="17" fontId="7" fillId="0" borderId="0" xfId="58" applyNumberFormat="1" applyFont="1" applyAlignment="1">
      <alignment horizontal="left" vertical="top"/>
    </xf>
    <xf numFmtId="0" fontId="25" fillId="0" borderId="0" xfId="58" applyFont="1" applyAlignment="1">
      <alignment horizontal="left" vertical="top"/>
    </xf>
    <xf numFmtId="0" fontId="21" fillId="0" borderId="0" xfId="63" applyFont="1"/>
    <xf numFmtId="0" fontId="23" fillId="0" borderId="0" xfId="58" applyFont="1" applyAlignment="1">
      <alignment horizontal="left" vertical="top"/>
    </xf>
    <xf numFmtId="17" fontId="7" fillId="0" borderId="0" xfId="58" applyNumberFormat="1" applyFont="1"/>
    <xf numFmtId="17" fontId="7" fillId="0" borderId="0" xfId="58" quotePrefix="1" applyNumberFormat="1" applyFont="1" applyAlignment="1">
      <alignment horizontal="center"/>
    </xf>
    <xf numFmtId="0" fontId="25" fillId="0" borderId="0" xfId="58" applyFont="1"/>
    <xf numFmtId="0" fontId="1" fillId="0" borderId="0" xfId="63" applyAlignment="1">
      <alignment horizontal="center"/>
    </xf>
    <xf numFmtId="0" fontId="26" fillId="0" borderId="0" xfId="63" applyFont="1"/>
    <xf numFmtId="0" fontId="1" fillId="0" borderId="0" xfId="63" applyAlignment="1">
      <alignment horizontal="center" wrapText="1"/>
    </xf>
    <xf numFmtId="0" fontId="7" fillId="0" borderId="0" xfId="62"/>
    <xf numFmtId="0" fontId="7" fillId="0" borderId="0" xfId="62" applyAlignment="1">
      <alignment horizontal="center" wrapText="1"/>
    </xf>
    <xf numFmtId="0" fontId="22" fillId="0" borderId="0" xfId="62" applyFont="1"/>
    <xf numFmtId="0" fontId="7" fillId="0" borderId="0" xfId="62" applyAlignment="1">
      <alignment horizontal="left"/>
    </xf>
    <xf numFmtId="0" fontId="27" fillId="0" borderId="34" xfId="62" applyFont="1" applyBorder="1" applyAlignment="1">
      <alignment horizontal="center"/>
    </xf>
    <xf numFmtId="0" fontId="27" fillId="0" borderId="14" xfId="67" applyFont="1" applyBorder="1" applyAlignment="1">
      <alignment horizontal="center"/>
    </xf>
    <xf numFmtId="0" fontId="27" fillId="0" borderId="34" xfId="67" applyFont="1" applyBorder="1" applyAlignment="1">
      <alignment horizontal="center"/>
    </xf>
    <xf numFmtId="0" fontId="7" fillId="0" borderId="0" xfId="67"/>
    <xf numFmtId="0" fontId="7" fillId="0" borderId="35" xfId="67" applyBorder="1" applyAlignment="1">
      <alignment horizontal="center" wrapText="1"/>
    </xf>
    <xf numFmtId="0" fontId="7" fillId="0" borderId="36" xfId="67" applyBorder="1" applyAlignment="1">
      <alignment horizontal="center" wrapText="1"/>
    </xf>
    <xf numFmtId="0" fontId="7" fillId="0" borderId="0" xfId="67" applyAlignment="1">
      <alignment wrapText="1"/>
    </xf>
    <xf numFmtId="0" fontId="7" fillId="0" borderId="37" xfId="67" applyBorder="1" applyAlignment="1">
      <alignment horizontal="center"/>
    </xf>
    <xf numFmtId="0" fontId="7" fillId="42" borderId="38" xfId="67" applyFill="1" applyBorder="1"/>
    <xf numFmtId="0" fontId="7" fillId="42" borderId="25" xfId="67" applyFill="1" applyBorder="1"/>
    <xf numFmtId="0" fontId="7" fillId="42" borderId="27" xfId="67" applyFill="1" applyBorder="1"/>
    <xf numFmtId="0" fontId="7" fillId="42" borderId="39" xfId="67" applyFill="1" applyBorder="1"/>
    <xf numFmtId="0" fontId="7" fillId="42" borderId="31" xfId="67" applyFill="1" applyBorder="1"/>
    <xf numFmtId="0" fontId="7" fillId="42" borderId="33" xfId="67" applyFill="1" applyBorder="1"/>
    <xf numFmtId="0" fontId="21" fillId="0" borderId="0" xfId="62" applyFont="1"/>
    <xf numFmtId="0" fontId="7" fillId="0" borderId="0" xfId="62" applyAlignment="1">
      <alignment horizontal="center"/>
    </xf>
    <xf numFmtId="0" fontId="23" fillId="41" borderId="10" xfId="64" applyFont="1" applyFill="1" applyBorder="1" applyAlignment="1" applyProtection="1">
      <alignment horizontal="right"/>
      <protection locked="0"/>
    </xf>
    <xf numFmtId="0" fontId="23" fillId="41" borderId="11" xfId="64" applyFont="1" applyFill="1" applyBorder="1" applyAlignment="1" applyProtection="1">
      <alignment horizontal="right"/>
      <protection locked="0"/>
    </xf>
    <xf numFmtId="0" fontId="23" fillId="41" borderId="12" xfId="66" applyFont="1" applyFill="1" applyBorder="1" applyAlignment="1" applyProtection="1">
      <alignment horizontal="right"/>
      <protection locked="0"/>
    </xf>
    <xf numFmtId="0" fontId="23" fillId="41" borderId="40" xfId="63" applyFont="1" applyFill="1" applyBorder="1" applyAlignment="1">
      <alignment horizontal="center"/>
    </xf>
    <xf numFmtId="17" fontId="23" fillId="41" borderId="40" xfId="58" applyNumberFormat="1" applyFont="1" applyFill="1" applyBorder="1" applyAlignment="1">
      <alignment horizontal="center"/>
    </xf>
    <xf numFmtId="17" fontId="23" fillId="41" borderId="40" xfId="58" applyNumberFormat="1" applyFont="1" applyFill="1" applyBorder="1" applyAlignment="1">
      <alignment horizontal="center" wrapText="1"/>
    </xf>
    <xf numFmtId="0" fontId="23" fillId="41" borderId="40" xfId="58" applyFont="1" applyFill="1" applyBorder="1" applyAlignment="1">
      <alignment horizontal="center" wrapText="1"/>
    </xf>
    <xf numFmtId="0" fontId="23" fillId="41" borderId="40" xfId="63" applyFont="1" applyFill="1" applyBorder="1" applyAlignment="1">
      <alignment horizontal="center" wrapText="1"/>
    </xf>
    <xf numFmtId="0" fontId="23" fillId="41" borderId="17" xfId="58" applyFont="1" applyFill="1" applyBorder="1" applyAlignment="1">
      <alignment horizontal="center" wrapText="1"/>
    </xf>
    <xf numFmtId="0" fontId="7" fillId="0" borderId="37" xfId="58" applyFont="1" applyBorder="1"/>
    <xf numFmtId="17" fontId="7" fillId="0" borderId="37" xfId="58" applyNumberFormat="1" applyFont="1" applyBorder="1"/>
    <xf numFmtId="17" fontId="7" fillId="0" borderId="37" xfId="58" quotePrefix="1" applyNumberFormat="1" applyFont="1" applyBorder="1" applyAlignment="1">
      <alignment horizontal="center"/>
    </xf>
    <xf numFmtId="0" fontId="25" fillId="0" borderId="37" xfId="58" applyFont="1" applyBorder="1"/>
    <xf numFmtId="0" fontId="1" fillId="0" borderId="41" xfId="58" applyBorder="1"/>
    <xf numFmtId="0" fontId="7" fillId="0" borderId="38" xfId="58" applyFont="1" applyBorder="1"/>
    <xf numFmtId="17" fontId="7" fillId="0" borderId="38" xfId="58" applyNumberFormat="1" applyFont="1" applyBorder="1"/>
    <xf numFmtId="17" fontId="7" fillId="0" borderId="38" xfId="58" quotePrefix="1" applyNumberFormat="1" applyFont="1" applyBorder="1" applyAlignment="1">
      <alignment horizontal="center"/>
    </xf>
    <xf numFmtId="0" fontId="25" fillId="0" borderId="38" xfId="58" applyFont="1" applyBorder="1"/>
    <xf numFmtId="0" fontId="1" fillId="0" borderId="42" xfId="58" applyBorder="1"/>
    <xf numFmtId="0" fontId="1" fillId="0" borderId="38" xfId="58" applyBorder="1"/>
    <xf numFmtId="0" fontId="21" fillId="0" borderId="38" xfId="63" applyFont="1" applyBorder="1"/>
    <xf numFmtId="0" fontId="1" fillId="0" borderId="38" xfId="63" applyBorder="1" applyAlignment="1">
      <alignment horizontal="center"/>
    </xf>
    <xf numFmtId="0" fontId="1" fillId="0" borderId="38" xfId="63" applyBorder="1"/>
    <xf numFmtId="0" fontId="1" fillId="0" borderId="42" xfId="63" applyBorder="1"/>
    <xf numFmtId="0" fontId="26" fillId="0" borderId="38" xfId="63" applyFont="1" applyBorder="1"/>
    <xf numFmtId="0" fontId="1" fillId="0" borderId="39" xfId="63" applyBorder="1"/>
    <xf numFmtId="0" fontId="1" fillId="0" borderId="39" xfId="63" applyBorder="1" applyAlignment="1">
      <alignment horizontal="center" wrapText="1"/>
    </xf>
    <xf numFmtId="0" fontId="1" fillId="0" borderId="43" xfId="63" applyBorder="1"/>
    <xf numFmtId="0" fontId="23" fillId="0" borderId="12" xfId="65" applyFont="1" applyBorder="1" applyAlignment="1" applyProtection="1">
      <alignment horizontal="right"/>
      <protection locked="0"/>
    </xf>
    <xf numFmtId="0" fontId="23" fillId="0" borderId="37" xfId="62" applyFont="1" applyBorder="1" applyAlignment="1">
      <alignment horizontal="right"/>
    </xf>
    <xf numFmtId="0" fontId="23" fillId="43" borderId="44" xfId="62" applyFont="1" applyFill="1" applyBorder="1" applyAlignment="1" applyProtection="1">
      <alignment horizontal="center" wrapText="1"/>
      <protection locked="0"/>
    </xf>
    <xf numFmtId="0" fontId="23" fillId="43" borderId="45" xfId="62" applyFont="1" applyFill="1" applyBorder="1" applyAlignment="1" applyProtection="1">
      <alignment horizontal="center" wrapText="1"/>
      <protection locked="0"/>
    </xf>
    <xf numFmtId="0" fontId="23" fillId="43" borderId="36" xfId="62" applyFont="1" applyFill="1" applyBorder="1" applyAlignment="1" applyProtection="1">
      <alignment horizontal="center" wrapText="1"/>
      <protection locked="0"/>
    </xf>
    <xf numFmtId="0" fontId="23" fillId="0" borderId="39" xfId="62" applyFont="1" applyBorder="1" applyAlignment="1">
      <alignment horizontal="right"/>
    </xf>
    <xf numFmtId="0" fontId="23" fillId="43" borderId="46" xfId="62" applyFont="1" applyFill="1" applyBorder="1" applyAlignment="1" applyProtection="1">
      <alignment horizontal="center" wrapText="1"/>
      <protection locked="0"/>
    </xf>
    <xf numFmtId="0" fontId="23" fillId="43" borderId="32" xfId="62" applyFont="1" applyFill="1" applyBorder="1" applyAlignment="1" applyProtection="1">
      <alignment horizontal="center" wrapText="1"/>
      <protection locked="0"/>
    </xf>
    <xf numFmtId="0" fontId="27" fillId="43" borderId="32" xfId="62" applyFont="1" applyFill="1" applyBorder="1" applyAlignment="1" applyProtection="1">
      <alignment horizontal="center" wrapText="1"/>
      <protection locked="0"/>
    </xf>
    <xf numFmtId="0" fontId="27" fillId="43" borderId="33" xfId="62" applyFont="1" applyFill="1" applyBorder="1" applyAlignment="1" applyProtection="1">
      <alignment horizontal="center" wrapText="1"/>
      <protection locked="0"/>
    </xf>
    <xf numFmtId="0" fontId="23" fillId="0" borderId="34" xfId="62" applyFont="1" applyBorder="1" applyAlignment="1">
      <alignment horizontal="center" wrapText="1"/>
    </xf>
    <xf numFmtId="0" fontId="23" fillId="0" borderId="34" xfId="62" applyFont="1" applyBorder="1" applyAlignment="1">
      <alignment horizontal="center"/>
    </xf>
    <xf numFmtId="0" fontId="23" fillId="0" borderId="0" xfId="62" applyFont="1"/>
    <xf numFmtId="0" fontId="23" fillId="43" borderId="47" xfId="62" applyFont="1" applyFill="1" applyBorder="1" applyAlignment="1" applyProtection="1">
      <alignment horizontal="center" wrapText="1"/>
      <protection locked="0"/>
    </xf>
    <xf numFmtId="0" fontId="23" fillId="43" borderId="48" xfId="62" applyFont="1" applyFill="1" applyBorder="1" applyAlignment="1" applyProtection="1">
      <alignment horizontal="center" wrapText="1"/>
      <protection locked="0"/>
    </xf>
    <xf numFmtId="0" fontId="23" fillId="43" borderId="23" xfId="62" applyFont="1" applyFill="1" applyBorder="1" applyAlignment="1" applyProtection="1">
      <alignment horizontal="center" wrapText="1"/>
      <protection locked="0"/>
    </xf>
    <xf numFmtId="0" fontId="23" fillId="43" borderId="49" xfId="62" applyFont="1" applyFill="1" applyBorder="1" applyAlignment="1" applyProtection="1">
      <alignment horizontal="center" wrapText="1"/>
      <protection locked="0"/>
    </xf>
    <xf numFmtId="0" fontId="23" fillId="0" borderId="47" xfId="62" applyFont="1" applyBorder="1" applyAlignment="1">
      <alignment horizontal="center"/>
    </xf>
    <xf numFmtId="0" fontId="23" fillId="43" borderId="38" xfId="62" applyFont="1" applyFill="1" applyBorder="1" applyAlignment="1" applyProtection="1">
      <alignment horizontal="center" wrapText="1"/>
      <protection locked="0"/>
    </xf>
    <xf numFmtId="0" fontId="23" fillId="43" borderId="50" xfId="62" applyFont="1" applyFill="1" applyBorder="1" applyAlignment="1" applyProtection="1">
      <alignment horizontal="center" wrapText="1"/>
      <protection locked="0"/>
    </xf>
    <xf numFmtId="0" fontId="23" fillId="43" borderId="26" xfId="62" applyFont="1" applyFill="1" applyBorder="1" applyAlignment="1" applyProtection="1">
      <alignment horizontal="center" wrapText="1"/>
      <protection locked="0"/>
    </xf>
    <xf numFmtId="0" fontId="23" fillId="43" borderId="51" xfId="62" applyFont="1" applyFill="1" applyBorder="1" applyAlignment="1" applyProtection="1">
      <alignment horizontal="center" wrapText="1"/>
      <protection locked="0"/>
    </xf>
    <xf numFmtId="0" fontId="23" fillId="43" borderId="26" xfId="62" applyFont="1" applyFill="1" applyBorder="1" applyAlignment="1" applyProtection="1">
      <alignment horizontal="center"/>
      <protection locked="0"/>
    </xf>
    <xf numFmtId="0" fontId="23" fillId="43" borderId="51" xfId="62" applyFont="1" applyFill="1" applyBorder="1" applyAlignment="1" applyProtection="1">
      <alignment horizontal="center"/>
      <protection locked="0"/>
    </xf>
    <xf numFmtId="0" fontId="23" fillId="43" borderId="39" xfId="62" applyFont="1" applyFill="1" applyBorder="1" applyAlignment="1" applyProtection="1">
      <alignment horizontal="center" wrapText="1"/>
      <protection locked="0"/>
    </xf>
    <xf numFmtId="0" fontId="23" fillId="43" borderId="52" xfId="62" applyFont="1" applyFill="1" applyBorder="1" applyAlignment="1" applyProtection="1">
      <alignment horizontal="center" wrapText="1"/>
      <protection locked="0"/>
    </xf>
    <xf numFmtId="0" fontId="7" fillId="0" borderId="0" xfId="68"/>
    <xf numFmtId="0" fontId="28" fillId="0" borderId="0" xfId="68" applyFont="1" applyAlignment="1">
      <alignment horizontal="left"/>
    </xf>
    <xf numFmtId="0" fontId="29" fillId="44" borderId="0" xfId="68" applyFont="1" applyFill="1" applyAlignment="1">
      <alignment horizontal="right" vertical="top" wrapText="1"/>
    </xf>
    <xf numFmtId="0" fontId="29" fillId="45" borderId="0" xfId="68" applyFont="1" applyFill="1" applyAlignment="1">
      <alignment horizontal="center" vertical="top" wrapText="1"/>
    </xf>
    <xf numFmtId="0" fontId="29" fillId="44" borderId="19" xfId="68" applyFont="1" applyFill="1" applyBorder="1" applyAlignment="1">
      <alignment horizontal="center" vertical="top" wrapText="1"/>
    </xf>
    <xf numFmtId="0" fontId="29" fillId="44" borderId="20" xfId="68" applyFont="1" applyFill="1" applyBorder="1" applyAlignment="1">
      <alignment horizontal="center" vertical="top" wrapText="1"/>
    </xf>
    <xf numFmtId="0" fontId="29" fillId="44" borderId="53" xfId="68" applyFont="1" applyFill="1" applyBorder="1" applyAlignment="1">
      <alignment horizontal="center" vertical="top" wrapText="1"/>
    </xf>
    <xf numFmtId="0" fontId="29" fillId="44" borderId="21" xfId="68" applyFont="1" applyFill="1" applyBorder="1" applyAlignment="1">
      <alignment horizontal="center" vertical="top" wrapText="1"/>
    </xf>
    <xf numFmtId="0" fontId="29" fillId="0" borderId="22" xfId="68" applyFont="1" applyBorder="1" applyAlignment="1">
      <alignment vertical="top" wrapText="1"/>
    </xf>
    <xf numFmtId="0" fontId="29" fillId="0" borderId="23" xfId="68" applyFont="1" applyBorder="1" applyAlignment="1">
      <alignment vertical="top" wrapText="1"/>
    </xf>
    <xf numFmtId="0" fontId="30" fillId="0" borderId="23" xfId="68" applyFont="1" applyBorder="1" applyAlignment="1">
      <alignment horizontal="center" vertical="top" wrapText="1"/>
    </xf>
    <xf numFmtId="0" fontId="30" fillId="0" borderId="23" xfId="68" applyFont="1" applyBorder="1" applyAlignment="1">
      <alignment vertical="top" wrapText="1"/>
    </xf>
    <xf numFmtId="0" fontId="30" fillId="0" borderId="22" xfId="68" applyFont="1" applyBorder="1" applyAlignment="1">
      <alignment vertical="top" wrapText="1"/>
    </xf>
    <xf numFmtId="0" fontId="30" fillId="0" borderId="24" xfId="68" applyFont="1" applyBorder="1" applyAlignment="1">
      <alignment vertical="top" wrapText="1"/>
    </xf>
    <xf numFmtId="0" fontId="30" fillId="0" borderId="49" xfId="68" applyFont="1" applyBorder="1" applyAlignment="1">
      <alignment vertical="top" wrapText="1"/>
    </xf>
    <xf numFmtId="0" fontId="30" fillId="0" borderId="25" xfId="68" applyFont="1" applyBorder="1" applyAlignment="1">
      <alignment vertical="top" wrapText="1"/>
    </xf>
    <xf numFmtId="0" fontId="29" fillId="0" borderId="26" xfId="68" applyFont="1" applyBorder="1" applyAlignment="1">
      <alignment vertical="top" wrapText="1"/>
    </xf>
    <xf numFmtId="0" fontId="30" fillId="0" borderId="26" xfId="68" applyFont="1" applyBorder="1" applyAlignment="1">
      <alignment horizontal="center" vertical="top" wrapText="1"/>
    </xf>
    <xf numFmtId="0" fontId="30" fillId="0" borderId="26" xfId="68" applyFont="1" applyBorder="1" applyAlignment="1">
      <alignment vertical="top" wrapText="1"/>
    </xf>
    <xf numFmtId="0" fontId="30" fillId="0" borderId="27" xfId="68" applyFont="1" applyBorder="1" applyAlignment="1">
      <alignment vertical="top" wrapText="1"/>
    </xf>
    <xf numFmtId="0" fontId="30" fillId="0" borderId="51" xfId="68" applyFont="1" applyBorder="1" applyAlignment="1">
      <alignment vertical="top" wrapText="1"/>
    </xf>
    <xf numFmtId="0" fontId="30" fillId="0" borderId="31" xfId="68" applyFont="1" applyBorder="1" applyAlignment="1">
      <alignment vertical="top" wrapText="1"/>
    </xf>
    <xf numFmtId="0" fontId="30" fillId="0" borderId="32" xfId="68" applyFont="1" applyBorder="1" applyAlignment="1">
      <alignment vertical="top" wrapText="1"/>
    </xf>
    <xf numFmtId="0" fontId="30" fillId="0" borderId="32" xfId="68" applyFont="1" applyBorder="1" applyAlignment="1">
      <alignment horizontal="center" vertical="top" wrapText="1"/>
    </xf>
    <xf numFmtId="0" fontId="30" fillId="0" borderId="33" xfId="68" applyFont="1" applyBorder="1" applyAlignment="1">
      <alignment vertical="top" wrapText="1"/>
    </xf>
    <xf numFmtId="0" fontId="30" fillId="0" borderId="52" xfId="68" applyFont="1" applyBorder="1" applyAlignment="1">
      <alignment vertical="top" wrapText="1"/>
    </xf>
    <xf numFmtId="0" fontId="23" fillId="0" borderId="40" xfId="68" applyFont="1" applyBorder="1"/>
    <xf numFmtId="0" fontId="23" fillId="0" borderId="0" xfId="68" applyFont="1"/>
    <xf numFmtId="0" fontId="33" fillId="0" borderId="54" xfId="68" applyFont="1" applyBorder="1"/>
    <xf numFmtId="0" fontId="23" fillId="0" borderId="0" xfId="68" applyFont="1" applyAlignment="1">
      <alignment wrapText="1"/>
    </xf>
    <xf numFmtId="0" fontId="7" fillId="0" borderId="0" xfId="68" applyAlignment="1">
      <alignment wrapText="1"/>
    </xf>
    <xf numFmtId="0" fontId="34" fillId="0" borderId="38" xfId="68" applyFont="1" applyBorder="1"/>
    <xf numFmtId="0" fontId="7" fillId="0" borderId="0" xfId="68" applyAlignment="1">
      <alignment horizontal="center"/>
    </xf>
    <xf numFmtId="0" fontId="34" fillId="0" borderId="25" xfId="68" applyFont="1" applyBorder="1" applyAlignment="1">
      <alignment horizontal="left"/>
    </xf>
    <xf numFmtId="0" fontId="34" fillId="0" borderId="26" xfId="68" applyFont="1" applyBorder="1" applyAlignment="1">
      <alignment horizontal="left"/>
    </xf>
    <xf numFmtId="0" fontId="34" fillId="0" borderId="39" xfId="68" applyFont="1" applyBorder="1"/>
    <xf numFmtId="0" fontId="34" fillId="0" borderId="55" xfId="68" applyFont="1" applyBorder="1"/>
    <xf numFmtId="0" fontId="34" fillId="0" borderId="35" xfId="68" applyFont="1" applyBorder="1"/>
    <xf numFmtId="0" fontId="34" fillId="0" borderId="45" xfId="68" applyFont="1" applyBorder="1"/>
    <xf numFmtId="0" fontId="7" fillId="0" borderId="56" xfId="68" applyBorder="1"/>
    <xf numFmtId="0" fontId="7" fillId="0" borderId="35" xfId="68" applyBorder="1"/>
    <xf numFmtId="0" fontId="34" fillId="0" borderId="25" xfId="68" applyFont="1" applyBorder="1"/>
    <xf numFmtId="0" fontId="34" fillId="0" borderId="26" xfId="68" applyFont="1" applyBorder="1"/>
    <xf numFmtId="0" fontId="7" fillId="0" borderId="51" xfId="68" applyBorder="1"/>
    <xf numFmtId="0" fontId="7" fillId="0" borderId="25" xfId="68" applyBorder="1"/>
    <xf numFmtId="0" fontId="34" fillId="0" borderId="51" xfId="68" applyFont="1" applyBorder="1" applyAlignment="1">
      <alignment horizontal="left"/>
    </xf>
    <xf numFmtId="0" fontId="7" fillId="0" borderId="51" xfId="68" applyBorder="1" applyAlignment="1">
      <alignment horizontal="left"/>
    </xf>
    <xf numFmtId="0" fontId="34" fillId="0" borderId="57" xfId="68" applyFont="1" applyBorder="1"/>
    <xf numFmtId="0" fontId="7" fillId="0" borderId="31" xfId="68" applyBorder="1"/>
    <xf numFmtId="0" fontId="34" fillId="0" borderId="32" xfId="68" applyFont="1" applyBorder="1"/>
    <xf numFmtId="0" fontId="7" fillId="0" borderId="55" xfId="68" applyBorder="1" applyAlignment="1">
      <alignment horizontal="left"/>
    </xf>
    <xf numFmtId="0" fontId="34" fillId="0" borderId="55" xfId="68" applyFont="1" applyBorder="1" applyAlignment="1">
      <alignment horizontal="left"/>
    </xf>
    <xf numFmtId="0" fontId="34" fillId="0" borderId="58" xfId="68" applyFont="1" applyBorder="1" applyAlignment="1">
      <alignment horizontal="left"/>
    </xf>
    <xf numFmtId="0" fontId="34" fillId="0" borderId="42" xfId="68" applyFont="1" applyBorder="1" applyAlignment="1">
      <alignment horizontal="left"/>
    </xf>
    <xf numFmtId="0" fontId="21" fillId="0" borderId="0" xfId="67" applyFont="1"/>
    <xf numFmtId="0" fontId="35" fillId="0" borderId="0" xfId="58" applyFont="1"/>
    <xf numFmtId="0" fontId="35" fillId="0" borderId="59" xfId="58" applyFont="1" applyBorder="1"/>
    <xf numFmtId="0" fontId="35" fillId="0" borderId="60" xfId="58" applyFont="1" applyBorder="1"/>
    <xf numFmtId="0" fontId="23" fillId="0" borderId="40" xfId="58" applyFont="1" applyBorder="1" applyAlignment="1">
      <alignment horizontal="center" wrapText="1"/>
    </xf>
    <xf numFmtId="0" fontId="23" fillId="0" borderId="40" xfId="58" applyFont="1" applyBorder="1" applyAlignment="1">
      <alignment textRotation="90"/>
    </xf>
    <xf numFmtId="0" fontId="23" fillId="0" borderId="11" xfId="58" applyFont="1" applyBorder="1" applyAlignment="1">
      <alignment horizontal="left" textRotation="90" wrapText="1"/>
    </xf>
    <xf numFmtId="0" fontId="23" fillId="0" borderId="11" xfId="58" applyFont="1" applyBorder="1" applyAlignment="1">
      <alignment textRotation="90"/>
    </xf>
    <xf numFmtId="0" fontId="23" fillId="0" borderId="54" xfId="58" applyFont="1" applyBorder="1" applyAlignment="1">
      <alignment textRotation="90"/>
    </xf>
    <xf numFmtId="0" fontId="37" fillId="0" borderId="54" xfId="58" applyFont="1" applyBorder="1" applyAlignment="1">
      <alignment textRotation="90"/>
    </xf>
    <xf numFmtId="0" fontId="1" fillId="0" borderId="35" xfId="58" applyBorder="1"/>
    <xf numFmtId="0" fontId="35" fillId="42" borderId="36" xfId="58" quotePrefix="1" applyFont="1" applyFill="1" applyBorder="1" applyAlignment="1">
      <alignment vertical="center"/>
    </xf>
    <xf numFmtId="0" fontId="1" fillId="0" borderId="25" xfId="58" applyBorder="1"/>
    <xf numFmtId="0" fontId="35" fillId="42" borderId="27" xfId="58" quotePrefix="1" applyFont="1" applyFill="1" applyBorder="1" applyAlignment="1">
      <alignment vertical="center"/>
    </xf>
    <xf numFmtId="0" fontId="35" fillId="42" borderId="27" xfId="58" applyFont="1" applyFill="1" applyBorder="1" applyAlignment="1">
      <alignment vertical="center"/>
    </xf>
    <xf numFmtId="0" fontId="1" fillId="0" borderId="31" xfId="58" applyBorder="1"/>
    <xf numFmtId="0" fontId="35" fillId="42" borderId="33" xfId="58" quotePrefix="1" applyFont="1" applyFill="1" applyBorder="1" applyAlignment="1">
      <alignment vertical="center"/>
    </xf>
    <xf numFmtId="0" fontId="1" fillId="42" borderId="36" xfId="58" applyFill="1" applyBorder="1"/>
    <xf numFmtId="0" fontId="38" fillId="42" borderId="27" xfId="58" applyFont="1" applyFill="1" applyBorder="1"/>
    <xf numFmtId="0" fontId="38" fillId="42" borderId="33" xfId="58" applyFont="1" applyFill="1" applyBorder="1"/>
    <xf numFmtId="0" fontId="1" fillId="42" borderId="36" xfId="58" applyFill="1" applyBorder="1" applyAlignment="1">
      <alignment vertical="center"/>
    </xf>
    <xf numFmtId="0" fontId="1" fillId="42" borderId="27" xfId="58" applyFill="1" applyBorder="1" applyAlignment="1">
      <alignment vertical="center"/>
    </xf>
    <xf numFmtId="0" fontId="1" fillId="42" borderId="33" xfId="58" applyFill="1" applyBorder="1" applyAlignment="1">
      <alignment vertical="center"/>
    </xf>
    <xf numFmtId="0" fontId="1" fillId="0" borderId="0" xfId="58" applyAlignment="1">
      <alignment vertical="center"/>
    </xf>
    <xf numFmtId="0" fontId="1" fillId="0" borderId="0" xfId="63" applyAlignment="1" applyProtection="1">
      <alignment horizontal="center"/>
      <protection locked="0"/>
    </xf>
    <xf numFmtId="0" fontId="35" fillId="0" borderId="61" xfId="58" applyFont="1" applyBorder="1"/>
    <xf numFmtId="0" fontId="35" fillId="0" borderId="0" xfId="67" applyFont="1"/>
    <xf numFmtId="0" fontId="7" fillId="0" borderId="0" xfId="62" applyProtection="1">
      <protection locked="0"/>
    </xf>
    <xf numFmtId="0" fontId="23" fillId="41" borderId="34" xfId="67" applyFont="1" applyFill="1" applyBorder="1" applyAlignment="1">
      <alignment horizontal="center"/>
    </xf>
    <xf numFmtId="0" fontId="7" fillId="0" borderId="62" xfId="67" applyBorder="1" applyAlignment="1">
      <alignment horizontal="center"/>
    </xf>
    <xf numFmtId="0" fontId="7" fillId="0" borderId="20" xfId="67" applyBorder="1" applyAlignment="1">
      <alignment horizontal="center"/>
    </xf>
    <xf numFmtId="0" fontId="7" fillId="0" borderId="53" xfId="67" applyBorder="1" applyAlignment="1">
      <alignment horizontal="center"/>
    </xf>
    <xf numFmtId="0" fontId="23" fillId="41" borderId="34" xfId="67" applyFont="1" applyFill="1" applyBorder="1" applyAlignment="1">
      <alignment horizontal="center" wrapText="1"/>
    </xf>
    <xf numFmtId="0" fontId="7" fillId="0" borderId="0" xfId="67" quotePrefix="1" applyAlignment="1">
      <alignment horizontal="center"/>
    </xf>
    <xf numFmtId="0" fontId="7" fillId="0" borderId="0" xfId="67" quotePrefix="1"/>
    <xf numFmtId="0" fontId="7" fillId="0" borderId="47" xfId="67" applyBorder="1"/>
    <xf numFmtId="0" fontId="23" fillId="0" borderId="47" xfId="67" applyFont="1" applyBorder="1" applyAlignment="1">
      <alignment horizontal="center"/>
    </xf>
    <xf numFmtId="0" fontId="35" fillId="0" borderId="48" xfId="67" applyFont="1" applyBorder="1" applyAlignment="1">
      <alignment horizontal="center"/>
    </xf>
    <xf numFmtId="0" fontId="35" fillId="0" borderId="23" xfId="67" applyFont="1" applyBorder="1" applyAlignment="1">
      <alignment horizontal="center"/>
    </xf>
    <xf numFmtId="0" fontId="35" fillId="0" borderId="49" xfId="67" applyFont="1" applyBorder="1" applyAlignment="1">
      <alignment horizontal="center"/>
    </xf>
    <xf numFmtId="0" fontId="23" fillId="41" borderId="47" xfId="67" applyFont="1" applyFill="1" applyBorder="1" applyAlignment="1">
      <alignment horizontal="center"/>
    </xf>
    <xf numFmtId="0" fontId="7" fillId="0" borderId="38" xfId="67" applyBorder="1"/>
    <xf numFmtId="0" fontId="23" fillId="0" borderId="38" xfId="67" applyFont="1" applyBorder="1" applyAlignment="1">
      <alignment horizontal="center"/>
    </xf>
    <xf numFmtId="0" fontId="35" fillId="0" borderId="50" xfId="67" applyFont="1" applyBorder="1" applyAlignment="1">
      <alignment horizontal="center"/>
    </xf>
    <xf numFmtId="0" fontId="35" fillId="0" borderId="26" xfId="67" applyFont="1" applyBorder="1" applyAlignment="1">
      <alignment horizontal="center"/>
    </xf>
    <xf numFmtId="0" fontId="35" fillId="0" borderId="51" xfId="67" applyFont="1" applyBorder="1" applyAlignment="1">
      <alignment horizontal="center"/>
    </xf>
    <xf numFmtId="0" fontId="23" fillId="41" borderId="38" xfId="67" applyFont="1" applyFill="1" applyBorder="1" applyAlignment="1">
      <alignment horizontal="center"/>
    </xf>
    <xf numFmtId="0" fontId="7" fillId="0" borderId="39" xfId="67" applyBorder="1"/>
    <xf numFmtId="0" fontId="23" fillId="0" borderId="39" xfId="67" applyFont="1" applyBorder="1" applyAlignment="1">
      <alignment horizontal="center"/>
    </xf>
    <xf numFmtId="0" fontId="35" fillId="0" borderId="46" xfId="67" applyFont="1" applyBorder="1" applyAlignment="1">
      <alignment horizontal="center"/>
    </xf>
    <xf numFmtId="0" fontId="35" fillId="0" borderId="32" xfId="67" applyFont="1" applyBorder="1" applyAlignment="1">
      <alignment horizontal="center"/>
    </xf>
    <xf numFmtId="0" fontId="35" fillId="0" borderId="52" xfId="67" applyFont="1" applyBorder="1" applyAlignment="1">
      <alignment horizontal="center"/>
    </xf>
    <xf numFmtId="0" fontId="23" fillId="41" borderId="39" xfId="67" applyFont="1" applyFill="1" applyBorder="1" applyAlignment="1">
      <alignment horizontal="center"/>
    </xf>
    <xf numFmtId="0" fontId="23" fillId="41" borderId="44" xfId="67" applyFont="1" applyFill="1" applyBorder="1" applyAlignment="1">
      <alignment horizontal="center"/>
    </xf>
    <xf numFmtId="0" fontId="23" fillId="41" borderId="45" xfId="67" applyFont="1" applyFill="1" applyBorder="1" applyAlignment="1">
      <alignment horizontal="center"/>
    </xf>
    <xf numFmtId="0" fontId="23" fillId="41" borderId="36" xfId="67" applyFont="1" applyFill="1" applyBorder="1" applyAlignment="1">
      <alignment horizontal="center"/>
    </xf>
    <xf numFmtId="0" fontId="23" fillId="41" borderId="50" xfId="67" applyFont="1" applyFill="1" applyBorder="1" applyAlignment="1">
      <alignment horizontal="center"/>
    </xf>
    <xf numFmtId="0" fontId="23" fillId="41" borderId="26" xfId="67" applyFont="1" applyFill="1" applyBorder="1" applyAlignment="1">
      <alignment horizontal="center"/>
    </xf>
    <xf numFmtId="0" fontId="23" fillId="41" borderId="27" xfId="67" applyFont="1" applyFill="1" applyBorder="1" applyAlignment="1">
      <alignment horizontal="center"/>
    </xf>
    <xf numFmtId="0" fontId="23" fillId="41" borderId="46" xfId="67" applyFont="1" applyFill="1" applyBorder="1" applyAlignment="1">
      <alignment horizontal="center"/>
    </xf>
    <xf numFmtId="0" fontId="23" fillId="41" borderId="32" xfId="67" applyFont="1" applyFill="1" applyBorder="1" applyAlignment="1">
      <alignment horizontal="center"/>
    </xf>
    <xf numFmtId="0" fontId="23" fillId="41" borderId="33" xfId="67" applyFont="1" applyFill="1" applyBorder="1" applyAlignment="1">
      <alignment horizontal="center"/>
    </xf>
    <xf numFmtId="0" fontId="7" fillId="0" borderId="63" xfId="67" applyBorder="1" applyAlignment="1">
      <alignment horizontal="center"/>
    </xf>
    <xf numFmtId="0" fontId="7" fillId="42" borderId="37" xfId="67" applyFill="1" applyBorder="1" applyAlignment="1">
      <alignment horizontal="center"/>
    </xf>
    <xf numFmtId="0" fontId="7" fillId="0" borderId="55" xfId="67" applyBorder="1"/>
    <xf numFmtId="0" fontId="35" fillId="42" borderId="38" xfId="67" quotePrefix="1" applyFont="1" applyFill="1" applyBorder="1" applyAlignment="1">
      <alignment horizontal="center" vertical="center"/>
    </xf>
    <xf numFmtId="0" fontId="35" fillId="42" borderId="38" xfId="67" applyFont="1" applyFill="1" applyBorder="1" applyAlignment="1">
      <alignment horizontal="center" vertical="center"/>
    </xf>
    <xf numFmtId="0" fontId="7" fillId="42" borderId="38" xfId="67" applyFill="1" applyBorder="1" applyAlignment="1">
      <alignment horizontal="center"/>
    </xf>
    <xf numFmtId="0" fontId="7" fillId="0" borderId="57" xfId="67" applyBorder="1"/>
    <xf numFmtId="0" fontId="7" fillId="42" borderId="39" xfId="67" applyFill="1" applyBorder="1" applyAlignment="1">
      <alignment horizontal="center"/>
    </xf>
    <xf numFmtId="0" fontId="7" fillId="0" borderId="64" xfId="67" applyBorder="1" applyAlignment="1">
      <alignment horizontal="center"/>
    </xf>
    <xf numFmtId="0" fontId="35" fillId="42" borderId="39" xfId="67" applyFont="1" applyFill="1" applyBorder="1" applyAlignment="1">
      <alignment horizontal="center" vertical="center"/>
    </xf>
    <xf numFmtId="0" fontId="23" fillId="0" borderId="0" xfId="64" applyFont="1" applyAlignment="1" applyProtection="1">
      <alignment horizontal="left"/>
      <protection locked="0"/>
    </xf>
    <xf numFmtId="0" fontId="23" fillId="41" borderId="11" xfId="66" applyFont="1" applyFill="1" applyBorder="1" applyAlignment="1" applyProtection="1">
      <alignment horizontal="right"/>
      <protection locked="0"/>
    </xf>
    <xf numFmtId="0" fontId="23" fillId="41" borderId="12" xfId="64" applyFont="1" applyFill="1" applyBorder="1" applyAlignment="1" applyProtection="1">
      <alignment horizontal="right"/>
      <protection locked="0"/>
    </xf>
    <xf numFmtId="0" fontId="23" fillId="0" borderId="0" xfId="66" applyFont="1" applyAlignment="1" applyProtection="1">
      <alignment horizontal="left"/>
      <protection locked="0"/>
    </xf>
    <xf numFmtId="0" fontId="23" fillId="41" borderId="34" xfId="63" applyFont="1" applyFill="1" applyBorder="1" applyAlignment="1">
      <alignment horizontal="center"/>
    </xf>
    <xf numFmtId="0" fontId="23" fillId="41" borderId="34" xfId="63" applyFont="1" applyFill="1" applyBorder="1" applyAlignment="1">
      <alignment horizontal="center" wrapText="1"/>
    </xf>
    <xf numFmtId="17" fontId="23" fillId="41" borderId="34" xfId="58" applyNumberFormat="1" applyFont="1" applyFill="1" applyBorder="1" applyAlignment="1">
      <alignment horizontal="center" wrapText="1"/>
    </xf>
    <xf numFmtId="0" fontId="23" fillId="41" borderId="34" xfId="58" applyFont="1" applyFill="1" applyBorder="1" applyAlignment="1">
      <alignment horizontal="center" wrapText="1"/>
    </xf>
    <xf numFmtId="0" fontId="23" fillId="41" borderId="15" xfId="58" applyFont="1" applyFill="1" applyBorder="1" applyAlignment="1">
      <alignment horizontal="center" wrapText="1"/>
    </xf>
    <xf numFmtId="0" fontId="23" fillId="41" borderId="17" xfId="58" applyFont="1" applyFill="1" applyBorder="1" applyAlignment="1">
      <alignment horizontal="center"/>
    </xf>
    <xf numFmtId="0" fontId="7" fillId="0" borderId="47" xfId="58" applyFont="1" applyBorder="1"/>
    <xf numFmtId="17" fontId="7" fillId="0" borderId="47" xfId="58" applyNumberFormat="1" applyFont="1" applyBorder="1"/>
    <xf numFmtId="17" fontId="7" fillId="0" borderId="47" xfId="58" quotePrefix="1" applyNumberFormat="1" applyFont="1" applyBorder="1" applyAlignment="1">
      <alignment horizontal="center"/>
    </xf>
    <xf numFmtId="0" fontId="25" fillId="0" borderId="47" xfId="58" applyFont="1" applyBorder="1"/>
    <xf numFmtId="0" fontId="1" fillId="0" borderId="65" xfId="58" applyBorder="1"/>
    <xf numFmtId="0" fontId="1" fillId="0" borderId="37" xfId="58" applyBorder="1"/>
    <xf numFmtId="0" fontId="1" fillId="0" borderId="58" xfId="58" applyBorder="1"/>
    <xf numFmtId="0" fontId="1" fillId="0" borderId="58" xfId="63" applyBorder="1"/>
    <xf numFmtId="0" fontId="1" fillId="0" borderId="66" xfId="63" applyBorder="1"/>
    <xf numFmtId="0" fontId="0" fillId="0" borderId="0" xfId="0" applyProtection="1">
      <protection locked="0"/>
    </xf>
    <xf numFmtId="0" fontId="21" fillId="0" borderId="0" xfId="0" applyFont="1" applyProtection="1">
      <protection locked="0"/>
    </xf>
    <xf numFmtId="0" fontId="32" fillId="42" borderId="67" xfId="0" applyFont="1" applyFill="1" applyBorder="1" applyProtection="1">
      <protection locked="0"/>
    </xf>
    <xf numFmtId="0" fontId="43" fillId="0" borderId="67" xfId="0" applyFont="1" applyBorder="1" applyProtection="1">
      <protection locked="0"/>
    </xf>
    <xf numFmtId="0" fontId="32" fillId="0" borderId="0" xfId="0" applyFont="1" applyProtection="1">
      <protection locked="0"/>
    </xf>
    <xf numFmtId="0" fontId="32" fillId="0" borderId="68" xfId="0" applyFont="1" applyBorder="1" applyProtection="1">
      <protection locked="0"/>
    </xf>
    <xf numFmtId="0" fontId="32" fillId="0" borderId="69" xfId="0" applyFont="1" applyBorder="1" applyProtection="1">
      <protection locked="0"/>
    </xf>
    <xf numFmtId="0" fontId="32" fillId="0" borderId="70" xfId="0" applyFont="1" applyBorder="1" applyProtection="1">
      <protection locked="0"/>
    </xf>
    <xf numFmtId="0" fontId="32" fillId="0" borderId="71" xfId="0" applyFont="1" applyBorder="1" applyProtection="1">
      <protection locked="0"/>
    </xf>
    <xf numFmtId="0" fontId="32" fillId="0" borderId="72" xfId="0" applyFont="1" applyBorder="1" applyProtection="1">
      <protection locked="0"/>
    </xf>
    <xf numFmtId="0" fontId="32" fillId="0" borderId="73" xfId="0" applyFont="1" applyBorder="1" applyProtection="1">
      <protection locked="0"/>
    </xf>
    <xf numFmtId="0" fontId="32" fillId="0" borderId="74" xfId="0" applyFont="1" applyBorder="1" applyProtection="1">
      <protection locked="0"/>
    </xf>
    <xf numFmtId="0" fontId="32" fillId="0" borderId="75" xfId="0" applyFont="1" applyBorder="1" applyProtection="1">
      <protection locked="0"/>
    </xf>
    <xf numFmtId="0" fontId="21" fillId="0" borderId="0" xfId="0" applyFont="1"/>
    <xf numFmtId="0" fontId="7" fillId="0" borderId="0" xfId="65" applyProtection="1">
      <protection locked="0"/>
    </xf>
    <xf numFmtId="0" fontId="44" fillId="0" borderId="0" xfId="65" applyFont="1" applyProtection="1">
      <protection locked="0"/>
    </xf>
    <xf numFmtId="0" fontId="45" fillId="0" borderId="0" xfId="65" applyFont="1" applyProtection="1">
      <protection locked="0"/>
    </xf>
    <xf numFmtId="0" fontId="45" fillId="0" borderId="0" xfId="65" applyFont="1"/>
    <xf numFmtId="0" fontId="7" fillId="0" borderId="0" xfId="65"/>
    <xf numFmtId="0" fontId="45" fillId="0" borderId="0" xfId="67" applyFont="1"/>
    <xf numFmtId="0" fontId="35" fillId="0" borderId="40" xfId="64" applyFont="1" applyBorder="1" applyAlignment="1" applyProtection="1">
      <alignment horizontal="right"/>
      <protection locked="0"/>
    </xf>
    <xf numFmtId="0" fontId="46" fillId="0" borderId="63" xfId="65" applyFont="1" applyBorder="1" applyProtection="1">
      <protection locked="0"/>
    </xf>
    <xf numFmtId="0" fontId="46" fillId="0" borderId="76" xfId="65" applyFont="1" applyBorder="1" applyProtection="1">
      <protection locked="0"/>
    </xf>
    <xf numFmtId="0" fontId="46" fillId="0" borderId="41" xfId="65" applyFont="1" applyBorder="1" applyProtection="1">
      <protection locked="0"/>
    </xf>
    <xf numFmtId="0" fontId="35" fillId="0" borderId="54" xfId="64" applyFont="1" applyBorder="1" applyAlignment="1" applyProtection="1">
      <alignment horizontal="right"/>
      <protection locked="0"/>
    </xf>
    <xf numFmtId="0" fontId="46" fillId="0" borderId="55" xfId="65" applyFont="1" applyBorder="1" applyProtection="1">
      <protection locked="0"/>
    </xf>
    <xf numFmtId="0" fontId="46" fillId="0" borderId="58" xfId="65" applyFont="1" applyBorder="1" applyProtection="1">
      <protection locked="0"/>
    </xf>
    <xf numFmtId="0" fontId="46" fillId="0" borderId="42" xfId="65" applyFont="1" applyBorder="1" applyProtection="1">
      <protection locked="0"/>
    </xf>
    <xf numFmtId="0" fontId="35" fillId="0" borderId="77" xfId="65" applyFont="1" applyBorder="1" applyAlignment="1" applyProtection="1">
      <alignment horizontal="right"/>
      <protection locked="0"/>
    </xf>
    <xf numFmtId="0" fontId="46" fillId="0" borderId="78" xfId="65" applyFont="1" applyBorder="1" applyProtection="1">
      <protection locked="0"/>
    </xf>
    <xf numFmtId="0" fontId="46" fillId="0" borderId="79" xfId="65" applyFont="1" applyBorder="1" applyProtection="1">
      <protection locked="0"/>
    </xf>
    <xf numFmtId="0" fontId="17" fillId="0" borderId="0" xfId="64" applyProtection="1">
      <protection locked="0"/>
    </xf>
    <xf numFmtId="0" fontId="47" fillId="0" borderId="0" xfId="64" applyFont="1" applyProtection="1">
      <protection locked="0"/>
    </xf>
    <xf numFmtId="0" fontId="46" fillId="0" borderId="0" xfId="65" applyFont="1" applyProtection="1">
      <protection locked="0"/>
    </xf>
    <xf numFmtId="0" fontId="35" fillId="0" borderId="0" xfId="65" applyFont="1" applyProtection="1">
      <protection locked="0"/>
    </xf>
    <xf numFmtId="0" fontId="35" fillId="0" borderId="34" xfId="65" applyFont="1" applyBorder="1" applyAlignment="1" applyProtection="1">
      <alignment horizontal="right"/>
      <protection locked="0"/>
    </xf>
    <xf numFmtId="0" fontId="47" fillId="0" borderId="40" xfId="64" applyFont="1" applyBorder="1" applyProtection="1">
      <protection locked="0"/>
    </xf>
    <xf numFmtId="0" fontId="46" fillId="0" borderId="0" xfId="64" applyFont="1" applyProtection="1">
      <protection locked="0"/>
    </xf>
    <xf numFmtId="0" fontId="47" fillId="43" borderId="34" xfId="64" applyFont="1" applyFill="1" applyBorder="1" applyProtection="1">
      <protection locked="0"/>
    </xf>
    <xf numFmtId="0" fontId="48" fillId="0" borderId="0" xfId="64" applyFont="1" applyProtection="1">
      <protection hidden="1"/>
    </xf>
    <xf numFmtId="0" fontId="47" fillId="0" borderId="0" xfId="64" applyFont="1" applyProtection="1">
      <protection hidden="1"/>
    </xf>
    <xf numFmtId="0" fontId="49" fillId="0" borderId="0" xfId="65" applyFont="1" applyProtection="1">
      <protection locked="0"/>
    </xf>
    <xf numFmtId="0" fontId="46" fillId="0" borderId="0" xfId="65" applyFont="1" applyProtection="1">
      <protection hidden="1"/>
    </xf>
    <xf numFmtId="0" fontId="35" fillId="0" borderId="13" xfId="65" applyFont="1" applyBorder="1" applyAlignment="1" applyProtection="1">
      <alignment horizontal="right"/>
      <protection locked="0"/>
    </xf>
    <xf numFmtId="2" fontId="46" fillId="43" borderId="34" xfId="64" applyNumberFormat="1" applyFont="1" applyFill="1" applyBorder="1" applyProtection="1">
      <protection locked="0"/>
    </xf>
    <xf numFmtId="0" fontId="17" fillId="0" borderId="0" xfId="64"/>
    <xf numFmtId="0" fontId="35" fillId="0" borderId="34" xfId="65" applyFont="1" applyBorder="1" applyAlignment="1">
      <alignment horizontal="center"/>
    </xf>
    <xf numFmtId="0" fontId="23" fillId="0" borderId="62" xfId="65" applyFont="1" applyBorder="1" applyAlignment="1" applyProtection="1">
      <alignment horizontal="center"/>
      <protection hidden="1"/>
    </xf>
    <xf numFmtId="0" fontId="23" fillId="0" borderId="20" xfId="65" applyFont="1" applyBorder="1" applyAlignment="1" applyProtection="1">
      <alignment horizontal="center"/>
      <protection hidden="1"/>
    </xf>
    <xf numFmtId="0" fontId="23" fillId="0" borderId="21" xfId="65" applyFont="1" applyBorder="1" applyAlignment="1" applyProtection="1">
      <alignment horizontal="center"/>
      <protection hidden="1"/>
    </xf>
    <xf numFmtId="0" fontId="23" fillId="0" borderId="47" xfId="65" applyFont="1" applyBorder="1" applyAlignment="1">
      <alignment horizontal="center"/>
    </xf>
    <xf numFmtId="0" fontId="50" fillId="43" borderId="26" xfId="67" applyFont="1" applyFill="1" applyBorder="1" applyAlignment="1" applyProtection="1">
      <alignment horizontal="center"/>
      <protection locked="0"/>
    </xf>
    <xf numFmtId="0" fontId="23" fillId="0" borderId="38" xfId="65" applyFont="1" applyBorder="1" applyAlignment="1">
      <alignment horizontal="center"/>
    </xf>
    <xf numFmtId="0" fontId="23" fillId="0" borderId="39" xfId="65" applyFont="1" applyBorder="1" applyAlignment="1">
      <alignment horizontal="center"/>
    </xf>
    <xf numFmtId="0" fontId="45" fillId="0" borderId="0" xfId="65" applyFont="1" applyProtection="1">
      <protection hidden="1"/>
    </xf>
    <xf numFmtId="0" fontId="35" fillId="0" borderId="13" xfId="65" applyFont="1" applyBorder="1" applyAlignment="1">
      <alignment horizontal="right"/>
    </xf>
    <xf numFmtId="0" fontId="23" fillId="0" borderId="13" xfId="65" applyFont="1" applyBorder="1" applyAlignment="1">
      <alignment horizontal="center" wrapText="1"/>
    </xf>
    <xf numFmtId="0" fontId="37" fillId="0" borderId="13" xfId="65" applyFont="1" applyBorder="1" applyAlignment="1">
      <alignment horizontal="center" wrapText="1"/>
    </xf>
    <xf numFmtId="0" fontId="23" fillId="0" borderId="13" xfId="65" applyFont="1" applyBorder="1" applyAlignment="1" applyProtection="1">
      <alignment horizontal="center"/>
      <protection hidden="1"/>
    </xf>
    <xf numFmtId="0" fontId="23" fillId="0" borderId="13" xfId="65" applyFont="1" applyBorder="1" applyAlignment="1" applyProtection="1">
      <alignment horizontal="center" wrapText="1"/>
      <protection hidden="1"/>
    </xf>
    <xf numFmtId="0" fontId="51" fillId="0" borderId="34" xfId="64" applyFont="1" applyBorder="1" applyAlignment="1" applyProtection="1">
      <alignment horizontal="center" wrapText="1"/>
      <protection hidden="1"/>
    </xf>
    <xf numFmtId="0" fontId="51" fillId="0" borderId="34" xfId="64" applyFont="1" applyBorder="1" applyAlignment="1" applyProtection="1">
      <alignment horizontal="center"/>
      <protection hidden="1"/>
    </xf>
    <xf numFmtId="0" fontId="23" fillId="0" borderId="77" xfId="64" applyFont="1" applyBorder="1" applyAlignment="1">
      <alignment horizontal="right"/>
    </xf>
    <xf numFmtId="2" fontId="23" fillId="0" borderId="77" xfId="64" applyNumberFormat="1" applyFont="1" applyBorder="1" applyAlignment="1">
      <alignment horizontal="right"/>
    </xf>
    <xf numFmtId="0" fontId="23" fillId="46" borderId="77" xfId="64" applyFont="1" applyFill="1" applyBorder="1" applyAlignment="1" applyProtection="1">
      <alignment horizontal="right"/>
      <protection hidden="1"/>
    </xf>
    <xf numFmtId="0" fontId="23" fillId="0" borderId="77" xfId="64" applyFont="1" applyBorder="1" applyAlignment="1" applyProtection="1">
      <alignment horizontal="right"/>
      <protection hidden="1"/>
    </xf>
    <xf numFmtId="2" fontId="51" fillId="47" borderId="77" xfId="64" applyNumberFormat="1" applyFont="1" applyFill="1" applyBorder="1" applyProtection="1">
      <protection hidden="1"/>
    </xf>
    <xf numFmtId="0" fontId="23" fillId="0" borderId="77" xfId="65" applyFont="1" applyBorder="1" applyAlignment="1">
      <alignment horizontal="right"/>
    </xf>
    <xf numFmtId="0" fontId="23" fillId="0" borderId="77" xfId="65" applyFont="1" applyBorder="1" applyAlignment="1" applyProtection="1">
      <alignment horizontal="right"/>
      <protection hidden="1"/>
    </xf>
    <xf numFmtId="2" fontId="23" fillId="0" borderId="77" xfId="65" applyNumberFormat="1" applyFont="1" applyBorder="1" applyProtection="1">
      <protection hidden="1"/>
    </xf>
    <xf numFmtId="165" fontId="7" fillId="0" borderId="0" xfId="65" applyNumberFormat="1" applyProtection="1">
      <protection locked="0"/>
    </xf>
    <xf numFmtId="0" fontId="23" fillId="0" borderId="0" xfId="65" applyFont="1" applyProtection="1">
      <protection locked="0"/>
    </xf>
    <xf numFmtId="0" fontId="23" fillId="0" borderId="34" xfId="64" applyFont="1" applyBorder="1" applyAlignment="1">
      <alignment horizontal="right"/>
    </xf>
    <xf numFmtId="0" fontId="23" fillId="0" borderId="34" xfId="64" applyFont="1" applyBorder="1" applyAlignment="1" applyProtection="1">
      <alignment horizontal="right"/>
      <protection hidden="1"/>
    </xf>
    <xf numFmtId="2" fontId="23" fillId="0" borderId="34" xfId="65" applyNumberFormat="1" applyFont="1" applyBorder="1" applyProtection="1">
      <protection hidden="1"/>
    </xf>
    <xf numFmtId="0" fontId="23" fillId="0" borderId="34" xfId="65" applyFont="1" applyBorder="1" applyAlignment="1">
      <alignment horizontal="right"/>
    </xf>
    <xf numFmtId="0" fontId="23" fillId="0" borderId="34" xfId="65" applyFont="1" applyBorder="1" applyAlignment="1" applyProtection="1">
      <alignment horizontal="right"/>
      <protection hidden="1"/>
    </xf>
    <xf numFmtId="0" fontId="23" fillId="0" borderId="34" xfId="65" applyFont="1" applyBorder="1" applyProtection="1">
      <protection hidden="1"/>
    </xf>
    <xf numFmtId="2" fontId="23" fillId="0" borderId="15" xfId="65" applyNumberFormat="1" applyFont="1" applyBorder="1" applyProtection="1">
      <protection hidden="1"/>
    </xf>
    <xf numFmtId="0" fontId="52" fillId="0" borderId="0" xfId="64" applyFont="1" applyProtection="1">
      <protection locked="0"/>
    </xf>
    <xf numFmtId="0" fontId="53" fillId="0" borderId="0" xfId="64" applyFont="1" applyProtection="1">
      <protection locked="0"/>
    </xf>
    <xf numFmtId="0" fontId="53" fillId="0" borderId="0" xfId="64" applyFont="1"/>
    <xf numFmtId="0" fontId="21" fillId="0" borderId="0" xfId="67" applyFont="1" applyAlignment="1">
      <alignment horizontal="left" indent="1"/>
    </xf>
    <xf numFmtId="0" fontId="21" fillId="0" borderId="0" xfId="59" applyFont="1"/>
    <xf numFmtId="0" fontId="21" fillId="0" borderId="0" xfId="65" applyFont="1"/>
    <xf numFmtId="0" fontId="7" fillId="0" borderId="0" xfId="65" applyProtection="1">
      <protection hidden="1"/>
    </xf>
    <xf numFmtId="0" fontId="53" fillId="0" borderId="0" xfId="64" applyFont="1" applyProtection="1">
      <protection hidden="1"/>
    </xf>
    <xf numFmtId="0" fontId="54" fillId="0" borderId="0" xfId="65" applyFont="1" applyAlignment="1" applyProtection="1">
      <alignment horizontal="right"/>
      <protection locked="0"/>
    </xf>
    <xf numFmtId="165" fontId="53" fillId="0" borderId="0" xfId="64" applyNumberFormat="1" applyFont="1" applyProtection="1">
      <protection hidden="1"/>
    </xf>
    <xf numFmtId="0" fontId="55" fillId="0" borderId="0" xfId="65" applyFont="1" applyProtection="1">
      <protection locked="0"/>
    </xf>
    <xf numFmtId="0" fontId="55" fillId="0" borderId="0" xfId="65" applyFont="1"/>
    <xf numFmtId="0" fontId="44" fillId="0" borderId="0" xfId="65" applyFont="1" applyProtection="1">
      <protection hidden="1"/>
    </xf>
    <xf numFmtId="0" fontId="55" fillId="0" borderId="0" xfId="65" applyFont="1" applyProtection="1">
      <protection hidden="1"/>
    </xf>
    <xf numFmtId="0" fontId="44" fillId="0" borderId="0" xfId="65" applyFont="1"/>
    <xf numFmtId="0" fontId="7" fillId="0" borderId="0" xfId="59"/>
    <xf numFmtId="0" fontId="22" fillId="0" borderId="0" xfId="59" applyFont="1"/>
    <xf numFmtId="0" fontId="56" fillId="0" borderId="0" xfId="59" applyFont="1"/>
    <xf numFmtId="0" fontId="7" fillId="0" borderId="0" xfId="60"/>
    <xf numFmtId="0" fontId="57" fillId="0" borderId="0" xfId="59" applyFont="1" applyAlignment="1">
      <alignment horizontal="right"/>
    </xf>
    <xf numFmtId="0" fontId="22" fillId="43" borderId="37" xfId="59" applyFont="1" applyFill="1" applyBorder="1" applyAlignment="1" applyProtection="1">
      <alignment horizontal="center"/>
      <protection locked="0"/>
    </xf>
    <xf numFmtId="0" fontId="57" fillId="0" borderId="0" xfId="59" applyFont="1"/>
    <xf numFmtId="0" fontId="22" fillId="43" borderId="39" xfId="59" applyFont="1" applyFill="1" applyBorder="1" applyAlignment="1" applyProtection="1">
      <alignment horizontal="center"/>
      <protection locked="0"/>
    </xf>
    <xf numFmtId="0" fontId="37" fillId="0" borderId="0" xfId="59" applyFont="1" applyAlignment="1">
      <alignment horizontal="left"/>
    </xf>
    <xf numFmtId="0" fontId="23" fillId="0" borderId="0" xfId="59" applyFont="1" applyAlignment="1">
      <alignment horizontal="center" vertical="center" wrapText="1"/>
    </xf>
    <xf numFmtId="0" fontId="23" fillId="0" borderId="13" xfId="59" applyFont="1" applyBorder="1" applyAlignment="1">
      <alignment horizontal="center" vertical="top"/>
    </xf>
    <xf numFmtId="0" fontId="23" fillId="0" borderId="0" xfId="59" applyFont="1" applyAlignment="1">
      <alignment horizontal="center"/>
    </xf>
    <xf numFmtId="0" fontId="23" fillId="0" borderId="34" xfId="59" applyFont="1" applyBorder="1" applyAlignment="1">
      <alignment horizontal="center" vertical="top" wrapText="1"/>
    </xf>
    <xf numFmtId="0" fontId="23" fillId="0" borderId="13" xfId="59" applyFont="1" applyBorder="1" applyAlignment="1">
      <alignment horizontal="center" vertical="top" wrapText="1"/>
    </xf>
    <xf numFmtId="0" fontId="23" fillId="0" borderId="0" xfId="59" applyFont="1" applyAlignment="1">
      <alignment horizontal="center" vertical="top" wrapText="1"/>
    </xf>
    <xf numFmtId="0" fontId="23" fillId="0" borderId="77" xfId="59" applyFont="1" applyBorder="1" applyAlignment="1">
      <alignment horizontal="center"/>
    </xf>
    <xf numFmtId="0" fontId="23" fillId="0" borderId="64" xfId="59" applyFont="1" applyBorder="1" applyAlignment="1">
      <alignment horizontal="center"/>
    </xf>
    <xf numFmtId="0" fontId="23" fillId="43" borderId="47" xfId="59" applyFont="1" applyFill="1" applyBorder="1" applyAlignment="1" applyProtection="1">
      <alignment horizontal="center"/>
      <protection locked="0"/>
    </xf>
    <xf numFmtId="0" fontId="23" fillId="43" borderId="38" xfId="59" applyFont="1" applyFill="1" applyBorder="1" applyAlignment="1" applyProtection="1">
      <alignment horizontal="center"/>
      <protection locked="0"/>
    </xf>
    <xf numFmtId="0" fontId="23" fillId="43" borderId="27" xfId="59" applyFont="1" applyFill="1" applyBorder="1" applyAlignment="1" applyProtection="1">
      <alignment horizontal="center"/>
      <protection locked="0"/>
    </xf>
    <xf numFmtId="0" fontId="23" fillId="0" borderId="22" xfId="59" applyFont="1" applyBorder="1" applyAlignment="1">
      <alignment horizontal="center"/>
    </xf>
    <xf numFmtId="0" fontId="23" fillId="0" borderId="47" xfId="59" applyFont="1" applyBorder="1" applyAlignment="1">
      <alignment horizontal="center"/>
    </xf>
    <xf numFmtId="0" fontId="23" fillId="0" borderId="37" xfId="59" applyFont="1" applyBorder="1" applyAlignment="1">
      <alignment horizontal="center"/>
    </xf>
    <xf numFmtId="0" fontId="23" fillId="0" borderId="55" xfId="59" applyFont="1" applyBorder="1" applyAlignment="1">
      <alignment horizontal="center"/>
    </xf>
    <xf numFmtId="0" fontId="23" fillId="0" borderId="25" xfId="59" applyFont="1" applyBorder="1" applyAlignment="1">
      <alignment horizontal="center"/>
    </xf>
    <xf numFmtId="0" fontId="23" fillId="0" borderId="38" xfId="59" applyFont="1" applyBorder="1" applyAlignment="1">
      <alignment horizontal="center"/>
    </xf>
    <xf numFmtId="0" fontId="23" fillId="0" borderId="57" xfId="59" applyFont="1" applyBorder="1" applyAlignment="1">
      <alignment horizontal="center"/>
    </xf>
    <xf numFmtId="0" fontId="23" fillId="43" borderId="39" xfId="59" applyFont="1" applyFill="1" applyBorder="1" applyAlignment="1" applyProtection="1">
      <alignment horizontal="center"/>
      <protection locked="0"/>
    </xf>
    <xf numFmtId="0" fontId="23" fillId="43" borderId="33" xfId="59" applyFont="1" applyFill="1" applyBorder="1" applyAlignment="1" applyProtection="1">
      <alignment horizontal="center"/>
      <protection locked="0"/>
    </xf>
    <xf numFmtId="0" fontId="23" fillId="0" borderId="31" xfId="59" applyFont="1" applyBorder="1" applyAlignment="1">
      <alignment horizontal="center"/>
    </xf>
    <xf numFmtId="0" fontId="7" fillId="0" borderId="0" xfId="59" applyAlignment="1">
      <alignment horizontal="center"/>
    </xf>
    <xf numFmtId="0" fontId="23" fillId="0" borderId="80" xfId="59" applyFont="1" applyBorder="1" applyAlignment="1">
      <alignment horizontal="center"/>
    </xf>
    <xf numFmtId="0" fontId="23" fillId="0" borderId="19" xfId="59" applyFont="1" applyBorder="1" applyAlignment="1">
      <alignment horizontal="center"/>
    </xf>
    <xf numFmtId="0" fontId="23" fillId="0" borderId="34" xfId="59" applyFont="1" applyBorder="1" applyAlignment="1">
      <alignment horizontal="center"/>
    </xf>
    <xf numFmtId="0" fontId="23" fillId="0" borderId="0" xfId="59" applyFont="1"/>
    <xf numFmtId="0" fontId="57" fillId="0" borderId="19" xfId="59" applyFont="1" applyBorder="1" applyAlignment="1">
      <alignment horizontal="center"/>
    </xf>
    <xf numFmtId="0" fontId="57" fillId="0" borderId="20" xfId="59" applyFont="1" applyBorder="1" applyAlignment="1">
      <alignment horizontal="center"/>
    </xf>
    <xf numFmtId="0" fontId="37" fillId="0" borderId="20" xfId="59" applyFont="1" applyBorder="1" applyAlignment="1">
      <alignment horizontal="center"/>
    </xf>
    <xf numFmtId="0" fontId="37" fillId="0" borderId="53" xfId="59" applyFont="1" applyBorder="1" applyAlignment="1">
      <alignment horizontal="center"/>
    </xf>
    <xf numFmtId="0" fontId="37" fillId="0" borderId="21" xfId="59" applyFont="1" applyBorder="1" applyAlignment="1">
      <alignment horizontal="center" wrapText="1"/>
    </xf>
    <xf numFmtId="0" fontId="37" fillId="0" borderId="22" xfId="59" applyFont="1" applyBorder="1" applyAlignment="1">
      <alignment horizontal="center"/>
    </xf>
    <xf numFmtId="0" fontId="37" fillId="0" borderId="23" xfId="59" applyFont="1" applyBorder="1"/>
    <xf numFmtId="10" fontId="37" fillId="0" borderId="23" xfId="59" applyNumberFormat="1" applyFont="1" applyBorder="1"/>
    <xf numFmtId="10" fontId="37" fillId="0" borderId="49" xfId="59" applyNumberFormat="1" applyFont="1" applyBorder="1"/>
    <xf numFmtId="170" fontId="37" fillId="0" borderId="24" xfId="59" applyNumberFormat="1" applyFont="1" applyBorder="1"/>
    <xf numFmtId="0" fontId="37" fillId="0" borderId="25" xfId="59" applyFont="1" applyBorder="1" applyAlignment="1">
      <alignment horizontal="center"/>
    </xf>
    <xf numFmtId="0" fontId="37" fillId="0" borderId="26" xfId="59" applyFont="1" applyBorder="1"/>
    <xf numFmtId="10" fontId="37" fillId="0" borderId="26" xfId="59" applyNumberFormat="1" applyFont="1" applyBorder="1"/>
    <xf numFmtId="10" fontId="37" fillId="0" borderId="51" xfId="59" applyNumberFormat="1" applyFont="1" applyBorder="1"/>
    <xf numFmtId="170" fontId="37" fillId="0" borderId="27" xfId="59" applyNumberFormat="1" applyFont="1" applyBorder="1"/>
    <xf numFmtId="0" fontId="37" fillId="0" borderId="31" xfId="59" applyFont="1" applyBorder="1" applyAlignment="1">
      <alignment horizontal="center"/>
    </xf>
    <xf numFmtId="0" fontId="37" fillId="0" borderId="32" xfId="59" applyFont="1" applyBorder="1"/>
    <xf numFmtId="10" fontId="37" fillId="0" borderId="32" xfId="59" applyNumberFormat="1" applyFont="1" applyBorder="1"/>
    <xf numFmtId="10" fontId="37" fillId="0" borderId="52" xfId="59" applyNumberFormat="1" applyFont="1" applyBorder="1"/>
    <xf numFmtId="170" fontId="37" fillId="0" borderId="33" xfId="59" applyNumberFormat="1" applyFont="1" applyBorder="1"/>
    <xf numFmtId="0" fontId="37" fillId="0" borderId="0" xfId="59" applyFont="1" applyAlignment="1">
      <alignment horizontal="center"/>
    </xf>
    <xf numFmtId="0" fontId="37" fillId="0" borderId="0" xfId="59" applyFont="1"/>
    <xf numFmtId="10" fontId="37" fillId="0" borderId="0" xfId="59" applyNumberFormat="1" applyFont="1"/>
    <xf numFmtId="10" fontId="21" fillId="0" borderId="0" xfId="59" applyNumberFormat="1" applyFont="1"/>
    <xf numFmtId="0" fontId="37" fillId="0" borderId="19" xfId="59" applyFont="1" applyBorder="1" applyAlignment="1">
      <alignment horizontal="center"/>
    </xf>
    <xf numFmtId="0" fontId="37" fillId="0" borderId="20" xfId="59" applyFont="1" applyBorder="1" applyAlignment="1">
      <alignment horizontal="center" wrapText="1"/>
    </xf>
    <xf numFmtId="0" fontId="37" fillId="0" borderId="53" xfId="59" applyFont="1" applyBorder="1" applyAlignment="1">
      <alignment horizontal="center" wrapText="1"/>
    </xf>
    <xf numFmtId="0" fontId="37" fillId="0" borderId="21" xfId="59" applyFont="1" applyBorder="1" applyAlignment="1">
      <alignment horizontal="center"/>
    </xf>
    <xf numFmtId="0" fontId="37" fillId="0" borderId="81" xfId="59" applyFont="1" applyBorder="1" applyAlignment="1">
      <alignment horizontal="center"/>
    </xf>
    <xf numFmtId="0" fontId="37" fillId="0" borderId="82" xfId="59" applyFont="1" applyBorder="1"/>
    <xf numFmtId="10" fontId="37" fillId="0" borderId="82" xfId="59" applyNumberFormat="1" applyFont="1" applyBorder="1"/>
    <xf numFmtId="10" fontId="37" fillId="0" borderId="83" xfId="59" applyNumberFormat="1" applyFont="1" applyBorder="1"/>
    <xf numFmtId="0" fontId="37" fillId="0" borderId="34" xfId="59" applyFont="1" applyBorder="1" applyAlignment="1">
      <alignment horizontal="center" wrapText="1"/>
    </xf>
    <xf numFmtId="170" fontId="37" fillId="0" borderId="77" xfId="59" applyNumberFormat="1" applyFont="1" applyBorder="1"/>
    <xf numFmtId="0" fontId="21" fillId="0" borderId="0" xfId="64" applyFont="1"/>
    <xf numFmtId="0" fontId="21" fillId="0" borderId="0" xfId="65" applyFont="1" applyProtection="1">
      <protection locked="0"/>
    </xf>
    <xf numFmtId="0" fontId="7" fillId="0" borderId="0" xfId="67" applyProtection="1">
      <protection locked="0"/>
    </xf>
    <xf numFmtId="0" fontId="32" fillId="0" borderId="69" xfId="67" applyFont="1" applyBorder="1" applyProtection="1">
      <protection locked="0"/>
    </xf>
    <xf numFmtId="0" fontId="32" fillId="0" borderId="70" xfId="67" applyFont="1" applyBorder="1" applyProtection="1">
      <protection locked="0"/>
    </xf>
    <xf numFmtId="0" fontId="32" fillId="0" borderId="73" xfId="67" applyFont="1" applyBorder="1" applyProtection="1">
      <protection locked="0"/>
    </xf>
    <xf numFmtId="0" fontId="32" fillId="0" borderId="68" xfId="67" applyFont="1" applyBorder="1" applyProtection="1">
      <protection locked="0"/>
    </xf>
    <xf numFmtId="0" fontId="32" fillId="0" borderId="0" xfId="67" applyFont="1" applyProtection="1">
      <protection locked="0"/>
    </xf>
    <xf numFmtId="0" fontId="32" fillId="0" borderId="74" xfId="67" applyFont="1" applyBorder="1" applyProtection="1">
      <protection locked="0"/>
    </xf>
    <xf numFmtId="0" fontId="32" fillId="43" borderId="67" xfId="67" applyFont="1" applyFill="1" applyBorder="1" applyProtection="1">
      <protection locked="0"/>
    </xf>
    <xf numFmtId="164" fontId="43" fillId="0" borderId="67" xfId="67" applyNumberFormat="1" applyFont="1" applyBorder="1" applyProtection="1">
      <protection locked="0"/>
    </xf>
    <xf numFmtId="10" fontId="43" fillId="0" borderId="67" xfId="67" applyNumberFormat="1" applyFont="1" applyBorder="1" applyProtection="1">
      <protection locked="0"/>
    </xf>
    <xf numFmtId="0" fontId="42" fillId="0" borderId="0" xfId="67" applyFont="1"/>
    <xf numFmtId="2" fontId="43" fillId="0" borderId="67" xfId="61" applyNumberFormat="1" applyFont="1" applyBorder="1" applyProtection="1">
      <protection hidden="1"/>
    </xf>
    <xf numFmtId="0" fontId="32" fillId="0" borderId="71" xfId="67" applyFont="1" applyBorder="1" applyProtection="1">
      <protection locked="0"/>
    </xf>
    <xf numFmtId="0" fontId="32" fillId="0" borderId="72" xfId="67" applyFont="1" applyBorder="1" applyProtection="1">
      <protection locked="0"/>
    </xf>
    <xf numFmtId="0" fontId="32" fillId="0" borderId="75" xfId="67" applyFont="1" applyBorder="1" applyProtection="1">
      <protection locked="0"/>
    </xf>
    <xf numFmtId="0" fontId="21" fillId="0" borderId="0" xfId="67" applyFont="1" applyProtection="1">
      <protection locked="0"/>
    </xf>
    <xf numFmtId="0" fontId="42" fillId="0" borderId="0" xfId="61" applyFont="1"/>
    <xf numFmtId="0" fontId="45" fillId="0" borderId="0" xfId="61" applyFont="1"/>
    <xf numFmtId="0" fontId="58" fillId="0" borderId="0" xfId="61" applyFont="1"/>
    <xf numFmtId="2" fontId="45" fillId="0" borderId="0" xfId="61" applyNumberFormat="1" applyFont="1"/>
    <xf numFmtId="168" fontId="45" fillId="0" borderId="0" xfId="61" applyNumberFormat="1" applyFont="1"/>
    <xf numFmtId="167" fontId="45" fillId="0" borderId="0" xfId="61" applyNumberFormat="1" applyFont="1"/>
    <xf numFmtId="2" fontId="59" fillId="0" borderId="0" xfId="61" applyNumberFormat="1" applyFont="1" applyProtection="1">
      <protection hidden="1"/>
    </xf>
    <xf numFmtId="0" fontId="7" fillId="0" borderId="0" xfId="61"/>
    <xf numFmtId="0" fontId="55" fillId="0" borderId="0" xfId="61" applyFont="1"/>
    <xf numFmtId="168" fontId="42" fillId="0" borderId="0" xfId="61" applyNumberFormat="1" applyFont="1"/>
    <xf numFmtId="166" fontId="45" fillId="0" borderId="0" xfId="61" applyNumberFormat="1" applyFont="1"/>
    <xf numFmtId="0" fontId="7" fillId="0" borderId="0" xfId="61" applyProtection="1">
      <protection locked="0"/>
    </xf>
    <xf numFmtId="0" fontId="32" fillId="0" borderId="69" xfId="61" applyFont="1" applyBorder="1" applyProtection="1">
      <protection locked="0"/>
    </xf>
    <xf numFmtId="0" fontId="32" fillId="0" borderId="70" xfId="61" applyFont="1" applyBorder="1" applyProtection="1">
      <protection locked="0"/>
    </xf>
    <xf numFmtId="0" fontId="32" fillId="0" borderId="73" xfId="61" applyFont="1" applyBorder="1" applyProtection="1">
      <protection locked="0"/>
    </xf>
    <xf numFmtId="0" fontId="32" fillId="0" borderId="68" xfId="61" applyFont="1" applyBorder="1" applyProtection="1">
      <protection locked="0"/>
    </xf>
    <xf numFmtId="0" fontId="32" fillId="0" borderId="0" xfId="61" applyFont="1" applyProtection="1">
      <protection locked="0"/>
    </xf>
    <xf numFmtId="0" fontId="32" fillId="0" borderId="74" xfId="61" applyFont="1" applyBorder="1" applyProtection="1">
      <protection locked="0"/>
    </xf>
    <xf numFmtId="0" fontId="32" fillId="43" borderId="67" xfId="61" applyFont="1" applyFill="1" applyBorder="1" applyProtection="1">
      <protection locked="0"/>
    </xf>
    <xf numFmtId="164" fontId="43" fillId="0" borderId="67" xfId="61" applyNumberFormat="1" applyFont="1" applyBorder="1" applyProtection="1">
      <protection hidden="1"/>
    </xf>
    <xf numFmtId="0" fontId="32" fillId="0" borderId="0" xfId="61" applyFont="1" applyProtection="1">
      <protection hidden="1"/>
    </xf>
    <xf numFmtId="10" fontId="43" fillId="0" borderId="67" xfId="61" applyNumberFormat="1" applyFont="1" applyBorder="1" applyProtection="1">
      <protection hidden="1"/>
    </xf>
    <xf numFmtId="0" fontId="32" fillId="0" borderId="71" xfId="61" applyFont="1" applyBorder="1" applyProtection="1">
      <protection locked="0"/>
    </xf>
    <xf numFmtId="0" fontId="32" fillId="0" borderId="72" xfId="61" applyFont="1" applyBorder="1" applyProtection="1">
      <protection locked="0"/>
    </xf>
    <xf numFmtId="0" fontId="32" fillId="0" borderId="75" xfId="61" applyFont="1" applyBorder="1" applyProtection="1">
      <protection locked="0"/>
    </xf>
    <xf numFmtId="0" fontId="21" fillId="0" borderId="0" xfId="61" applyFont="1"/>
    <xf numFmtId="168" fontId="58" fillId="0" borderId="0" xfId="61" applyNumberFormat="1" applyFont="1"/>
    <xf numFmtId="2" fontId="43" fillId="0" borderId="67" xfId="0" applyNumberFormat="1" applyFont="1" applyBorder="1" applyProtection="1">
      <protection locked="0"/>
    </xf>
    <xf numFmtId="0" fontId="0" fillId="0" borderId="68" xfId="0" applyBorder="1" applyProtection="1">
      <protection locked="0"/>
    </xf>
    <xf numFmtId="0" fontId="0" fillId="0" borderId="69" xfId="0" applyBorder="1" applyProtection="1">
      <protection locked="0"/>
    </xf>
    <xf numFmtId="0" fontId="0" fillId="0" borderId="71" xfId="0" applyBorder="1" applyProtection="1">
      <protection locked="0"/>
    </xf>
    <xf numFmtId="0" fontId="0" fillId="0" borderId="72" xfId="0" applyBorder="1" applyProtection="1">
      <protection locked="0"/>
    </xf>
    <xf numFmtId="0" fontId="0" fillId="0" borderId="73" xfId="0" applyBorder="1" applyProtection="1">
      <protection locked="0"/>
    </xf>
    <xf numFmtId="0" fontId="0" fillId="0" borderId="74" xfId="0" applyBorder="1" applyProtection="1">
      <protection locked="0"/>
    </xf>
    <xf numFmtId="0" fontId="0" fillId="0" borderId="75" xfId="0" applyBorder="1" applyProtection="1">
      <protection locked="0"/>
    </xf>
    <xf numFmtId="10" fontId="32" fillId="42" borderId="67" xfId="0" applyNumberFormat="1" applyFont="1" applyFill="1" applyBorder="1" applyProtection="1">
      <protection locked="0"/>
    </xf>
    <xf numFmtId="0" fontId="32" fillId="0" borderId="0" xfId="0" applyFont="1"/>
    <xf numFmtId="0" fontId="0" fillId="0" borderId="71" xfId="0" applyBorder="1"/>
    <xf numFmtId="0" fontId="32" fillId="0" borderId="72" xfId="0" applyFont="1" applyBorder="1"/>
    <xf numFmtId="0" fontId="32" fillId="0" borderId="75" xfId="0" applyFont="1" applyBorder="1"/>
    <xf numFmtId="0" fontId="32" fillId="0" borderId="67" xfId="0" applyFont="1" applyBorder="1" applyProtection="1">
      <protection locked="0"/>
    </xf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32" fillId="48" borderId="67" xfId="0" applyFont="1" applyFill="1" applyBorder="1" applyProtection="1">
      <protection locked="0"/>
    </xf>
    <xf numFmtId="169" fontId="32" fillId="0" borderId="67" xfId="0" applyNumberFormat="1" applyFont="1" applyBorder="1" applyProtection="1">
      <protection locked="0"/>
    </xf>
    <xf numFmtId="0" fontId="7" fillId="42" borderId="38" xfId="67" applyFill="1" applyBorder="1" applyAlignment="1">
      <alignment vertical="top"/>
    </xf>
    <xf numFmtId="0" fontId="7" fillId="42" borderId="25" xfId="67" applyFill="1" applyBorder="1" applyAlignment="1">
      <alignment vertical="top"/>
    </xf>
    <xf numFmtId="0" fontId="7" fillId="42" borderId="27" xfId="67" applyFill="1" applyBorder="1" applyAlignment="1">
      <alignment vertical="top"/>
    </xf>
    <xf numFmtId="0" fontId="7" fillId="0" borderId="0" xfId="67" applyAlignment="1">
      <alignment vertical="top"/>
    </xf>
    <xf numFmtId="0" fontId="7" fillId="42" borderId="25" xfId="67" applyFill="1" applyBorder="1" applyAlignment="1">
      <alignment vertical="top" wrapText="1"/>
    </xf>
    <xf numFmtId="0" fontId="7" fillId="0" borderId="0" xfId="67" applyAlignment="1">
      <alignment horizontal="left" vertical="top"/>
    </xf>
    <xf numFmtId="0" fontId="7" fillId="0" borderId="0" xfId="67" applyAlignment="1">
      <alignment horizontal="left"/>
    </xf>
    <xf numFmtId="0" fontId="23" fillId="0" borderId="0" xfId="67" applyFont="1"/>
    <xf numFmtId="0" fontId="7" fillId="0" borderId="0" xfId="62" applyAlignment="1">
      <alignment vertical="top"/>
    </xf>
    <xf numFmtId="0" fontId="61" fillId="0" borderId="0" xfId="67" applyFont="1" applyAlignment="1">
      <alignment vertical="top"/>
    </xf>
    <xf numFmtId="0" fontId="61" fillId="0" borderId="0" xfId="67" applyFont="1"/>
    <xf numFmtId="0" fontId="62" fillId="49" borderId="99" xfId="67" applyFont="1" applyFill="1" applyBorder="1"/>
    <xf numFmtId="0" fontId="7" fillId="0" borderId="41" xfId="67" applyBorder="1" applyAlignment="1">
      <alignment horizontal="center" wrapText="1"/>
    </xf>
    <xf numFmtId="0" fontId="7" fillId="42" borderId="42" xfId="67" applyFill="1" applyBorder="1" applyAlignment="1">
      <alignment vertical="top"/>
    </xf>
    <xf numFmtId="0" fontId="7" fillId="42" borderId="42" xfId="67" applyFill="1" applyBorder="1"/>
    <xf numFmtId="0" fontId="7" fillId="42" borderId="42" xfId="67" quotePrefix="1" applyFill="1" applyBorder="1"/>
    <xf numFmtId="0" fontId="7" fillId="42" borderId="43" xfId="67" applyFill="1" applyBorder="1"/>
    <xf numFmtId="0" fontId="23" fillId="50" borderId="0" xfId="67" applyFont="1" applyFill="1" applyAlignment="1">
      <alignment horizontal="left" vertical="top"/>
    </xf>
    <xf numFmtId="0" fontId="1" fillId="0" borderId="0" xfId="58" applyAlignment="1">
      <alignment wrapText="1"/>
    </xf>
    <xf numFmtId="0" fontId="7" fillId="0" borderId="10" xfId="58" applyFont="1" applyBorder="1" applyAlignment="1">
      <alignment horizontal="left" vertical="top" wrapText="1"/>
    </xf>
    <xf numFmtId="0" fontId="7" fillId="0" borderId="16" xfId="58" applyFont="1" applyBorder="1" applyAlignment="1">
      <alignment horizontal="left" vertical="top" wrapText="1"/>
    </xf>
    <xf numFmtId="0" fontId="7" fillId="0" borderId="12" xfId="58" applyFont="1" applyBorder="1" applyAlignment="1">
      <alignment horizontal="left" vertical="top" wrapText="1"/>
    </xf>
    <xf numFmtId="0" fontId="7" fillId="0" borderId="78" xfId="58" applyFont="1" applyBorder="1" applyAlignment="1">
      <alignment horizontal="left" vertical="top" wrapText="1"/>
    </xf>
    <xf numFmtId="0" fontId="23" fillId="0" borderId="63" xfId="58" applyFont="1" applyBorder="1" applyAlignment="1">
      <alignment horizontal="left" vertical="top" wrapText="1"/>
    </xf>
    <xf numFmtId="0" fontId="23" fillId="0" borderId="76" xfId="58" applyFont="1" applyBorder="1" applyAlignment="1">
      <alignment horizontal="left" vertical="top" wrapText="1"/>
    </xf>
    <xf numFmtId="0" fontId="23" fillId="0" borderId="41" xfId="58" applyFont="1" applyBorder="1" applyAlignment="1">
      <alignment horizontal="left" vertical="top" wrapText="1"/>
    </xf>
    <xf numFmtId="0" fontId="7" fillId="0" borderId="57" xfId="58" applyFont="1" applyBorder="1" applyAlignment="1">
      <alignment horizontal="left" vertical="top" wrapText="1"/>
    </xf>
    <xf numFmtId="0" fontId="7" fillId="0" borderId="66" xfId="58" applyFont="1" applyBorder="1" applyAlignment="1">
      <alignment horizontal="left" vertical="top" wrapText="1"/>
    </xf>
    <xf numFmtId="0" fontId="7" fillId="0" borderId="43" xfId="58" applyFont="1" applyBorder="1" applyAlignment="1">
      <alignment horizontal="left" vertical="top" wrapText="1"/>
    </xf>
    <xf numFmtId="0" fontId="1" fillId="0" borderId="63" xfId="63" applyBorder="1" applyAlignment="1" applyProtection="1">
      <alignment horizontal="center"/>
      <protection locked="0"/>
    </xf>
    <xf numFmtId="0" fontId="1" fillId="0" borderId="76" xfId="63" applyBorder="1" applyAlignment="1" applyProtection="1">
      <alignment horizontal="center"/>
      <protection locked="0"/>
    </xf>
    <xf numFmtId="0" fontId="1" fillId="0" borderId="41" xfId="63" applyBorder="1" applyAlignment="1" applyProtection="1">
      <alignment horizontal="center"/>
      <protection locked="0"/>
    </xf>
    <xf numFmtId="0" fontId="1" fillId="0" borderId="55" xfId="63" applyBorder="1" applyAlignment="1" applyProtection="1">
      <alignment horizontal="center"/>
      <protection locked="0"/>
    </xf>
    <xf numFmtId="0" fontId="1" fillId="0" borderId="58" xfId="63" applyBorder="1" applyAlignment="1" applyProtection="1">
      <alignment horizontal="center"/>
      <protection locked="0"/>
    </xf>
    <xf numFmtId="0" fontId="1" fillId="0" borderId="42" xfId="63" applyBorder="1" applyAlignment="1" applyProtection="1">
      <alignment horizontal="center"/>
      <protection locked="0"/>
    </xf>
    <xf numFmtId="0" fontId="1" fillId="0" borderId="57" xfId="63" applyBorder="1" applyAlignment="1" applyProtection="1">
      <alignment horizontal="center"/>
      <protection locked="0"/>
    </xf>
    <xf numFmtId="0" fontId="1" fillId="0" borderId="66" xfId="63" applyBorder="1" applyAlignment="1" applyProtection="1">
      <alignment horizontal="center"/>
      <protection locked="0"/>
    </xf>
    <xf numFmtId="0" fontId="1" fillId="0" borderId="43" xfId="63" applyBorder="1" applyAlignment="1" applyProtection="1">
      <alignment horizontal="center"/>
      <protection locked="0"/>
    </xf>
    <xf numFmtId="0" fontId="7" fillId="0" borderId="17" xfId="58" applyFont="1" applyBorder="1" applyAlignment="1">
      <alignment horizontal="left" vertical="top" wrapText="1"/>
    </xf>
    <xf numFmtId="0" fontId="7" fillId="0" borderId="64" xfId="58" applyFont="1" applyBorder="1" applyAlignment="1">
      <alignment horizontal="left" vertical="top" wrapText="1"/>
    </xf>
    <xf numFmtId="0" fontId="7" fillId="0" borderId="65" xfId="58" applyFont="1" applyBorder="1" applyAlignment="1">
      <alignment horizontal="left" vertical="top" wrapText="1"/>
    </xf>
    <xf numFmtId="0" fontId="7" fillId="0" borderId="84" xfId="58" applyFont="1" applyBorder="1" applyAlignment="1">
      <alignment horizontal="left" vertical="top" wrapText="1"/>
    </xf>
    <xf numFmtId="0" fontId="7" fillId="0" borderId="44" xfId="58" applyFont="1" applyBorder="1" applyAlignment="1">
      <alignment horizontal="left" vertical="top" wrapText="1"/>
    </xf>
    <xf numFmtId="0" fontId="7" fillId="0" borderId="45" xfId="58" applyFont="1" applyBorder="1" applyAlignment="1">
      <alignment horizontal="left" vertical="top" wrapText="1"/>
    </xf>
    <xf numFmtId="0" fontId="7" fillId="0" borderId="36" xfId="58" applyFont="1" applyBorder="1" applyAlignment="1">
      <alignment horizontal="left" vertical="top" wrapText="1"/>
    </xf>
    <xf numFmtId="0" fontId="24" fillId="0" borderId="50" xfId="58" applyFont="1" applyBorder="1" applyAlignment="1">
      <alignment horizontal="left" vertical="top" wrapText="1"/>
    </xf>
    <xf numFmtId="0" fontId="24" fillId="0" borderId="26" xfId="58" applyFont="1" applyBorder="1" applyAlignment="1">
      <alignment horizontal="left" vertical="top" wrapText="1"/>
    </xf>
    <xf numFmtId="0" fontId="24" fillId="0" borderId="27" xfId="58" applyFont="1" applyBorder="1" applyAlignment="1">
      <alignment horizontal="left" vertical="top" wrapText="1"/>
    </xf>
    <xf numFmtId="0" fontId="7" fillId="0" borderId="85" xfId="58" applyFont="1" applyBorder="1" applyAlignment="1">
      <alignment horizontal="left" vertical="top" wrapText="1"/>
    </xf>
    <xf numFmtId="0" fontId="7" fillId="0" borderId="86" xfId="58" applyFont="1" applyBorder="1" applyAlignment="1">
      <alignment horizontal="left" vertical="top" wrapText="1"/>
    </xf>
    <xf numFmtId="0" fontId="7" fillId="0" borderId="87" xfId="58" applyFont="1" applyBorder="1" applyAlignment="1">
      <alignment horizontal="left" vertical="top" wrapText="1"/>
    </xf>
    <xf numFmtId="0" fontId="7" fillId="0" borderId="11" xfId="58" applyFont="1" applyBorder="1" applyAlignment="1">
      <alignment horizontal="left" vertical="top" wrapText="1"/>
    </xf>
    <xf numFmtId="0" fontId="7" fillId="0" borderId="0" xfId="58" applyFont="1" applyAlignment="1">
      <alignment horizontal="left" vertical="top" wrapText="1"/>
    </xf>
    <xf numFmtId="0" fontId="7" fillId="0" borderId="18" xfId="58" applyFont="1" applyBorder="1" applyAlignment="1">
      <alignment horizontal="left" vertical="top" wrapText="1"/>
    </xf>
    <xf numFmtId="0" fontId="7" fillId="0" borderId="50" xfId="58" applyFont="1" applyBorder="1" applyAlignment="1">
      <alignment horizontal="left" vertical="top" wrapText="1"/>
    </xf>
    <xf numFmtId="0" fontId="7" fillId="0" borderId="26" xfId="58" applyFont="1" applyBorder="1" applyAlignment="1">
      <alignment horizontal="left" vertical="top" wrapText="1"/>
    </xf>
    <xf numFmtId="0" fontId="7" fillId="0" borderId="27" xfId="58" applyFont="1" applyBorder="1" applyAlignment="1">
      <alignment horizontal="left" vertical="top" wrapText="1"/>
    </xf>
    <xf numFmtId="0" fontId="7" fillId="0" borderId="46" xfId="58" applyFont="1" applyBorder="1" applyAlignment="1">
      <alignment horizontal="left" vertical="top" wrapText="1"/>
    </xf>
    <xf numFmtId="0" fontId="7" fillId="0" borderId="32" xfId="58" applyFont="1" applyBorder="1" applyAlignment="1">
      <alignment horizontal="left" vertical="top" wrapText="1"/>
    </xf>
    <xf numFmtId="0" fontId="7" fillId="0" borderId="33" xfId="58" applyFont="1" applyBorder="1" applyAlignment="1">
      <alignment horizontal="left" vertical="top" wrapText="1"/>
    </xf>
    <xf numFmtId="0" fontId="27" fillId="0" borderId="13" xfId="67" applyFont="1" applyBorder="1" applyAlignment="1">
      <alignment horizontal="center"/>
    </xf>
    <xf numFmtId="0" fontId="27" fillId="0" borderId="15" xfId="67" applyFont="1" applyBorder="1" applyAlignment="1">
      <alignment horizontal="center"/>
    </xf>
    <xf numFmtId="0" fontId="23" fillId="0" borderId="63" xfId="64" applyFont="1" applyBorder="1" applyProtection="1">
      <protection locked="0"/>
    </xf>
    <xf numFmtId="0" fontId="23" fillId="0" borderId="76" xfId="64" applyFont="1" applyBorder="1" applyProtection="1">
      <protection locked="0"/>
    </xf>
    <xf numFmtId="0" fontId="23" fillId="0" borderId="41" xfId="64" applyFont="1" applyBorder="1" applyProtection="1">
      <protection locked="0"/>
    </xf>
    <xf numFmtId="0" fontId="23" fillId="0" borderId="55" xfId="64" applyFont="1" applyBorder="1" applyProtection="1">
      <protection locked="0"/>
    </xf>
    <xf numFmtId="0" fontId="23" fillId="0" borderId="58" xfId="64" applyFont="1" applyBorder="1" applyProtection="1">
      <protection locked="0"/>
    </xf>
    <xf numFmtId="0" fontId="23" fillId="0" borderId="42" xfId="64" applyFont="1" applyBorder="1" applyProtection="1">
      <protection locked="0"/>
    </xf>
    <xf numFmtId="0" fontId="23" fillId="0" borderId="57" xfId="66" applyFont="1" applyBorder="1" applyProtection="1">
      <protection locked="0"/>
    </xf>
    <xf numFmtId="0" fontId="23" fillId="0" borderId="66" xfId="66" applyFont="1" applyBorder="1" applyProtection="1">
      <protection locked="0"/>
    </xf>
    <xf numFmtId="0" fontId="23" fillId="0" borderId="43" xfId="66" applyFont="1" applyBorder="1" applyProtection="1">
      <protection locked="0"/>
    </xf>
    <xf numFmtId="0" fontId="1" fillId="0" borderId="63" xfId="63" applyBorder="1" applyAlignment="1" applyProtection="1">
      <alignment horizontal="left"/>
      <protection locked="0"/>
    </xf>
    <xf numFmtId="0" fontId="1" fillId="0" borderId="76" xfId="63" applyBorder="1" applyAlignment="1" applyProtection="1">
      <alignment horizontal="left"/>
      <protection locked="0"/>
    </xf>
    <xf numFmtId="0" fontId="1" fillId="0" borderId="41" xfId="63" applyBorder="1" applyAlignment="1" applyProtection="1">
      <alignment horizontal="left"/>
      <protection locked="0"/>
    </xf>
    <xf numFmtId="0" fontId="1" fillId="0" borderId="55" xfId="63" applyBorder="1" applyAlignment="1" applyProtection="1">
      <alignment horizontal="left"/>
      <protection locked="0"/>
    </xf>
    <xf numFmtId="0" fontId="1" fillId="0" borderId="58" xfId="63" applyBorder="1" applyAlignment="1" applyProtection="1">
      <alignment horizontal="left"/>
      <protection locked="0"/>
    </xf>
    <xf numFmtId="0" fontId="1" fillId="0" borderId="42" xfId="63" applyBorder="1" applyAlignment="1" applyProtection="1">
      <alignment horizontal="left"/>
      <protection locked="0"/>
    </xf>
    <xf numFmtId="0" fontId="1" fillId="0" borderId="57" xfId="63" applyBorder="1" applyAlignment="1" applyProtection="1">
      <alignment horizontal="left"/>
      <protection locked="0"/>
    </xf>
    <xf numFmtId="0" fontId="1" fillId="0" borderId="66" xfId="63" applyBorder="1" applyAlignment="1" applyProtection="1">
      <alignment horizontal="left"/>
      <protection locked="0"/>
    </xf>
    <xf numFmtId="0" fontId="1" fillId="0" borderId="43" xfId="63" applyBorder="1" applyAlignment="1" applyProtection="1">
      <alignment horizontal="left"/>
      <protection locked="0"/>
    </xf>
    <xf numFmtId="0" fontId="23" fillId="0" borderId="19" xfId="62" applyFont="1" applyBorder="1" applyAlignment="1">
      <alignment horizontal="center" wrapText="1"/>
    </xf>
    <xf numFmtId="0" fontId="23" fillId="0" borderId="20" xfId="62" applyFont="1" applyBorder="1" applyAlignment="1">
      <alignment horizontal="center" wrapText="1"/>
    </xf>
    <xf numFmtId="0" fontId="23" fillId="0" borderId="21" xfId="62" applyFont="1" applyBorder="1" applyAlignment="1">
      <alignment horizontal="center" wrapText="1"/>
    </xf>
    <xf numFmtId="0" fontId="7" fillId="0" borderId="63" xfId="62" applyBorder="1" applyAlignment="1" applyProtection="1">
      <alignment horizontal="center"/>
      <protection locked="0"/>
    </xf>
    <xf numFmtId="0" fontId="7" fillId="0" borderId="76" xfId="62" applyBorder="1" applyAlignment="1" applyProtection="1">
      <alignment horizontal="center"/>
      <protection locked="0"/>
    </xf>
    <xf numFmtId="0" fontId="7" fillId="0" borderId="41" xfId="62" applyBorder="1" applyAlignment="1" applyProtection="1">
      <alignment horizontal="center"/>
      <protection locked="0"/>
    </xf>
    <xf numFmtId="0" fontId="7" fillId="0" borderId="55" xfId="62" applyBorder="1" applyAlignment="1" applyProtection="1">
      <alignment horizontal="center"/>
      <protection locked="0"/>
    </xf>
    <xf numFmtId="0" fontId="7" fillId="0" borderId="58" xfId="62" applyBorder="1" applyAlignment="1" applyProtection="1">
      <alignment horizontal="center"/>
      <protection locked="0"/>
    </xf>
    <xf numFmtId="0" fontId="7" fillId="0" borderId="42" xfId="62" applyBorder="1" applyAlignment="1" applyProtection="1">
      <alignment horizontal="center"/>
      <protection locked="0"/>
    </xf>
    <xf numFmtId="0" fontId="7" fillId="0" borderId="57" xfId="62" applyBorder="1" applyAlignment="1" applyProtection="1">
      <alignment horizontal="center"/>
      <protection locked="0"/>
    </xf>
    <xf numFmtId="0" fontId="7" fillId="0" borderId="66" xfId="62" applyBorder="1" applyAlignment="1" applyProtection="1">
      <alignment horizontal="center"/>
      <protection locked="0"/>
    </xf>
    <xf numFmtId="0" fontId="7" fillId="0" borderId="43" xfId="62" applyBorder="1" applyAlignment="1" applyProtection="1">
      <alignment horizontal="center"/>
      <protection locked="0"/>
    </xf>
    <xf numFmtId="0" fontId="21" fillId="0" borderId="25" xfId="68" applyFont="1" applyBorder="1" applyAlignment="1">
      <alignment horizontal="left"/>
    </xf>
    <xf numFmtId="0" fontId="21" fillId="0" borderId="26" xfId="68" applyFont="1" applyBorder="1" applyAlignment="1">
      <alignment horizontal="left"/>
    </xf>
    <xf numFmtId="0" fontId="21" fillId="0" borderId="27" xfId="68" applyFont="1" applyBorder="1" applyAlignment="1">
      <alignment horizontal="left"/>
    </xf>
    <xf numFmtId="0" fontId="7" fillId="0" borderId="51" xfId="68" applyBorder="1" applyAlignment="1">
      <alignment horizontal="left"/>
    </xf>
    <xf numFmtId="0" fontId="7" fillId="0" borderId="58" xfId="68" applyBorder="1" applyAlignment="1">
      <alignment horizontal="left"/>
    </xf>
    <xf numFmtId="0" fontId="7" fillId="0" borderId="42" xfId="68" applyBorder="1" applyAlignment="1">
      <alignment horizontal="left"/>
    </xf>
    <xf numFmtId="0" fontId="34" fillId="0" borderId="63" xfId="68" applyFont="1" applyBorder="1" applyAlignment="1">
      <alignment horizontal="left"/>
    </xf>
    <xf numFmtId="0" fontId="34" fillId="0" borderId="76" xfId="68" applyFont="1" applyBorder="1" applyAlignment="1">
      <alignment horizontal="left"/>
    </xf>
    <xf numFmtId="0" fontId="7" fillId="0" borderId="56" xfId="68" applyBorder="1" applyAlignment="1">
      <alignment horizontal="left"/>
    </xf>
    <xf numFmtId="0" fontId="7" fillId="0" borderId="76" xfId="68" applyBorder="1" applyAlignment="1">
      <alignment horizontal="left"/>
    </xf>
    <xf numFmtId="0" fontId="7" fillId="0" borderId="41" xfId="68" applyBorder="1" applyAlignment="1">
      <alignment horizontal="left"/>
    </xf>
    <xf numFmtId="10" fontId="7" fillId="0" borderId="51" xfId="68" applyNumberFormat="1" applyBorder="1" applyAlignment="1">
      <alignment horizontal="left"/>
    </xf>
    <xf numFmtId="10" fontId="7" fillId="0" borderId="58" xfId="68" applyNumberFormat="1" applyBorder="1" applyAlignment="1">
      <alignment horizontal="left"/>
    </xf>
    <xf numFmtId="10" fontId="7" fillId="0" borderId="42" xfId="68" applyNumberFormat="1" applyBorder="1" applyAlignment="1">
      <alignment horizontal="left"/>
    </xf>
    <xf numFmtId="9" fontId="7" fillId="0" borderId="51" xfId="68" applyNumberFormat="1" applyBorder="1" applyAlignment="1">
      <alignment horizontal="left"/>
    </xf>
    <xf numFmtId="9" fontId="7" fillId="0" borderId="58" xfId="68" applyNumberFormat="1" applyBorder="1" applyAlignment="1">
      <alignment horizontal="left"/>
    </xf>
    <xf numFmtId="9" fontId="7" fillId="0" borderId="42" xfId="68" applyNumberFormat="1" applyBorder="1" applyAlignment="1">
      <alignment horizontal="left"/>
    </xf>
    <xf numFmtId="0" fontId="34" fillId="0" borderId="25" xfId="68" applyFont="1" applyBorder="1" applyAlignment="1">
      <alignment horizontal="left"/>
    </xf>
    <xf numFmtId="0" fontId="34" fillId="0" borderId="26" xfId="68" applyFont="1" applyBorder="1" applyAlignment="1">
      <alignment horizontal="left"/>
    </xf>
    <xf numFmtId="0" fontId="34" fillId="0" borderId="51" xfId="68" applyFont="1" applyBorder="1" applyAlignment="1">
      <alignment horizontal="left"/>
    </xf>
    <xf numFmtId="0" fontId="23" fillId="0" borderId="13" xfId="68" applyFont="1" applyBorder="1" applyAlignment="1">
      <alignment horizontal="center"/>
    </xf>
    <xf numFmtId="0" fontId="23" fillId="0" borderId="14" xfId="68" applyFont="1" applyBorder="1" applyAlignment="1">
      <alignment horizontal="center"/>
    </xf>
    <xf numFmtId="0" fontId="23" fillId="0" borderId="15" xfId="68" applyFont="1" applyBorder="1" applyAlignment="1">
      <alignment horizontal="center"/>
    </xf>
    <xf numFmtId="0" fontId="34" fillId="0" borderId="27" xfId="68" applyFont="1" applyBorder="1" applyAlignment="1">
      <alignment horizontal="left"/>
    </xf>
    <xf numFmtId="0" fontId="34" fillId="0" borderId="55" xfId="68" applyFont="1" applyBorder="1" applyAlignment="1">
      <alignment horizontal="left"/>
    </xf>
    <xf numFmtId="0" fontId="34" fillId="0" borderId="58" xfId="68" applyFont="1" applyBorder="1" applyAlignment="1">
      <alignment horizontal="left"/>
    </xf>
    <xf numFmtId="0" fontId="34" fillId="0" borderId="46" xfId="68" applyFont="1" applyBorder="1" applyAlignment="1">
      <alignment horizontal="left"/>
    </xf>
    <xf numFmtId="0" fontId="34" fillId="0" borderId="32" xfId="68" applyFont="1" applyBorder="1" applyAlignment="1">
      <alignment horizontal="left"/>
    </xf>
    <xf numFmtId="0" fontId="34" fillId="0" borderId="33" xfId="68" applyFont="1" applyBorder="1" applyAlignment="1">
      <alignment horizontal="left"/>
    </xf>
    <xf numFmtId="0" fontId="34" fillId="0" borderId="50" xfId="68" applyFont="1" applyBorder="1" applyAlignment="1">
      <alignment horizontal="left"/>
    </xf>
    <xf numFmtId="0" fontId="32" fillId="44" borderId="13" xfId="68" applyFont="1" applyFill="1" applyBorder="1" applyAlignment="1">
      <alignment horizontal="center" vertical="top" wrapText="1"/>
    </xf>
    <xf numFmtId="0" fontId="32" fillId="44" borderId="14" xfId="68" applyFont="1" applyFill="1" applyBorder="1" applyAlignment="1">
      <alignment horizontal="center" vertical="top" wrapText="1"/>
    </xf>
    <xf numFmtId="0" fontId="32" fillId="44" borderId="15" xfId="68" applyFont="1" applyFill="1" applyBorder="1" applyAlignment="1">
      <alignment horizontal="center" vertical="top" wrapText="1"/>
    </xf>
    <xf numFmtId="0" fontId="30" fillId="0" borderId="51" xfId="68" applyFont="1" applyBorder="1" applyAlignment="1">
      <alignment horizontal="center" vertical="top" wrapText="1"/>
    </xf>
    <xf numFmtId="0" fontId="30" fillId="0" borderId="42" xfId="68" applyFont="1" applyBorder="1" applyAlignment="1">
      <alignment horizontal="center" vertical="top" wrapText="1"/>
    </xf>
    <xf numFmtId="0" fontId="30" fillId="0" borderId="0" xfId="68" applyFont="1" applyAlignment="1">
      <alignment horizontal="center" vertical="top" wrapText="1"/>
    </xf>
    <xf numFmtId="0" fontId="30" fillId="0" borderId="90" xfId="68" applyFont="1" applyBorder="1" applyAlignment="1">
      <alignment horizontal="center" vertical="top" wrapText="1"/>
    </xf>
    <xf numFmtId="0" fontId="30" fillId="0" borderId="26" xfId="68" applyFont="1" applyBorder="1" applyAlignment="1">
      <alignment vertical="top" wrapText="1"/>
    </xf>
    <xf numFmtId="0" fontId="30" fillId="0" borderId="27" xfId="68" applyFont="1" applyBorder="1" applyAlignment="1">
      <alignment vertical="top" wrapText="1"/>
    </xf>
    <xf numFmtId="0" fontId="29" fillId="44" borderId="20" xfId="68" applyFont="1" applyFill="1" applyBorder="1" applyAlignment="1">
      <alignment horizontal="center" vertical="top" wrapText="1"/>
    </xf>
    <xf numFmtId="0" fontId="21" fillId="0" borderId="31" xfId="68" applyFont="1" applyBorder="1" applyAlignment="1">
      <alignment horizontal="left"/>
    </xf>
    <xf numFmtId="0" fontId="21" fillId="0" borderId="32" xfId="68" applyFont="1" applyBorder="1" applyAlignment="1">
      <alignment horizontal="left"/>
    </xf>
    <xf numFmtId="0" fontId="21" fillId="0" borderId="33" xfId="68" applyFont="1" applyBorder="1" applyAlignment="1">
      <alignment horizontal="left"/>
    </xf>
    <xf numFmtId="0" fontId="34" fillId="0" borderId="57" xfId="68" applyFont="1" applyBorder="1" applyAlignment="1">
      <alignment horizontal="left"/>
    </xf>
    <xf numFmtId="0" fontId="34" fillId="0" borderId="66" xfId="68" applyFont="1" applyBorder="1" applyAlignment="1">
      <alignment horizontal="left"/>
    </xf>
    <xf numFmtId="0" fontId="29" fillId="44" borderId="88" xfId="68" applyFont="1" applyFill="1" applyBorder="1" applyAlignment="1">
      <alignment horizontal="right" vertical="top" wrapText="1"/>
    </xf>
    <xf numFmtId="0" fontId="29" fillId="44" borderId="0" xfId="68" applyFont="1" applyFill="1" applyAlignment="1">
      <alignment horizontal="right" vertical="top" wrapText="1"/>
    </xf>
    <xf numFmtId="0" fontId="34" fillId="0" borderId="31" xfId="68" applyFont="1" applyBorder="1" applyAlignment="1">
      <alignment horizontal="left"/>
    </xf>
    <xf numFmtId="0" fontId="34" fillId="0" borderId="52" xfId="68" applyFont="1" applyBorder="1" applyAlignment="1">
      <alignment horizontal="left"/>
    </xf>
    <xf numFmtId="0" fontId="7" fillId="0" borderId="52" xfId="68" applyBorder="1" applyAlignment="1">
      <alignment horizontal="left"/>
    </xf>
    <xf numFmtId="0" fontId="7" fillId="0" borderId="66" xfId="68" applyBorder="1" applyAlignment="1">
      <alignment horizontal="left"/>
    </xf>
    <xf numFmtId="0" fontId="7" fillId="0" borderId="43" xfId="68" applyBorder="1" applyAlignment="1">
      <alignment horizontal="left"/>
    </xf>
    <xf numFmtId="0" fontId="21" fillId="0" borderId="35" xfId="68" applyFont="1" applyBorder="1" applyAlignment="1">
      <alignment horizontal="left"/>
    </xf>
    <xf numFmtId="0" fontId="21" fillId="0" borderId="45" xfId="68" applyFont="1" applyBorder="1" applyAlignment="1">
      <alignment horizontal="left"/>
    </xf>
    <xf numFmtId="0" fontId="21" fillId="0" borderId="36" xfId="68" applyFont="1" applyBorder="1" applyAlignment="1">
      <alignment horizontal="left"/>
    </xf>
    <xf numFmtId="0" fontId="23" fillId="0" borderId="10" xfId="68" applyFont="1" applyBorder="1" applyAlignment="1">
      <alignment horizontal="center"/>
    </xf>
    <xf numFmtId="0" fontId="23" fillId="0" borderId="16" xfId="68" applyFont="1" applyBorder="1" applyAlignment="1">
      <alignment horizontal="center"/>
    </xf>
    <xf numFmtId="0" fontId="23" fillId="0" borderId="17" xfId="68" applyFont="1" applyBorder="1" applyAlignment="1">
      <alignment horizontal="center"/>
    </xf>
    <xf numFmtId="0" fontId="30" fillId="0" borderId="58" xfId="68" applyFont="1" applyBorder="1" applyAlignment="1">
      <alignment horizontal="center" vertical="top" wrapText="1"/>
    </xf>
    <xf numFmtId="0" fontId="30" fillId="0" borderId="50" xfId="68" applyFont="1" applyBorder="1" applyAlignment="1">
      <alignment horizontal="center" vertical="top" wrapText="1"/>
    </xf>
    <xf numFmtId="0" fontId="29" fillId="44" borderId="89" xfId="68" applyFont="1" applyFill="1" applyBorder="1" applyAlignment="1">
      <alignment horizontal="right" vertical="top" wrapText="1"/>
    </xf>
    <xf numFmtId="0" fontId="29" fillId="44" borderId="86" xfId="68" applyFont="1" applyFill="1" applyBorder="1" applyAlignment="1">
      <alignment horizontal="right" vertical="top" wrapText="1"/>
    </xf>
    <xf numFmtId="0" fontId="29" fillId="45" borderId="0" xfId="68" applyFont="1" applyFill="1" applyAlignment="1">
      <alignment horizontal="center" vertical="top" wrapText="1"/>
    </xf>
    <xf numFmtId="0" fontId="31" fillId="0" borderId="88" xfId="68" applyFont="1" applyBorder="1" applyAlignment="1">
      <alignment horizontal="center" vertical="top" wrapText="1"/>
    </xf>
    <xf numFmtId="0" fontId="31" fillId="0" borderId="0" xfId="68" applyFont="1" applyAlignment="1">
      <alignment horizontal="center" vertical="top" wrapText="1"/>
    </xf>
    <xf numFmtId="0" fontId="29" fillId="44" borderId="21" xfId="68" applyFont="1" applyFill="1" applyBorder="1" applyAlignment="1">
      <alignment horizontal="center" vertical="top" wrapText="1"/>
    </xf>
    <xf numFmtId="0" fontId="29" fillId="0" borderId="26" xfId="68" applyFont="1" applyBorder="1" applyAlignment="1">
      <alignment vertical="top" wrapText="1"/>
    </xf>
    <xf numFmtId="0" fontId="29" fillId="44" borderId="53" xfId="68" applyFont="1" applyFill="1" applyBorder="1" applyAlignment="1">
      <alignment horizontal="center" vertical="top" wrapText="1"/>
    </xf>
    <xf numFmtId="0" fontId="29" fillId="44" borderId="15" xfId="68" applyFont="1" applyFill="1" applyBorder="1" applyAlignment="1">
      <alignment horizontal="center" vertical="top" wrapText="1"/>
    </xf>
    <xf numFmtId="0" fontId="30" fillId="0" borderId="23" xfId="68" applyFont="1" applyBorder="1" applyAlignment="1">
      <alignment vertical="top" wrapText="1"/>
    </xf>
    <xf numFmtId="0" fontId="30" fillId="0" borderId="24" xfId="68" applyFont="1" applyBorder="1" applyAlignment="1">
      <alignment vertical="top" wrapText="1"/>
    </xf>
    <xf numFmtId="0" fontId="30" fillId="0" borderId="49" xfId="68" applyFont="1" applyBorder="1" applyAlignment="1">
      <alignment horizontal="center" vertical="top" wrapText="1"/>
    </xf>
    <xf numFmtId="0" fontId="30" fillId="0" borderId="84" xfId="68" applyFont="1" applyBorder="1" applyAlignment="1">
      <alignment horizontal="center" vertical="top" wrapText="1"/>
    </xf>
    <xf numFmtId="0" fontId="29" fillId="0" borderId="23" xfId="68" applyFont="1" applyBorder="1" applyAlignment="1">
      <alignment vertical="top" wrapText="1"/>
    </xf>
    <xf numFmtId="0" fontId="30" fillId="0" borderId="32" xfId="68" applyFont="1" applyBorder="1" applyAlignment="1">
      <alignment vertical="top" wrapText="1"/>
    </xf>
    <xf numFmtId="0" fontId="30" fillId="0" borderId="33" xfId="68" applyFont="1" applyBorder="1" applyAlignment="1">
      <alignment vertical="top" wrapText="1"/>
    </xf>
    <xf numFmtId="0" fontId="30" fillId="0" borderId="52" xfId="68" applyFont="1" applyBorder="1" applyAlignment="1">
      <alignment horizontal="center" vertical="top" wrapText="1"/>
    </xf>
    <xf numFmtId="0" fontId="30" fillId="0" borderId="43" xfId="68" applyFont="1" applyBorder="1" applyAlignment="1">
      <alignment horizontal="center" vertical="top" wrapText="1"/>
    </xf>
    <xf numFmtId="0" fontId="34" fillId="0" borderId="22" xfId="68" applyFont="1" applyBorder="1" applyAlignment="1">
      <alignment horizontal="left"/>
    </xf>
    <xf numFmtId="0" fontId="34" fillId="0" borderId="24" xfId="68" applyFont="1" applyBorder="1" applyAlignment="1">
      <alignment horizontal="left"/>
    </xf>
    <xf numFmtId="0" fontId="34" fillId="0" borderId="48" xfId="68" applyFont="1" applyBorder="1" applyAlignment="1">
      <alignment horizontal="left"/>
    </xf>
    <xf numFmtId="0" fontId="34" fillId="0" borderId="23" xfId="68" applyFont="1" applyBorder="1" applyAlignment="1">
      <alignment horizontal="left"/>
    </xf>
    <xf numFmtId="0" fontId="1" fillId="0" borderId="10" xfId="58" applyBorder="1" applyAlignment="1">
      <alignment horizontal="center"/>
    </xf>
    <xf numFmtId="0" fontId="1" fillId="0" borderId="17" xfId="58" applyBorder="1" applyAlignment="1">
      <alignment horizontal="center"/>
    </xf>
    <xf numFmtId="0" fontId="1" fillId="0" borderId="32" xfId="58" applyBorder="1" applyAlignment="1">
      <alignment horizontal="center"/>
    </xf>
    <xf numFmtId="0" fontId="23" fillId="0" borderId="0" xfId="58" applyFont="1" applyAlignment="1">
      <alignment horizontal="right"/>
    </xf>
    <xf numFmtId="0" fontId="1" fillId="0" borderId="31" xfId="58" applyBorder="1" applyAlignment="1">
      <alignment horizontal="center"/>
    </xf>
    <xf numFmtId="0" fontId="1" fillId="0" borderId="45" xfId="58" applyBorder="1" applyAlignment="1">
      <alignment horizontal="center"/>
    </xf>
    <xf numFmtId="0" fontId="1" fillId="0" borderId="35" xfId="58" applyBorder="1" applyAlignment="1">
      <alignment horizontal="center"/>
    </xf>
    <xf numFmtId="0" fontId="1" fillId="0" borderId="26" xfId="58" applyBorder="1" applyAlignment="1">
      <alignment horizontal="center"/>
    </xf>
    <xf numFmtId="0" fontId="1" fillId="0" borderId="33" xfId="58" applyBorder="1" applyAlignment="1">
      <alignment horizontal="center"/>
    </xf>
    <xf numFmtId="0" fontId="1" fillId="0" borderId="36" xfId="58" applyBorder="1" applyAlignment="1">
      <alignment horizontal="center"/>
    </xf>
    <xf numFmtId="0" fontId="1" fillId="0" borderId="27" xfId="58" applyBorder="1" applyAlignment="1">
      <alignment horizontal="center"/>
    </xf>
    <xf numFmtId="0" fontId="1" fillId="0" borderId="32" xfId="58" applyBorder="1" applyAlignment="1">
      <alignment horizontal="center" wrapText="1"/>
    </xf>
    <xf numFmtId="0" fontId="1" fillId="0" borderId="25" xfId="58" applyBorder="1" applyAlignment="1">
      <alignment horizontal="center"/>
    </xf>
    <xf numFmtId="0" fontId="1" fillId="41" borderId="32" xfId="58" applyFill="1" applyBorder="1" applyAlignment="1">
      <alignment horizontal="center"/>
    </xf>
    <xf numFmtId="0" fontId="1" fillId="41" borderId="33" xfId="58" applyFill="1" applyBorder="1" applyAlignment="1">
      <alignment horizontal="center"/>
    </xf>
    <xf numFmtId="3" fontId="1" fillId="0" borderId="25" xfId="58" applyNumberFormat="1" applyBorder="1" applyAlignment="1">
      <alignment horizontal="center" wrapText="1"/>
    </xf>
    <xf numFmtId="0" fontId="1" fillId="0" borderId="26" xfId="58" applyBorder="1" applyAlignment="1">
      <alignment horizontal="center" wrapText="1"/>
    </xf>
    <xf numFmtId="0" fontId="1" fillId="0" borderId="63" xfId="58" applyBorder="1" applyAlignment="1">
      <alignment horizontal="center"/>
    </xf>
    <xf numFmtId="0" fontId="1" fillId="0" borderId="76" xfId="58" applyBorder="1" applyAlignment="1">
      <alignment horizontal="center"/>
    </xf>
    <xf numFmtId="0" fontId="1" fillId="0" borderId="44" xfId="58" applyBorder="1" applyAlignment="1">
      <alignment horizontal="center"/>
    </xf>
    <xf numFmtId="0" fontId="1" fillId="41" borderId="31" xfId="58" applyFill="1" applyBorder="1" applyAlignment="1">
      <alignment horizontal="center"/>
    </xf>
    <xf numFmtId="0" fontId="1" fillId="0" borderId="51" xfId="58" applyBorder="1" applyAlignment="1">
      <alignment horizontal="center"/>
    </xf>
    <xf numFmtId="0" fontId="1" fillId="0" borderId="58" xfId="58" applyBorder="1" applyAlignment="1">
      <alignment horizontal="center"/>
    </xf>
    <xf numFmtId="0" fontId="1" fillId="0" borderId="50" xfId="58" applyBorder="1" applyAlignment="1">
      <alignment horizontal="center"/>
    </xf>
    <xf numFmtId="0" fontId="23" fillId="0" borderId="16" xfId="58" applyFont="1" applyBorder="1" applyAlignment="1">
      <alignment horizontal="right"/>
    </xf>
    <xf numFmtId="0" fontId="1" fillId="41" borderId="45" xfId="58" applyFill="1" applyBorder="1" applyAlignment="1">
      <alignment horizontal="center"/>
    </xf>
    <xf numFmtId="0" fontId="1" fillId="41" borderId="35" xfId="58" applyFill="1" applyBorder="1" applyAlignment="1">
      <alignment horizontal="center"/>
    </xf>
    <xf numFmtId="0" fontId="1" fillId="41" borderId="36" xfId="58" applyFill="1" applyBorder="1" applyAlignment="1">
      <alignment horizontal="center"/>
    </xf>
    <xf numFmtId="0" fontId="35" fillId="0" borderId="0" xfId="58" applyFont="1" applyAlignment="1">
      <alignment horizontal="center" vertical="center"/>
    </xf>
    <xf numFmtId="0" fontId="38" fillId="0" borderId="89" xfId="58" applyFont="1" applyBorder="1" applyAlignment="1">
      <alignment horizontal="center" vertical="center"/>
    </xf>
    <xf numFmtId="0" fontId="38" fillId="0" borderId="86" xfId="58" applyFont="1" applyBorder="1" applyAlignment="1">
      <alignment horizontal="center" vertical="center"/>
    </xf>
    <xf numFmtId="0" fontId="38" fillId="0" borderId="91" xfId="58" applyFont="1" applyBorder="1" applyAlignment="1">
      <alignment horizontal="center" vertical="center"/>
    </xf>
    <xf numFmtId="0" fontId="38" fillId="0" borderId="88" xfId="58" applyFont="1" applyBorder="1" applyAlignment="1">
      <alignment horizontal="center" vertical="center"/>
    </xf>
    <xf numFmtId="0" fontId="38" fillId="0" borderId="0" xfId="58" applyFont="1" applyAlignment="1">
      <alignment horizontal="center" vertical="center"/>
    </xf>
    <xf numFmtId="0" fontId="38" fillId="0" borderId="90" xfId="58" applyFont="1" applyBorder="1" applyAlignment="1">
      <alignment horizontal="center" vertical="center"/>
    </xf>
    <xf numFmtId="0" fontId="38" fillId="0" borderId="49" xfId="58" applyFont="1" applyBorder="1" applyAlignment="1">
      <alignment horizontal="center" vertical="center"/>
    </xf>
    <xf numFmtId="0" fontId="38" fillId="0" borderId="65" xfId="58" applyFont="1" applyBorder="1" applyAlignment="1">
      <alignment horizontal="center" vertical="center"/>
    </xf>
    <xf numFmtId="0" fontId="38" fillId="0" borderId="48" xfId="58" applyFont="1" applyBorder="1" applyAlignment="1">
      <alignment horizontal="center" vertical="center"/>
    </xf>
    <xf numFmtId="0" fontId="38" fillId="0" borderId="85" xfId="58" applyFont="1" applyBorder="1" applyAlignment="1">
      <alignment horizontal="center" vertical="center"/>
    </xf>
    <xf numFmtId="0" fontId="38" fillId="0" borderId="11" xfId="58" applyFont="1" applyBorder="1" applyAlignment="1">
      <alignment horizontal="center" vertical="center"/>
    </xf>
    <xf numFmtId="0" fontId="38" fillId="0" borderId="64" xfId="58" applyFont="1" applyBorder="1" applyAlignment="1">
      <alignment horizontal="center" vertical="center"/>
    </xf>
    <xf numFmtId="0" fontId="38" fillId="0" borderId="38" xfId="58" applyFont="1" applyBorder="1" applyAlignment="1">
      <alignment horizontal="center" vertical="center"/>
    </xf>
    <xf numFmtId="0" fontId="1" fillId="0" borderId="55" xfId="58" applyBorder="1" applyAlignment="1">
      <alignment horizontal="center" vertical="center" wrapText="1"/>
    </xf>
    <xf numFmtId="0" fontId="38" fillId="0" borderId="39" xfId="58" applyFont="1" applyBorder="1" applyAlignment="1">
      <alignment horizontal="center" vertical="center"/>
    </xf>
    <xf numFmtId="0" fontId="38" fillId="0" borderId="26" xfId="58" applyFont="1" applyBorder="1" applyAlignment="1">
      <alignment horizontal="center"/>
    </xf>
    <xf numFmtId="0" fontId="38" fillId="0" borderId="32" xfId="58" applyFont="1" applyBorder="1" applyAlignment="1">
      <alignment horizontal="center"/>
    </xf>
    <xf numFmtId="0" fontId="1" fillId="41" borderId="38" xfId="58" applyFill="1" applyBorder="1" applyAlignment="1">
      <alignment horizontal="center"/>
    </xf>
    <xf numFmtId="0" fontId="38" fillId="0" borderId="27" xfId="58" applyFont="1" applyBorder="1" applyAlignment="1">
      <alignment horizontal="center"/>
    </xf>
    <xf numFmtId="0" fontId="38" fillId="0" borderId="33" xfId="58" applyFont="1" applyBorder="1" applyAlignment="1">
      <alignment horizontal="center"/>
    </xf>
    <xf numFmtId="0" fontId="1" fillId="41" borderId="39" xfId="58" applyFill="1" applyBorder="1" applyAlignment="1">
      <alignment horizontal="center"/>
    </xf>
    <xf numFmtId="0" fontId="38" fillId="0" borderId="25" xfId="58" applyFont="1" applyBorder="1" applyAlignment="1">
      <alignment horizontal="center"/>
    </xf>
    <xf numFmtId="0" fontId="38" fillId="0" borderId="31" xfId="58" applyFont="1" applyBorder="1" applyAlignment="1">
      <alignment horizontal="center"/>
    </xf>
    <xf numFmtId="0" fontId="38" fillId="0" borderId="35" xfId="58" applyFont="1" applyBorder="1" applyAlignment="1">
      <alignment horizontal="center"/>
    </xf>
    <xf numFmtId="0" fontId="38" fillId="0" borderId="45" xfId="58" applyFont="1" applyBorder="1" applyAlignment="1">
      <alignment horizontal="center"/>
    </xf>
    <xf numFmtId="0" fontId="38" fillId="0" borderId="36" xfId="58" applyFont="1" applyBorder="1" applyAlignment="1">
      <alignment horizontal="center"/>
    </xf>
    <xf numFmtId="0" fontId="38" fillId="0" borderId="92" xfId="58" applyFont="1" applyBorder="1" applyAlignment="1">
      <alignment horizontal="center" vertical="center"/>
    </xf>
    <xf numFmtId="0" fontId="38" fillId="0" borderId="16" xfId="58" applyFont="1" applyBorder="1" applyAlignment="1">
      <alignment horizontal="center" vertical="center"/>
    </xf>
    <xf numFmtId="0" fontId="38" fillId="0" borderId="93" xfId="58" applyFont="1" applyBorder="1" applyAlignment="1">
      <alignment horizontal="center" vertical="center"/>
    </xf>
    <xf numFmtId="0" fontId="1" fillId="0" borderId="40" xfId="58" applyBorder="1" applyAlignment="1">
      <alignment horizontal="center" vertical="center" wrapText="1"/>
    </xf>
    <xf numFmtId="0" fontId="1" fillId="0" borderId="54" xfId="58" applyBorder="1" applyAlignment="1">
      <alignment horizontal="center" vertical="center" wrapText="1"/>
    </xf>
    <xf numFmtId="0" fontId="1" fillId="0" borderId="47" xfId="58" applyBorder="1" applyAlignment="1">
      <alignment horizontal="center" vertical="center" wrapText="1"/>
    </xf>
    <xf numFmtId="0" fontId="38" fillId="0" borderId="37" xfId="58" applyFont="1" applyBorder="1" applyAlignment="1">
      <alignment horizontal="center" vertical="center"/>
    </xf>
    <xf numFmtId="0" fontId="36" fillId="0" borderId="10" xfId="58" applyFont="1" applyBorder="1" applyAlignment="1">
      <alignment horizontal="center" vertical="center"/>
    </xf>
    <xf numFmtId="0" fontId="36" fillId="0" borderId="16" xfId="58" applyFont="1" applyBorder="1" applyAlignment="1">
      <alignment horizontal="center" vertical="center"/>
    </xf>
    <xf numFmtId="0" fontId="36" fillId="0" borderId="93" xfId="58" applyFont="1" applyBorder="1" applyAlignment="1">
      <alignment horizontal="center" vertical="center"/>
    </xf>
    <xf numFmtId="0" fontId="36" fillId="0" borderId="11" xfId="58" applyFont="1" applyBorder="1" applyAlignment="1">
      <alignment horizontal="center" vertical="center"/>
    </xf>
    <xf numFmtId="0" fontId="36" fillId="0" borderId="0" xfId="58" applyFont="1" applyAlignment="1">
      <alignment horizontal="center" vertical="center"/>
    </xf>
    <xf numFmtId="0" fontId="36" fillId="0" borderId="90" xfId="58" applyFont="1" applyBorder="1" applyAlignment="1">
      <alignment horizontal="center" vertical="center"/>
    </xf>
    <xf numFmtId="0" fontId="36" fillId="0" borderId="12" xfId="58" applyFont="1" applyBorder="1" applyAlignment="1">
      <alignment horizontal="center" vertical="center"/>
    </xf>
    <xf numFmtId="0" fontId="36" fillId="0" borderId="78" xfId="58" applyFont="1" applyBorder="1" applyAlignment="1">
      <alignment horizontal="center" vertical="center"/>
    </xf>
    <xf numFmtId="0" fontId="36" fillId="0" borderId="95" xfId="58" applyFont="1" applyBorder="1" applyAlignment="1">
      <alignment horizontal="center" vertical="center"/>
    </xf>
    <xf numFmtId="0" fontId="36" fillId="0" borderId="92" xfId="58" applyFont="1" applyBorder="1" applyAlignment="1">
      <alignment horizontal="center" vertical="center"/>
    </xf>
    <xf numFmtId="0" fontId="36" fillId="0" borderId="88" xfId="58" applyFont="1" applyBorder="1" applyAlignment="1">
      <alignment horizontal="center" vertical="center"/>
    </xf>
    <xf numFmtId="0" fontId="36" fillId="0" borderId="94" xfId="58" applyFont="1" applyBorder="1" applyAlignment="1">
      <alignment horizontal="center" vertical="center"/>
    </xf>
    <xf numFmtId="0" fontId="1" fillId="0" borderId="53" xfId="58" applyBorder="1" applyAlignment="1">
      <alignment horizontal="center" textRotation="90"/>
    </xf>
    <xf numFmtId="0" fontId="1" fillId="0" borderId="14" xfId="58" applyBorder="1" applyAlignment="1">
      <alignment horizontal="center" textRotation="90"/>
    </xf>
    <xf numFmtId="0" fontId="1" fillId="0" borderId="62" xfId="58" applyBorder="1" applyAlignment="1">
      <alignment horizontal="center" textRotation="90"/>
    </xf>
    <xf numFmtId="0" fontId="23" fillId="0" borderId="13" xfId="58" applyFont="1" applyBorder="1" applyAlignment="1">
      <alignment horizontal="center"/>
    </xf>
    <xf numFmtId="0" fontId="23" fillId="0" borderId="14" xfId="58" applyFont="1" applyBorder="1" applyAlignment="1">
      <alignment horizontal="center"/>
    </xf>
    <xf numFmtId="0" fontId="23" fillId="0" borderId="15" xfId="58" applyFont="1" applyBorder="1" applyAlignment="1">
      <alignment horizontal="center"/>
    </xf>
    <xf numFmtId="0" fontId="38" fillId="0" borderId="10" xfId="58" applyFont="1" applyBorder="1" applyAlignment="1">
      <alignment horizontal="center" vertical="center"/>
    </xf>
    <xf numFmtId="0" fontId="1" fillId="41" borderId="37" xfId="58" applyFill="1" applyBorder="1" applyAlignment="1">
      <alignment horizontal="center"/>
    </xf>
    <xf numFmtId="0" fontId="36" fillId="0" borderId="17" xfId="58" applyFont="1" applyBorder="1" applyAlignment="1">
      <alignment horizontal="center" vertical="center"/>
    </xf>
    <xf numFmtId="0" fontId="36" fillId="0" borderId="18" xfId="58" applyFont="1" applyBorder="1" applyAlignment="1">
      <alignment horizontal="center" vertical="center"/>
    </xf>
    <xf numFmtId="0" fontId="36" fillId="0" borderId="79" xfId="58" applyFont="1" applyBorder="1" applyAlignment="1">
      <alignment horizontal="center" vertical="center"/>
    </xf>
    <xf numFmtId="0" fontId="23" fillId="0" borderId="19" xfId="58" applyFont="1" applyBorder="1" applyAlignment="1">
      <alignment horizontal="center"/>
    </xf>
    <xf numFmtId="0" fontId="23" fillId="0" borderId="20" xfId="58" applyFont="1" applyBorder="1" applyAlignment="1">
      <alignment horizontal="center"/>
    </xf>
    <xf numFmtId="0" fontId="1" fillId="0" borderId="35" xfId="63" applyBorder="1" applyAlignment="1" applyProtection="1">
      <alignment horizontal="center"/>
      <protection locked="0"/>
    </xf>
    <xf numFmtId="0" fontId="1" fillId="0" borderId="45" xfId="63" applyBorder="1" applyAlignment="1" applyProtection="1">
      <alignment horizontal="center"/>
      <protection locked="0"/>
    </xf>
    <xf numFmtId="0" fontId="1" fillId="0" borderId="36" xfId="63" applyBorder="1" applyAlignment="1" applyProtection="1">
      <alignment horizontal="center"/>
      <protection locked="0"/>
    </xf>
    <xf numFmtId="14" fontId="1" fillId="0" borderId="25" xfId="63" applyNumberFormat="1" applyBorder="1" applyAlignment="1" applyProtection="1">
      <alignment horizontal="center"/>
      <protection locked="0"/>
    </xf>
    <xf numFmtId="0" fontId="1" fillId="0" borderId="26" xfId="63" applyBorder="1" applyAlignment="1" applyProtection="1">
      <alignment horizontal="center"/>
      <protection locked="0"/>
    </xf>
    <xf numFmtId="0" fontId="1" fillId="0" borderId="27" xfId="63" applyBorder="1" applyAlignment="1" applyProtection="1">
      <alignment horizontal="center"/>
      <protection locked="0"/>
    </xf>
    <xf numFmtId="0" fontId="1" fillId="0" borderId="25" xfId="63" applyBorder="1" applyAlignment="1" applyProtection="1">
      <alignment horizontal="center"/>
      <protection locked="0"/>
    </xf>
    <xf numFmtId="0" fontId="1" fillId="0" borderId="31" xfId="63" applyBorder="1" applyAlignment="1" applyProtection="1">
      <alignment horizontal="center"/>
      <protection locked="0"/>
    </xf>
    <xf numFmtId="0" fontId="1" fillId="0" borderId="32" xfId="63" applyBorder="1" applyAlignment="1" applyProtection="1">
      <alignment horizontal="center"/>
      <protection locked="0"/>
    </xf>
    <xf numFmtId="0" fontId="1" fillId="0" borderId="33" xfId="63" applyBorder="1" applyAlignment="1" applyProtection="1">
      <alignment horizontal="center"/>
      <protection locked="0"/>
    </xf>
    <xf numFmtId="0" fontId="1" fillId="41" borderId="82" xfId="58" applyFill="1" applyBorder="1" applyAlignment="1">
      <alignment horizontal="center"/>
    </xf>
    <xf numFmtId="0" fontId="1" fillId="41" borderId="83" xfId="58" applyFill="1" applyBorder="1" applyAlignment="1">
      <alignment horizontal="center"/>
    </xf>
    <xf numFmtId="0" fontId="1" fillId="41" borderId="20" xfId="58" applyFill="1" applyBorder="1" applyAlignment="1">
      <alignment horizontal="center"/>
    </xf>
    <xf numFmtId="0" fontId="1" fillId="41" borderId="81" xfId="58" applyFill="1" applyBorder="1" applyAlignment="1">
      <alignment horizontal="center"/>
    </xf>
    <xf numFmtId="0" fontId="1" fillId="41" borderId="19" xfId="58" applyFill="1" applyBorder="1" applyAlignment="1">
      <alignment horizontal="center"/>
    </xf>
    <xf numFmtId="0" fontId="1" fillId="41" borderId="21" xfId="58" applyFill="1" applyBorder="1" applyAlignment="1">
      <alignment horizontal="center"/>
    </xf>
    <xf numFmtId="0" fontId="38" fillId="0" borderId="87" xfId="58" applyFont="1" applyBorder="1" applyAlignment="1">
      <alignment horizontal="center" vertical="center"/>
    </xf>
    <xf numFmtId="0" fontId="38" fillId="0" borderId="18" xfId="58" applyFont="1" applyBorder="1" applyAlignment="1">
      <alignment horizontal="center" vertical="center"/>
    </xf>
    <xf numFmtId="0" fontId="1" fillId="0" borderId="55" xfId="58" applyBorder="1" applyAlignment="1">
      <alignment horizontal="center"/>
    </xf>
    <xf numFmtId="0" fontId="38" fillId="0" borderId="84" xfId="58" applyFont="1" applyBorder="1" applyAlignment="1">
      <alignment horizontal="center" vertical="center"/>
    </xf>
    <xf numFmtId="0" fontId="38" fillId="0" borderId="17" xfId="58" applyFont="1" applyBorder="1" applyAlignment="1">
      <alignment horizontal="center" vertical="center"/>
    </xf>
    <xf numFmtId="0" fontId="1" fillId="41" borderId="96" xfId="58" applyFill="1" applyBorder="1" applyAlignment="1">
      <alignment horizontal="center"/>
    </xf>
    <xf numFmtId="0" fontId="1" fillId="41" borderId="98" xfId="58" applyFill="1" applyBorder="1" applyAlignment="1">
      <alignment horizontal="center"/>
    </xf>
    <xf numFmtId="0" fontId="1" fillId="41" borderId="97" xfId="58" applyFill="1" applyBorder="1" applyAlignment="1">
      <alignment horizontal="center"/>
    </xf>
    <xf numFmtId="0" fontId="1" fillId="41" borderId="42" xfId="58" applyFill="1" applyBorder="1" applyAlignment="1">
      <alignment horizontal="center"/>
    </xf>
    <xf numFmtId="0" fontId="1" fillId="41" borderId="43" xfId="58" applyFill="1" applyBorder="1" applyAlignment="1">
      <alignment horizontal="center"/>
    </xf>
    <xf numFmtId="0" fontId="1" fillId="0" borderId="57" xfId="58" applyBorder="1" applyAlignment="1">
      <alignment horizontal="center"/>
    </xf>
    <xf numFmtId="0" fontId="1" fillId="41" borderId="41" xfId="58" applyFill="1" applyBorder="1" applyAlignment="1">
      <alignment horizontal="center"/>
    </xf>
    <xf numFmtId="0" fontId="23" fillId="0" borderId="21" xfId="58" applyFont="1" applyBorder="1" applyAlignment="1">
      <alignment horizontal="center"/>
    </xf>
    <xf numFmtId="0" fontId="23" fillId="41" borderId="35" xfId="67" applyFont="1" applyFill="1" applyBorder="1" applyAlignment="1">
      <alignment horizontal="right"/>
    </xf>
    <xf numFmtId="0" fontId="23" fillId="41" borderId="36" xfId="67" applyFont="1" applyFill="1" applyBorder="1" applyAlignment="1">
      <alignment horizontal="right"/>
    </xf>
    <xf numFmtId="0" fontId="23" fillId="41" borderId="25" xfId="67" applyFont="1" applyFill="1" applyBorder="1" applyAlignment="1">
      <alignment horizontal="right"/>
    </xf>
    <xf numFmtId="0" fontId="23" fillId="41" borderId="27" xfId="67" applyFont="1" applyFill="1" applyBorder="1" applyAlignment="1">
      <alignment horizontal="right"/>
    </xf>
    <xf numFmtId="0" fontId="7" fillId="0" borderId="35" xfId="62" applyBorder="1" applyAlignment="1" applyProtection="1">
      <alignment horizontal="center"/>
      <protection locked="0"/>
    </xf>
    <xf numFmtId="0" fontId="7" fillId="0" borderId="45" xfId="62" applyBorder="1" applyAlignment="1" applyProtection="1">
      <alignment horizontal="center"/>
      <protection locked="0"/>
    </xf>
    <xf numFmtId="0" fontId="7" fillId="0" borderId="36" xfId="62" applyBorder="1" applyAlignment="1" applyProtection="1">
      <alignment horizontal="center"/>
      <protection locked="0"/>
    </xf>
    <xf numFmtId="0" fontId="7" fillId="0" borderId="25" xfId="62" applyBorder="1" applyAlignment="1" applyProtection="1">
      <alignment horizontal="center"/>
      <protection locked="0"/>
    </xf>
    <xf numFmtId="0" fontId="7" fillId="0" borderId="26" xfId="62" applyBorder="1" applyAlignment="1" applyProtection="1">
      <alignment horizontal="center"/>
      <protection locked="0"/>
    </xf>
    <xf numFmtId="0" fontId="7" fillId="0" borderId="27" xfId="62" applyBorder="1" applyAlignment="1" applyProtection="1">
      <alignment horizontal="center"/>
      <protection locked="0"/>
    </xf>
    <xf numFmtId="0" fontId="7" fillId="0" borderId="31" xfId="62" applyBorder="1" applyAlignment="1" applyProtection="1">
      <alignment horizontal="center"/>
      <protection locked="0"/>
    </xf>
    <xf numFmtId="0" fontId="7" fillId="0" borderId="32" xfId="62" applyBorder="1" applyAlignment="1" applyProtection="1">
      <alignment horizontal="center"/>
      <protection locked="0"/>
    </xf>
    <xf numFmtId="0" fontId="7" fillId="0" borderId="33" xfId="62" applyBorder="1" applyAlignment="1" applyProtection="1">
      <alignment horizontal="center"/>
      <protection locked="0"/>
    </xf>
    <xf numFmtId="0" fontId="7" fillId="0" borderId="19" xfId="67" applyBorder="1" applyAlignment="1">
      <alignment horizontal="center"/>
    </xf>
    <xf numFmtId="0" fontId="7" fillId="0" borderId="21" xfId="67" applyBorder="1" applyAlignment="1">
      <alignment horizontal="center"/>
    </xf>
    <xf numFmtId="0" fontId="23" fillId="41" borderId="31" xfId="67" applyFont="1" applyFill="1" applyBorder="1" applyAlignment="1">
      <alignment horizontal="right"/>
    </xf>
    <xf numFmtId="0" fontId="23" fillId="41" borderId="33" xfId="67" applyFont="1" applyFill="1" applyBorder="1" applyAlignment="1">
      <alignment horizontal="right"/>
    </xf>
    <xf numFmtId="0" fontId="23" fillId="0" borderId="55" xfId="64" applyFont="1" applyBorder="1" applyAlignment="1" applyProtection="1">
      <alignment horizontal="left"/>
      <protection locked="0"/>
    </xf>
    <xf numFmtId="0" fontId="23" fillId="0" borderId="58" xfId="64" applyFont="1" applyBorder="1" applyAlignment="1" applyProtection="1">
      <alignment horizontal="left"/>
      <protection locked="0"/>
    </xf>
    <xf numFmtId="0" fontId="23" fillId="0" borderId="42" xfId="64" applyFont="1" applyBorder="1" applyAlignment="1" applyProtection="1">
      <alignment horizontal="left"/>
      <protection locked="0"/>
    </xf>
    <xf numFmtId="0" fontId="23" fillId="0" borderId="57" xfId="66" applyFont="1" applyBorder="1" applyAlignment="1" applyProtection="1">
      <alignment horizontal="left"/>
      <protection locked="0"/>
    </xf>
    <xf numFmtId="0" fontId="23" fillId="0" borderId="66" xfId="66" applyFont="1" applyBorder="1" applyAlignment="1" applyProtection="1">
      <alignment horizontal="left"/>
      <protection locked="0"/>
    </xf>
    <xf numFmtId="0" fontId="23" fillId="0" borderId="43" xfId="66" applyFont="1" applyBorder="1" applyAlignment="1" applyProtection="1">
      <alignment horizontal="left"/>
      <protection locked="0"/>
    </xf>
    <xf numFmtId="0" fontId="23" fillId="0" borderId="63" xfId="64" applyFont="1" applyBorder="1" applyAlignment="1" applyProtection="1">
      <alignment horizontal="left"/>
      <protection locked="0"/>
    </xf>
    <xf numFmtId="0" fontId="23" fillId="0" borderId="76" xfId="64" applyFont="1" applyBorder="1" applyAlignment="1" applyProtection="1">
      <alignment horizontal="left"/>
      <protection locked="0"/>
    </xf>
    <xf numFmtId="0" fontId="23" fillId="0" borderId="41" xfId="64" applyFont="1" applyBorder="1" applyAlignment="1" applyProtection="1">
      <alignment horizontal="left"/>
      <protection locked="0"/>
    </xf>
    <xf numFmtId="0" fontId="23" fillId="0" borderId="13" xfId="59" applyFont="1" applyBorder="1" applyAlignment="1">
      <alignment horizontal="center"/>
    </xf>
    <xf numFmtId="0" fontId="23" fillId="0" borderId="14" xfId="59" applyFont="1" applyBorder="1" applyAlignment="1">
      <alignment horizontal="center"/>
    </xf>
    <xf numFmtId="0" fontId="23" fillId="0" borderId="15" xfId="59" applyFont="1" applyBorder="1" applyAlignment="1">
      <alignment horizontal="center"/>
    </xf>
    <xf numFmtId="0" fontId="7" fillId="0" borderId="63" xfId="59" applyBorder="1" applyAlignment="1" applyProtection="1">
      <alignment horizontal="center"/>
      <protection locked="0"/>
    </xf>
    <xf numFmtId="0" fontId="7" fillId="0" borderId="76" xfId="59" applyBorder="1" applyAlignment="1" applyProtection="1">
      <alignment horizontal="center"/>
      <protection locked="0"/>
    </xf>
    <xf numFmtId="0" fontId="7" fillId="0" borderId="41" xfId="59" applyBorder="1" applyAlignment="1" applyProtection="1">
      <alignment horizontal="center"/>
      <protection locked="0"/>
    </xf>
    <xf numFmtId="0" fontId="7" fillId="0" borderId="55" xfId="59" applyBorder="1" applyAlignment="1" applyProtection="1">
      <alignment horizontal="center"/>
      <protection locked="0"/>
    </xf>
    <xf numFmtId="0" fontId="7" fillId="0" borderId="58" xfId="59" applyBorder="1" applyAlignment="1" applyProtection="1">
      <alignment horizontal="center"/>
      <protection locked="0"/>
    </xf>
    <xf numFmtId="0" fontId="7" fillId="0" borderId="42" xfId="59" applyBorder="1" applyAlignment="1" applyProtection="1">
      <alignment horizontal="center"/>
      <protection locked="0"/>
    </xf>
    <xf numFmtId="0" fontId="7" fillId="0" borderId="57" xfId="59" applyBorder="1" applyAlignment="1" applyProtection="1">
      <alignment horizontal="center"/>
      <protection locked="0"/>
    </xf>
    <xf numFmtId="0" fontId="7" fillId="0" borderId="66" xfId="59" applyBorder="1" applyAlignment="1" applyProtection="1">
      <alignment horizontal="center"/>
      <protection locked="0"/>
    </xf>
    <xf numFmtId="0" fontId="7" fillId="0" borderId="43" xfId="59" applyBorder="1" applyAlignment="1" applyProtection="1">
      <alignment horizontal="center"/>
      <protection locked="0"/>
    </xf>
    <xf numFmtId="0" fontId="23" fillId="0" borderId="13" xfId="59" applyFont="1" applyBorder="1" applyAlignment="1">
      <alignment horizontal="center" vertical="top"/>
    </xf>
    <xf numFmtId="0" fontId="23" fillId="0" borderId="15" xfId="59" applyFont="1" applyBorder="1" applyAlignment="1">
      <alignment horizontal="center" vertical="top"/>
    </xf>
    <xf numFmtId="0" fontId="23" fillId="0" borderId="40" xfId="59" applyFont="1" applyBorder="1" applyAlignment="1">
      <alignment horizontal="center" wrapText="1"/>
    </xf>
    <xf numFmtId="0" fontId="23" fillId="0" borderId="77" xfId="59" applyFont="1" applyBorder="1" applyAlignment="1">
      <alignment horizontal="center"/>
    </xf>
    <xf numFmtId="0" fontId="37" fillId="0" borderId="13" xfId="59" applyFont="1" applyBorder="1" applyAlignment="1">
      <alignment horizontal="center"/>
    </xf>
    <xf numFmtId="0" fontId="37" fillId="0" borderId="14" xfId="59" applyFont="1" applyBorder="1" applyAlignment="1">
      <alignment horizontal="center"/>
    </xf>
    <xf numFmtId="0" fontId="37" fillId="0" borderId="15" xfId="59" applyFont="1" applyBorder="1" applyAlignment="1">
      <alignment horizont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1 - 20%" xfId="20" xr:uid="{00000000-0005-0000-0000-000013000000}"/>
    <cellStyle name="Accent1 - 40%" xfId="21" xr:uid="{00000000-0005-0000-0000-000014000000}"/>
    <cellStyle name="Accent1 - 60%" xfId="22" xr:uid="{00000000-0005-0000-0000-000015000000}"/>
    <cellStyle name="Accent2" xfId="23" builtinId="33" customBuiltin="1"/>
    <cellStyle name="Accent2 - 20%" xfId="24" xr:uid="{00000000-0005-0000-0000-000017000000}"/>
    <cellStyle name="Accent2 - 40%" xfId="25" xr:uid="{00000000-0005-0000-0000-000018000000}"/>
    <cellStyle name="Accent2 - 60%" xfId="26" xr:uid="{00000000-0005-0000-0000-000019000000}"/>
    <cellStyle name="Accent3" xfId="27" builtinId="37" customBuiltin="1"/>
    <cellStyle name="Accent3 - 20%" xfId="28" xr:uid="{00000000-0005-0000-0000-00001B000000}"/>
    <cellStyle name="Accent3 - 40%" xfId="29" xr:uid="{00000000-0005-0000-0000-00001C000000}"/>
    <cellStyle name="Accent3 - 60%" xfId="30" xr:uid="{00000000-0005-0000-0000-00001D000000}"/>
    <cellStyle name="Accent4" xfId="31" builtinId="41" customBuiltin="1"/>
    <cellStyle name="Accent4 - 20%" xfId="32" xr:uid="{00000000-0005-0000-0000-00001F000000}"/>
    <cellStyle name="Accent4 - 40%" xfId="33" xr:uid="{00000000-0005-0000-0000-000020000000}"/>
    <cellStyle name="Accent4 - 60%" xfId="34" xr:uid="{00000000-0005-0000-0000-000021000000}"/>
    <cellStyle name="Accent5" xfId="35" builtinId="45" customBuiltin="1"/>
    <cellStyle name="Accent5 - 20%" xfId="36" xr:uid="{00000000-0005-0000-0000-000023000000}"/>
    <cellStyle name="Accent5 - 40%" xfId="37" xr:uid="{00000000-0005-0000-0000-000024000000}"/>
    <cellStyle name="Accent5 - 60%" xfId="38" xr:uid="{00000000-0005-0000-0000-000025000000}"/>
    <cellStyle name="Accent6" xfId="39" builtinId="49" customBuiltin="1"/>
    <cellStyle name="Accent6 - 20%" xfId="40" xr:uid="{00000000-0005-0000-0000-000027000000}"/>
    <cellStyle name="Accent6 - 40%" xfId="41" xr:uid="{00000000-0005-0000-0000-000028000000}"/>
    <cellStyle name="Accent6 - 60%" xfId="42" xr:uid="{00000000-0005-0000-0000-000029000000}"/>
    <cellStyle name="Bad" xfId="43" builtinId="27" customBuiltin="1"/>
    <cellStyle name="Calculation" xfId="44" builtinId="22" customBuiltin="1"/>
    <cellStyle name="Check Cell" xfId="45" builtinId="23" customBuiltin="1"/>
    <cellStyle name="Emphasis 1" xfId="46" xr:uid="{00000000-0005-0000-0000-00002D000000}"/>
    <cellStyle name="Emphasis 2" xfId="47" xr:uid="{00000000-0005-0000-0000-00002E000000}"/>
    <cellStyle name="Emphasis 3" xfId="48" xr:uid="{00000000-0005-0000-0000-00002F000000}"/>
    <cellStyle name="Explanatory Text" xfId="49" builtinId="53" customBuiltin="1"/>
    <cellStyle name="Good" xfId="50" builtinId="26" customBuiltin="1"/>
    <cellStyle name="Heading 1" xfId="51" builtinId="16" customBuiltin="1"/>
    <cellStyle name="Heading 2" xfId="52" builtinId="17" customBuiltin="1"/>
    <cellStyle name="Heading 3" xfId="53" builtinId="18" customBuiltin="1"/>
    <cellStyle name="Heading 4" xfId="54" builtinId="19" customBuiltin="1"/>
    <cellStyle name="Input" xfId="55" builtinId="20" customBuiltin="1"/>
    <cellStyle name="Linked Cell" xfId="56" builtinId="24" customBuiltin="1"/>
    <cellStyle name="Neutral" xfId="57" builtinId="28" customBuiltin="1"/>
    <cellStyle name="Normal" xfId="0" builtinId="0"/>
    <cellStyle name="Normal 2" xfId="58" xr:uid="{00000000-0005-0000-0000-00003A000000}"/>
    <cellStyle name="Normal_Attribut" xfId="59" xr:uid="{00000000-0005-0000-0000-00003B000000}"/>
    <cellStyle name="Normal_Attribute MSA with Kappa" xfId="60" xr:uid="{00000000-0005-0000-0000-00003C000000}"/>
    <cellStyle name="Normal_Book3" xfId="61" xr:uid="{00000000-0005-0000-0000-00003D000000}"/>
    <cellStyle name="Normal_Cause &amp; Effect Matrix SigmaXL 3" xfId="62" xr:uid="{00000000-0005-0000-0000-00003E000000}"/>
    <cellStyle name="Normal_Cause &amp; Effect Matrix SigmaXL 3 2" xfId="63" xr:uid="{00000000-0005-0000-0000-00003F000000}"/>
    <cellStyle name="Normal_GAUGESTUDYSTR-new format" xfId="64" xr:uid="{00000000-0005-0000-0000-000040000000}"/>
    <cellStyle name="Normal_NewSigmaXL" xfId="65" xr:uid="{00000000-0005-0000-0000-000041000000}"/>
    <cellStyle name="Normal_NewSigmaXL 2" xfId="66" xr:uid="{00000000-0005-0000-0000-000042000000}"/>
    <cellStyle name="Normal_SigmaXL" xfId="67" xr:uid="{00000000-0005-0000-0000-000043000000}"/>
    <cellStyle name="Normal_SigmaXL FMEA Template" xfId="68" xr:uid="{00000000-0005-0000-0000-000044000000}"/>
    <cellStyle name="Note" xfId="69" builtinId="10" customBuiltin="1"/>
    <cellStyle name="Output" xfId="70" builtinId="21" customBuiltin="1"/>
    <cellStyle name="Sheet Title" xfId="71" xr:uid="{00000000-0005-0000-0000-000047000000}"/>
    <cellStyle name="Title" xfId="72" builtinId="15" customBuiltin="1"/>
    <cellStyle name="Total" xfId="73" builtinId="25" customBuiltin="1"/>
    <cellStyle name="Warning Text" xfId="74" builtinId="11" customBuiltin="1"/>
  </cellStyles>
  <dxfs count="10">
    <dxf>
      <font>
        <condense val="0"/>
        <extend val="0"/>
        <color indexed="10"/>
      </font>
    </dxf>
    <dxf>
      <fill>
        <patternFill>
          <bgColor indexed="4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 patternType="solid">
          <fgColor indexed="64"/>
          <bgColor indexed="13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13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13"/>
        </patternFill>
      </fill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</border>
    </dxf>
  </dxfs>
  <tableStyles count="1" defaultTableStyle="TableStyleMedium2" defaultPivotStyle="PivotStyleLight16">
    <tableStyle name="Invisible" pivot="0" table="0" count="0" xr9:uid="{20A1F565-7F94-4A78-BF12-1B6047EF93C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s://conestogac.zoom.us/rec/share/_m9IoxfgzZmWmL9-nNn7GTulHKG4A4S-y2Rc4V0WUoiGsIvOQhnJtHOjRi6VH-nw.CRZN00wcvJ2maiO4?startTime=1717880063000" TargetMode="External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25</xdr:row>
      <xdr:rowOff>142875</xdr:rowOff>
    </xdr:from>
    <xdr:to>
      <xdr:col>3</xdr:col>
      <xdr:colOff>57150</xdr:colOff>
      <xdr:row>32</xdr:row>
      <xdr:rowOff>0</xdr:rowOff>
    </xdr:to>
    <xdr:sp macro="" textlink="">
      <xdr:nvSpPr>
        <xdr:cNvPr id="5" name="Step 1">
          <a:extLst>
            <a:ext uri="{FF2B5EF4-FFF2-40B4-BE49-F238E27FC236}">
              <a16:creationId xmlns:a16="http://schemas.microsoft.com/office/drawing/2014/main" id="{F9212155-9888-4243-98AB-54A524966BF9}"/>
            </a:ext>
          </a:extLst>
        </xdr:cNvPr>
        <xdr:cNvSpPr>
          <a:spLocks noChangeArrowheads="1"/>
        </xdr:cNvSpPr>
      </xdr:nvSpPr>
      <xdr:spPr bwMode="auto">
        <a:xfrm>
          <a:off x="1824404" y="4458433"/>
          <a:ext cx="2438400" cy="985471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60960</xdr:colOff>
      <xdr:row>27</xdr:row>
      <xdr:rowOff>45720</xdr:rowOff>
    </xdr:from>
    <xdr:to>
      <xdr:col>3</xdr:col>
      <xdr:colOff>236220</xdr:colOff>
      <xdr:row>27</xdr:row>
      <xdr:rowOff>45720</xdr:rowOff>
    </xdr:to>
    <xdr:sp macro="" textlink="">
      <xdr:nvSpPr>
        <xdr:cNvPr id="2004" name="Line 5">
          <a:extLst>
            <a:ext uri="{FF2B5EF4-FFF2-40B4-BE49-F238E27FC236}">
              <a16:creationId xmlns:a16="http://schemas.microsoft.com/office/drawing/2014/main" id="{C70E5029-2504-460D-A57E-AC73B3F89CA5}"/>
            </a:ext>
          </a:extLst>
        </xdr:cNvPr>
        <xdr:cNvSpPr>
          <a:spLocks noChangeShapeType="1"/>
        </xdr:cNvSpPr>
      </xdr:nvSpPr>
      <xdr:spPr bwMode="auto">
        <a:xfrm flipV="1">
          <a:off x="4373880" y="4732020"/>
          <a:ext cx="175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1478280</xdr:colOff>
      <xdr:row>24</xdr:row>
      <xdr:rowOff>38100</xdr:rowOff>
    </xdr:from>
    <xdr:to>
      <xdr:col>2</xdr:col>
      <xdr:colOff>99060</xdr:colOff>
      <xdr:row>25</xdr:row>
      <xdr:rowOff>106680</xdr:rowOff>
    </xdr:to>
    <xdr:grpSp>
      <xdr:nvGrpSpPr>
        <xdr:cNvPr id="2005" name="Group 6">
          <a:extLst>
            <a:ext uri="{FF2B5EF4-FFF2-40B4-BE49-F238E27FC236}">
              <a16:creationId xmlns:a16="http://schemas.microsoft.com/office/drawing/2014/main" id="{51CBE334-6A95-44B5-B7A1-59402EEC57B8}"/>
            </a:ext>
          </a:extLst>
        </xdr:cNvPr>
        <xdr:cNvGrpSpPr>
          <a:grpSpLocks/>
        </xdr:cNvGrpSpPr>
      </xdr:nvGrpSpPr>
      <xdr:grpSpPr bwMode="auto">
        <a:xfrm>
          <a:off x="1624818" y="4275992"/>
          <a:ext cx="244427" cy="238565"/>
          <a:chOff x="33" y="512"/>
          <a:chExt cx="14" cy="27"/>
        </a:xfrm>
      </xdr:grpSpPr>
      <xdr:sp macro="" textlink="">
        <xdr:nvSpPr>
          <xdr:cNvPr id="2018" name="Line 7">
            <a:extLst>
              <a:ext uri="{FF2B5EF4-FFF2-40B4-BE49-F238E27FC236}">
                <a16:creationId xmlns:a16="http://schemas.microsoft.com/office/drawing/2014/main" id="{2CE5886B-51CC-4A42-8353-1F1314C8282F}"/>
              </a:ext>
            </a:extLst>
          </xdr:cNvPr>
          <xdr:cNvSpPr>
            <a:spLocks noChangeShapeType="1"/>
          </xdr:cNvSpPr>
        </xdr:nvSpPr>
        <xdr:spPr bwMode="auto">
          <a:xfrm>
            <a:off x="47" y="512"/>
            <a:ext cx="0" cy="2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19" name="Line 8">
            <a:extLst>
              <a:ext uri="{FF2B5EF4-FFF2-40B4-BE49-F238E27FC236}">
                <a16:creationId xmlns:a16="http://schemas.microsoft.com/office/drawing/2014/main" id="{BE624DA6-988B-4E75-ADE1-45BF75B1FD19}"/>
              </a:ext>
            </a:extLst>
          </xdr:cNvPr>
          <xdr:cNvSpPr>
            <a:spLocks noChangeShapeType="1"/>
          </xdr:cNvSpPr>
        </xdr:nvSpPr>
        <xdr:spPr bwMode="auto">
          <a:xfrm flipH="1">
            <a:off x="33" y="512"/>
            <a:ext cx="1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146538</xdr:colOff>
      <xdr:row>23</xdr:row>
      <xdr:rowOff>0</xdr:rowOff>
    </xdr:from>
    <xdr:to>
      <xdr:col>1</xdr:col>
      <xdr:colOff>1485900</xdr:colOff>
      <xdr:row>25</xdr:row>
      <xdr:rowOff>85725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195A5870-3EBF-4003-A828-1ECE8B45F315}"/>
            </a:ext>
          </a:extLst>
        </xdr:cNvPr>
        <xdr:cNvSpPr txBox="1">
          <a:spLocks noChangeArrowheads="1"/>
        </xdr:cNvSpPr>
      </xdr:nvSpPr>
      <xdr:spPr bwMode="auto">
        <a:xfrm>
          <a:off x="142875" y="4038600"/>
          <a:ext cx="1447800" cy="4095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Start Boundary:</a:t>
          </a:r>
        </a:p>
      </xdr:txBody>
    </xdr:sp>
    <xdr:clientData/>
  </xdr:twoCellAnchor>
  <xdr:twoCellAnchor>
    <xdr:from>
      <xdr:col>3</xdr:col>
      <xdr:colOff>245745</xdr:colOff>
      <xdr:row>25</xdr:row>
      <xdr:rowOff>142874</xdr:rowOff>
    </xdr:from>
    <xdr:to>
      <xdr:col>4</xdr:col>
      <xdr:colOff>207645</xdr:colOff>
      <xdr:row>32</xdr:row>
      <xdr:rowOff>9524</xdr:rowOff>
    </xdr:to>
    <xdr:sp macro="" textlink="">
      <xdr:nvSpPr>
        <xdr:cNvPr id="11" name="Step 1">
          <a:extLst>
            <a:ext uri="{FF2B5EF4-FFF2-40B4-BE49-F238E27FC236}">
              <a16:creationId xmlns:a16="http://schemas.microsoft.com/office/drawing/2014/main" id="{27CF0206-864B-42E8-A9C6-A2C2488E8CFF}"/>
            </a:ext>
          </a:extLst>
        </xdr:cNvPr>
        <xdr:cNvSpPr>
          <a:spLocks noChangeArrowheads="1"/>
        </xdr:cNvSpPr>
      </xdr:nvSpPr>
      <xdr:spPr bwMode="auto">
        <a:xfrm>
          <a:off x="4443779" y="4458432"/>
          <a:ext cx="2159977" cy="994996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388620</xdr:colOff>
      <xdr:row>25</xdr:row>
      <xdr:rowOff>142875</xdr:rowOff>
    </xdr:from>
    <xdr:to>
      <xdr:col>4</xdr:col>
      <xdr:colOff>1266894</xdr:colOff>
      <xdr:row>32</xdr:row>
      <xdr:rowOff>0</xdr:rowOff>
    </xdr:to>
    <xdr:sp macro="" textlink="">
      <xdr:nvSpPr>
        <xdr:cNvPr id="12" name="Step 1">
          <a:extLst>
            <a:ext uri="{FF2B5EF4-FFF2-40B4-BE49-F238E27FC236}">
              <a16:creationId xmlns:a16="http://schemas.microsoft.com/office/drawing/2014/main" id="{9B776F7D-BF66-43F8-B18B-CFD42A949FC6}"/>
            </a:ext>
          </a:extLst>
        </xdr:cNvPr>
        <xdr:cNvSpPr>
          <a:spLocks noChangeArrowheads="1"/>
        </xdr:cNvSpPr>
      </xdr:nvSpPr>
      <xdr:spPr bwMode="auto">
        <a:xfrm>
          <a:off x="4029075" y="4505325"/>
          <a:ext cx="847725" cy="990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1455420</xdr:colOff>
      <xdr:row>25</xdr:row>
      <xdr:rowOff>142874</xdr:rowOff>
    </xdr:from>
    <xdr:to>
      <xdr:col>5</xdr:col>
      <xdr:colOff>691644</xdr:colOff>
      <xdr:row>31</xdr:row>
      <xdr:rowOff>160024</xdr:rowOff>
    </xdr:to>
    <xdr:sp macro="" textlink="">
      <xdr:nvSpPr>
        <xdr:cNvPr id="13" name="Step 1">
          <a:extLst>
            <a:ext uri="{FF2B5EF4-FFF2-40B4-BE49-F238E27FC236}">
              <a16:creationId xmlns:a16="http://schemas.microsoft.com/office/drawing/2014/main" id="{47E91016-CD32-42FF-8C53-70860706735E}"/>
            </a:ext>
          </a:extLst>
        </xdr:cNvPr>
        <xdr:cNvSpPr>
          <a:spLocks noChangeArrowheads="1"/>
        </xdr:cNvSpPr>
      </xdr:nvSpPr>
      <xdr:spPr bwMode="auto">
        <a:xfrm>
          <a:off x="5057775" y="4505324"/>
          <a:ext cx="847725" cy="9810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887730</xdr:colOff>
      <xdr:row>25</xdr:row>
      <xdr:rowOff>142875</xdr:rowOff>
    </xdr:from>
    <xdr:to>
      <xdr:col>6</xdr:col>
      <xdr:colOff>842043</xdr:colOff>
      <xdr:row>32</xdr:row>
      <xdr:rowOff>0</xdr:rowOff>
    </xdr:to>
    <xdr:sp macro="" textlink="">
      <xdr:nvSpPr>
        <xdr:cNvPr id="14" name="Step 1">
          <a:extLst>
            <a:ext uri="{FF2B5EF4-FFF2-40B4-BE49-F238E27FC236}">
              <a16:creationId xmlns:a16="http://schemas.microsoft.com/office/drawing/2014/main" id="{2180D0C1-337B-44A6-BA35-64FE90A46095}"/>
            </a:ext>
          </a:extLst>
        </xdr:cNvPr>
        <xdr:cNvSpPr>
          <a:spLocks noChangeArrowheads="1"/>
        </xdr:cNvSpPr>
      </xdr:nvSpPr>
      <xdr:spPr bwMode="auto">
        <a:xfrm>
          <a:off x="6086475" y="4505325"/>
          <a:ext cx="847725" cy="990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205740</xdr:colOff>
      <xdr:row>27</xdr:row>
      <xdr:rowOff>45720</xdr:rowOff>
    </xdr:from>
    <xdr:to>
      <xdr:col>4</xdr:col>
      <xdr:colOff>381000</xdr:colOff>
      <xdr:row>27</xdr:row>
      <xdr:rowOff>45720</xdr:rowOff>
    </xdr:to>
    <xdr:sp macro="" textlink="">
      <xdr:nvSpPr>
        <xdr:cNvPr id="2011" name="Line 14">
          <a:extLst>
            <a:ext uri="{FF2B5EF4-FFF2-40B4-BE49-F238E27FC236}">
              <a16:creationId xmlns:a16="http://schemas.microsoft.com/office/drawing/2014/main" id="{B60D64B1-04D4-4052-944A-38C2D2F30E3E}"/>
            </a:ext>
          </a:extLst>
        </xdr:cNvPr>
        <xdr:cNvSpPr>
          <a:spLocks noChangeShapeType="1"/>
        </xdr:cNvSpPr>
      </xdr:nvSpPr>
      <xdr:spPr bwMode="auto">
        <a:xfrm flipV="1">
          <a:off x="6781800" y="4732020"/>
          <a:ext cx="175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1272540</xdr:colOff>
      <xdr:row>27</xdr:row>
      <xdr:rowOff>45720</xdr:rowOff>
    </xdr:from>
    <xdr:to>
      <xdr:col>4</xdr:col>
      <xdr:colOff>1447800</xdr:colOff>
      <xdr:row>27</xdr:row>
      <xdr:rowOff>45720</xdr:rowOff>
    </xdr:to>
    <xdr:sp macro="" textlink="">
      <xdr:nvSpPr>
        <xdr:cNvPr id="2012" name="Line 15">
          <a:extLst>
            <a:ext uri="{FF2B5EF4-FFF2-40B4-BE49-F238E27FC236}">
              <a16:creationId xmlns:a16="http://schemas.microsoft.com/office/drawing/2014/main" id="{B95F5015-4D0D-40B8-9E92-E146324D704B}"/>
            </a:ext>
          </a:extLst>
        </xdr:cNvPr>
        <xdr:cNvSpPr>
          <a:spLocks noChangeShapeType="1"/>
        </xdr:cNvSpPr>
      </xdr:nvSpPr>
      <xdr:spPr bwMode="auto">
        <a:xfrm flipV="1">
          <a:off x="7848600" y="4732020"/>
          <a:ext cx="175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693420</xdr:colOff>
      <xdr:row>27</xdr:row>
      <xdr:rowOff>38100</xdr:rowOff>
    </xdr:from>
    <xdr:to>
      <xdr:col>5</xdr:col>
      <xdr:colOff>868680</xdr:colOff>
      <xdr:row>27</xdr:row>
      <xdr:rowOff>38100</xdr:rowOff>
    </xdr:to>
    <xdr:sp macro="" textlink="">
      <xdr:nvSpPr>
        <xdr:cNvPr id="2013" name="Line 16">
          <a:extLst>
            <a:ext uri="{FF2B5EF4-FFF2-40B4-BE49-F238E27FC236}">
              <a16:creationId xmlns:a16="http://schemas.microsoft.com/office/drawing/2014/main" id="{4160D25D-E5D7-4331-8EB8-DC92360854CF}"/>
            </a:ext>
          </a:extLst>
        </xdr:cNvPr>
        <xdr:cNvSpPr>
          <a:spLocks noChangeShapeType="1"/>
        </xdr:cNvSpPr>
      </xdr:nvSpPr>
      <xdr:spPr bwMode="auto">
        <a:xfrm flipV="1">
          <a:off x="9006840" y="4724400"/>
          <a:ext cx="175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180975</xdr:colOff>
      <xdr:row>23</xdr:row>
      <xdr:rowOff>0</xdr:rowOff>
    </xdr:from>
    <xdr:to>
      <xdr:col>8</xdr:col>
      <xdr:colOff>9525</xdr:colOff>
      <xdr:row>25</xdr:row>
      <xdr:rowOff>85725</xdr:rowOff>
    </xdr:to>
    <xdr:sp macro="" textlink="">
      <xdr:nvSpPr>
        <xdr:cNvPr id="18" name="Text Box 17">
          <a:extLst>
            <a:ext uri="{FF2B5EF4-FFF2-40B4-BE49-F238E27FC236}">
              <a16:creationId xmlns:a16="http://schemas.microsoft.com/office/drawing/2014/main" id="{4424FF3B-9FB9-4CC8-8022-46480F6A38CC}"/>
            </a:ext>
          </a:extLst>
        </xdr:cNvPr>
        <xdr:cNvSpPr txBox="1">
          <a:spLocks noChangeArrowheads="1"/>
        </xdr:cNvSpPr>
      </xdr:nvSpPr>
      <xdr:spPr bwMode="auto">
        <a:xfrm>
          <a:off x="7029450" y="4038600"/>
          <a:ext cx="1409700" cy="4095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End Boundary:</a:t>
          </a:r>
        </a:p>
      </xdr:txBody>
    </xdr:sp>
    <xdr:clientData/>
  </xdr:twoCellAnchor>
  <xdr:twoCellAnchor>
    <xdr:from>
      <xdr:col>6</xdr:col>
      <xdr:colOff>845820</xdr:colOff>
      <xdr:row>24</xdr:row>
      <xdr:rowOff>38100</xdr:rowOff>
    </xdr:from>
    <xdr:to>
      <xdr:col>7</xdr:col>
      <xdr:colOff>198120</xdr:colOff>
      <xdr:row>25</xdr:row>
      <xdr:rowOff>76200</xdr:rowOff>
    </xdr:to>
    <xdr:grpSp>
      <xdr:nvGrpSpPr>
        <xdr:cNvPr id="2015" name="Group 18">
          <a:extLst>
            <a:ext uri="{FF2B5EF4-FFF2-40B4-BE49-F238E27FC236}">
              <a16:creationId xmlns:a16="http://schemas.microsoft.com/office/drawing/2014/main" id="{97580523-F392-45C6-ACDF-9612C9FAD8D7}"/>
            </a:ext>
          </a:extLst>
        </xdr:cNvPr>
        <xdr:cNvGrpSpPr>
          <a:grpSpLocks/>
        </xdr:cNvGrpSpPr>
      </xdr:nvGrpSpPr>
      <xdr:grpSpPr bwMode="auto">
        <a:xfrm>
          <a:off x="10523220" y="4275992"/>
          <a:ext cx="1509346" cy="208085"/>
          <a:chOff x="712" y="448"/>
          <a:chExt cx="27" cy="24"/>
        </a:xfrm>
      </xdr:grpSpPr>
      <xdr:sp macro="" textlink="">
        <xdr:nvSpPr>
          <xdr:cNvPr id="2016" name="Line 19">
            <a:extLst>
              <a:ext uri="{FF2B5EF4-FFF2-40B4-BE49-F238E27FC236}">
                <a16:creationId xmlns:a16="http://schemas.microsoft.com/office/drawing/2014/main" id="{6407D1BE-22A2-40ED-8CFC-0D6A5DDD6286}"/>
              </a:ext>
            </a:extLst>
          </xdr:cNvPr>
          <xdr:cNvSpPr>
            <a:spLocks noChangeShapeType="1"/>
          </xdr:cNvSpPr>
        </xdr:nvSpPr>
        <xdr:spPr bwMode="auto">
          <a:xfrm flipV="1">
            <a:off x="712" y="448"/>
            <a:ext cx="0" cy="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17" name="Line 20">
            <a:extLst>
              <a:ext uri="{FF2B5EF4-FFF2-40B4-BE49-F238E27FC236}">
                <a16:creationId xmlns:a16="http://schemas.microsoft.com/office/drawing/2014/main" id="{7C6EE357-6BDA-4358-9166-9DC96E2E297C}"/>
              </a:ext>
            </a:extLst>
          </xdr:cNvPr>
          <xdr:cNvSpPr>
            <a:spLocks noChangeShapeType="1"/>
          </xdr:cNvSpPr>
        </xdr:nvSpPr>
        <xdr:spPr bwMode="auto">
          <a:xfrm>
            <a:off x="713" y="448"/>
            <a:ext cx="2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396240</xdr:colOff>
      <xdr:row>31</xdr:row>
      <xdr:rowOff>22860</xdr:rowOff>
    </xdr:from>
    <xdr:to>
      <xdr:col>10</xdr:col>
      <xdr:colOff>403860</xdr:colOff>
      <xdr:row>39</xdr:row>
      <xdr:rowOff>0</xdr:rowOff>
    </xdr:to>
    <xdr:sp macro="" textlink="">
      <xdr:nvSpPr>
        <xdr:cNvPr id="2220" name="Line 1">
          <a:extLst>
            <a:ext uri="{FF2B5EF4-FFF2-40B4-BE49-F238E27FC236}">
              <a16:creationId xmlns:a16="http://schemas.microsoft.com/office/drawing/2014/main" id="{71239CB4-631F-49F6-B4AF-1C7DCBB201F8}"/>
            </a:ext>
          </a:extLst>
        </xdr:cNvPr>
        <xdr:cNvSpPr>
          <a:spLocks noChangeShapeType="1"/>
        </xdr:cNvSpPr>
      </xdr:nvSpPr>
      <xdr:spPr bwMode="auto">
        <a:xfrm>
          <a:off x="7703820" y="6179820"/>
          <a:ext cx="7620" cy="131826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396240</xdr:colOff>
      <xdr:row>45</xdr:row>
      <xdr:rowOff>7620</xdr:rowOff>
    </xdr:from>
    <xdr:to>
      <xdr:col>10</xdr:col>
      <xdr:colOff>403860</xdr:colOff>
      <xdr:row>52</xdr:row>
      <xdr:rowOff>160020</xdr:rowOff>
    </xdr:to>
    <xdr:sp macro="" textlink="">
      <xdr:nvSpPr>
        <xdr:cNvPr id="2221" name="Line 2">
          <a:extLst>
            <a:ext uri="{FF2B5EF4-FFF2-40B4-BE49-F238E27FC236}">
              <a16:creationId xmlns:a16="http://schemas.microsoft.com/office/drawing/2014/main" id="{15B6B28D-E919-41C6-9CA0-4DC99748FA13}"/>
            </a:ext>
          </a:extLst>
        </xdr:cNvPr>
        <xdr:cNvSpPr>
          <a:spLocks noChangeShapeType="1"/>
        </xdr:cNvSpPr>
      </xdr:nvSpPr>
      <xdr:spPr bwMode="auto">
        <a:xfrm>
          <a:off x="7703820" y="8542020"/>
          <a:ext cx="7620" cy="132588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396240</xdr:colOff>
      <xdr:row>59</xdr:row>
      <xdr:rowOff>7620</xdr:rowOff>
    </xdr:from>
    <xdr:to>
      <xdr:col>10</xdr:col>
      <xdr:colOff>403860</xdr:colOff>
      <xdr:row>66</xdr:row>
      <xdr:rowOff>160020</xdr:rowOff>
    </xdr:to>
    <xdr:sp macro="" textlink="">
      <xdr:nvSpPr>
        <xdr:cNvPr id="2222" name="Line 3">
          <a:extLst>
            <a:ext uri="{FF2B5EF4-FFF2-40B4-BE49-F238E27FC236}">
              <a16:creationId xmlns:a16="http://schemas.microsoft.com/office/drawing/2014/main" id="{5EC414C6-A24B-4700-8DB7-0D3C4B8F90D5}"/>
            </a:ext>
          </a:extLst>
        </xdr:cNvPr>
        <xdr:cNvSpPr>
          <a:spLocks noChangeShapeType="1"/>
        </xdr:cNvSpPr>
      </xdr:nvSpPr>
      <xdr:spPr bwMode="auto">
        <a:xfrm>
          <a:off x="7703820" y="10919460"/>
          <a:ext cx="7620" cy="132588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64852</xdr:colOff>
      <xdr:row>15</xdr:row>
      <xdr:rowOff>72958</xdr:rowOff>
    </xdr:from>
    <xdr:to>
      <xdr:col>66</xdr:col>
      <xdr:colOff>259405</xdr:colOff>
      <xdr:row>18</xdr:row>
      <xdr:rowOff>32425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D2210C-C9D6-5587-0E47-C0B54227E904}"/>
            </a:ext>
          </a:extLst>
        </xdr:cNvPr>
        <xdr:cNvSpPr txBox="1"/>
      </xdr:nvSpPr>
      <xdr:spPr>
        <a:xfrm>
          <a:off x="8706256" y="2358958"/>
          <a:ext cx="2042809" cy="2269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PIP</a:t>
          </a:r>
          <a:r>
            <a:rPr lang="en-IN" sz="1100" baseline="0"/>
            <a:t> -Personal injury protection. </a:t>
          </a:r>
          <a:endParaRPr lang="en-IN" sz="1100"/>
        </a:p>
      </xdr:txBody>
    </xdr:sp>
    <xdr:clientData/>
  </xdr:twoCellAnchor>
  <xdr:twoCellAnchor>
    <xdr:from>
      <xdr:col>67</xdr:col>
      <xdr:colOff>103909</xdr:colOff>
      <xdr:row>1</xdr:row>
      <xdr:rowOff>34636</xdr:rowOff>
    </xdr:from>
    <xdr:to>
      <xdr:col>76</xdr:col>
      <xdr:colOff>346363</xdr:colOff>
      <xdr:row>2</xdr:row>
      <xdr:rowOff>173182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A0B224-76A8-5095-C4C3-D7C28D76372C}"/>
            </a:ext>
          </a:extLst>
        </xdr:cNvPr>
        <xdr:cNvSpPr txBox="1"/>
      </xdr:nvSpPr>
      <xdr:spPr>
        <a:xfrm>
          <a:off x="10867159" y="225136"/>
          <a:ext cx="3749386" cy="3290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rgbClr val="FF0000"/>
              </a:solidFill>
            </a:rPr>
            <a:t>LINK OF RECORDING</a:t>
          </a:r>
          <a:r>
            <a:rPr lang="en-IN" sz="1100"/>
            <a:t>: </a:t>
          </a:r>
          <a:r>
            <a:rPr lang="en-IN" sz="1100">
              <a:solidFill>
                <a:srgbClr val="00B0F0"/>
              </a:solidFill>
            </a:rPr>
            <a:t>https://conestogac.zoom.us/rec/share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79</xdr:row>
          <xdr:rowOff>0</xdr:rowOff>
        </xdr:from>
        <xdr:to>
          <xdr:col>72</xdr:col>
          <xdr:colOff>160020</xdr:colOff>
          <xdr:row>79</xdr:row>
          <xdr:rowOff>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D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327660</xdr:colOff>
          <xdr:row>79</xdr:row>
          <xdr:rowOff>0</xdr:rowOff>
        </xdr:from>
        <xdr:to>
          <xdr:col>75</xdr:col>
          <xdr:colOff>541020</xdr:colOff>
          <xdr:row>79</xdr:row>
          <xdr:rowOff>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D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312420</xdr:colOff>
          <xdr:row>79</xdr:row>
          <xdr:rowOff>0</xdr:rowOff>
        </xdr:from>
        <xdr:to>
          <xdr:col>75</xdr:col>
          <xdr:colOff>594360</xdr:colOff>
          <xdr:row>79</xdr:row>
          <xdr:rowOff>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D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79</xdr:row>
          <xdr:rowOff>0</xdr:rowOff>
        </xdr:from>
        <xdr:to>
          <xdr:col>80</xdr:col>
          <xdr:colOff>76200</xdr:colOff>
          <xdr:row>79</xdr:row>
          <xdr:rowOff>0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D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udora%20Sales\attach\Green%20Belt%20Training%20-%20Copy%20to%20Desktop\Excel%20Data\SigmaXL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ss Sigma Continuous"/>
      <sheetName val="Gage R&amp;R"/>
      <sheetName val="Sheet2"/>
      <sheetName val="Sheet1"/>
      <sheetName val="xbarlook"/>
      <sheetName val="ppforpivot1"/>
      <sheetName val="Process Sigma Discrete"/>
      <sheetName val="SampleCharts"/>
      <sheetName val="SampleMultiCharts"/>
      <sheetName val="FMEA"/>
      <sheetName val="Five-Factor 16-Run DOE"/>
      <sheetName val="Four-Factor 16-Run DOE"/>
      <sheetName val="Three-Factor 8-Run DOE"/>
      <sheetName val="Four-Factor 8-Run DOE"/>
      <sheetName val="Five-Factor 8-Run DOE"/>
      <sheetName val="Two-Factor 4-Run DOE"/>
      <sheetName val="Three-Factor 4-Run DOE"/>
      <sheetName val="Attribute MSA"/>
      <sheetName val="C&amp;E Matri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0:I22" totalsRowShown="0" tableBorderDxfId="9">
  <autoFilter ref="B10:I22" xr:uid="{00000000-0009-0000-0100-000002000000}"/>
  <tableColumns count="8">
    <tableColumn id="1" xr3:uid="{00000000-0010-0000-0000-000001000000}" name="Provider" dataDxfId="8" dataCellStyle="Normal_SigmaXL"/>
    <tableColumn id="2" xr3:uid="{00000000-0010-0000-0000-000002000000}" name="Input Description" dataDxfId="7" dataCellStyle="Normal_SigmaXL"/>
    <tableColumn id="3" xr3:uid="{00000000-0010-0000-0000-000003000000}" name="Input Requirements (optional)" dataDxfId="6" dataCellStyle="Normal_SigmaXL"/>
    <tableColumn id="4" xr3:uid="{00000000-0010-0000-0000-000004000000}" name="Column1"/>
    <tableColumn id="5" xr3:uid="{00000000-0010-0000-0000-000005000000}" name="Output Description"/>
    <tableColumn id="6" xr3:uid="{00000000-0010-0000-0000-000006000000}" name="Output Requirements (optional)" dataDxfId="5" dataCellStyle="Normal_SigmaXL"/>
    <tableColumn id="7" xr3:uid="{00000000-0010-0000-0000-000007000000}" name="Recipient of Output" dataDxfId="4" dataCellStyle="Normal_SigmaXL"/>
    <tableColumn id="8" xr3:uid="{00000000-0010-0000-0000-000008000000}" name="Volume/Level of Effort" dataCellStyle="Normal_SigmaX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5.vml"/><Relationship Id="rId7" Type="http://schemas.openxmlformats.org/officeDocument/2006/relationships/image" Target="../media/image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4"/>
  <dimension ref="A2:O55"/>
  <sheetViews>
    <sheetView showGridLines="0" workbookViewId="0">
      <selection activeCell="B4" sqref="B4"/>
    </sheetView>
  </sheetViews>
  <sheetFormatPr defaultColWidth="9.109375" defaultRowHeight="12.75" customHeight="1"/>
  <cols>
    <col min="1" max="1" width="2.109375" style="1" customWidth="1"/>
    <col min="2" max="2" width="20.6640625" style="1" customWidth="1"/>
    <col min="3" max="3" width="10.6640625" style="1" customWidth="1"/>
    <col min="4" max="4" width="10.6640625" style="62" customWidth="1"/>
    <col min="5" max="5" width="10.6640625" style="1" customWidth="1"/>
    <col min="6" max="6" width="20.6640625" style="1" customWidth="1"/>
    <col min="7" max="8" width="15.6640625" style="1" customWidth="1"/>
    <col min="9" max="9" width="23.44140625" style="1" customWidth="1"/>
    <col min="10" max="16384" width="9.109375" style="1"/>
  </cols>
  <sheetData>
    <row r="2" spans="2:8" ht="12.75" customHeight="1">
      <c r="B2" s="2" t="s">
        <v>0</v>
      </c>
      <c r="C2" s="2"/>
      <c r="D2" s="1"/>
    </row>
    <row r="3" spans="2:8" ht="12.75" customHeight="1" thickBot="1">
      <c r="B3" s="2"/>
      <c r="C3" s="2"/>
      <c r="D3" s="1"/>
    </row>
    <row r="4" spans="2:8" ht="12.75" customHeight="1">
      <c r="B4" s="3" t="s">
        <v>1</v>
      </c>
      <c r="C4" s="538"/>
      <c r="D4" s="539"/>
      <c r="E4" s="539"/>
      <c r="F4" s="539"/>
      <c r="G4" s="539"/>
      <c r="H4" s="540"/>
    </row>
    <row r="5" spans="2:8" ht="12.75" customHeight="1">
      <c r="B5" s="4" t="s">
        <v>2</v>
      </c>
      <c r="C5" s="541"/>
      <c r="D5" s="542"/>
      <c r="E5" s="542"/>
      <c r="F5" s="542"/>
      <c r="G5" s="542"/>
      <c r="H5" s="543"/>
    </row>
    <row r="6" spans="2:8" ht="12.75" customHeight="1">
      <c r="B6" s="4" t="s">
        <v>3</v>
      </c>
      <c r="C6" s="541"/>
      <c r="D6" s="542"/>
      <c r="E6" s="542"/>
      <c r="F6" s="542"/>
      <c r="G6" s="542"/>
      <c r="H6" s="543"/>
    </row>
    <row r="7" spans="2:8" ht="12.75" customHeight="1" thickBot="1">
      <c r="B7" s="5" t="s">
        <v>4</v>
      </c>
      <c r="C7" s="544"/>
      <c r="D7" s="545"/>
      <c r="E7" s="545"/>
      <c r="F7" s="545"/>
      <c r="G7" s="545"/>
      <c r="H7" s="546"/>
    </row>
    <row r="8" spans="2:8" s="6" customFormat="1" ht="12.75" customHeight="1" thickBot="1">
      <c r="B8" s="7"/>
    </row>
    <row r="9" spans="2:8" s="6" customFormat="1" ht="12.75" customHeight="1" thickBot="1">
      <c r="B9" s="8" t="s">
        <v>5</v>
      </c>
      <c r="C9" s="9"/>
      <c r="D9" s="10"/>
      <c r="E9" s="11"/>
      <c r="F9" s="12" t="s">
        <v>6</v>
      </c>
      <c r="G9" s="12"/>
      <c r="H9" s="13"/>
    </row>
    <row r="10" spans="2:8" s="6" customFormat="1" ht="80.099999999999994" customHeight="1">
      <c r="B10" s="528"/>
      <c r="C10" s="529"/>
      <c r="D10" s="529"/>
      <c r="E10" s="529"/>
      <c r="F10" s="532"/>
      <c r="G10" s="533"/>
      <c r="H10" s="534"/>
    </row>
    <row r="11" spans="2:8" s="6" customFormat="1" ht="80.099999999999994" customHeight="1" thickBot="1">
      <c r="B11" s="530"/>
      <c r="C11" s="531"/>
      <c r="D11" s="531"/>
      <c r="E11" s="531"/>
      <c r="F11" s="535" t="s">
        <v>7</v>
      </c>
      <c r="G11" s="536"/>
      <c r="H11" s="537"/>
    </row>
    <row r="12" spans="2:8" s="6" customFormat="1" ht="12.75" customHeight="1" thickBot="1">
      <c r="B12" s="14" t="s">
        <v>8</v>
      </c>
      <c r="C12" s="15"/>
      <c r="D12" s="16"/>
      <c r="E12" s="17"/>
      <c r="F12" s="18" t="s">
        <v>9</v>
      </c>
      <c r="G12" s="18"/>
      <c r="H12" s="19"/>
    </row>
    <row r="13" spans="2:8" s="6" customFormat="1" ht="39.9" customHeight="1">
      <c r="B13" s="528"/>
      <c r="C13" s="529"/>
      <c r="D13" s="529"/>
      <c r="E13" s="547"/>
      <c r="F13" s="551" t="s">
        <v>10</v>
      </c>
      <c r="G13" s="552"/>
      <c r="H13" s="553"/>
    </row>
    <row r="14" spans="2:8" s="6" customFormat="1" ht="39.9" customHeight="1">
      <c r="B14" s="548"/>
      <c r="C14" s="549"/>
      <c r="D14" s="549"/>
      <c r="E14" s="550"/>
      <c r="F14" s="554" t="s">
        <v>11</v>
      </c>
      <c r="G14" s="555"/>
      <c r="H14" s="556"/>
    </row>
    <row r="15" spans="2:8" s="6" customFormat="1" ht="39.9" customHeight="1">
      <c r="B15" s="557" t="s">
        <v>12</v>
      </c>
      <c r="C15" s="558"/>
      <c r="D15" s="558"/>
      <c r="E15" s="559"/>
      <c r="F15" s="563" t="s">
        <v>13</v>
      </c>
      <c r="G15" s="564"/>
      <c r="H15" s="565"/>
    </row>
    <row r="16" spans="2:8" s="6" customFormat="1" ht="39.9" customHeight="1" thickBot="1">
      <c r="B16" s="560"/>
      <c r="C16" s="561"/>
      <c r="D16" s="561"/>
      <c r="E16" s="562"/>
      <c r="F16" s="566" t="s">
        <v>14</v>
      </c>
      <c r="G16" s="567"/>
      <c r="H16" s="568"/>
    </row>
    <row r="17" spans="1:15" ht="12.75" customHeight="1" thickBot="1">
      <c r="A17" s="6"/>
      <c r="B17" s="20" t="s">
        <v>15</v>
      </c>
      <c r="C17" s="21"/>
      <c r="D17" s="21"/>
      <c r="E17" s="22"/>
      <c r="F17" s="20" t="s">
        <v>16</v>
      </c>
      <c r="G17" s="21"/>
      <c r="H17" s="23"/>
      <c r="I17" s="6"/>
      <c r="J17" s="6"/>
      <c r="K17" s="6"/>
      <c r="L17" s="6"/>
      <c r="M17" s="6"/>
      <c r="N17" s="6"/>
      <c r="O17" s="6"/>
    </row>
    <row r="18" spans="1:15" ht="12.75" customHeight="1" thickBot="1">
      <c r="A18" s="6"/>
      <c r="B18" s="24" t="s">
        <v>17</v>
      </c>
      <c r="C18" s="25" t="s">
        <v>18</v>
      </c>
      <c r="D18" s="25" t="s">
        <v>19</v>
      </c>
      <c r="E18" s="26" t="s">
        <v>20</v>
      </c>
      <c r="F18" s="27" t="s">
        <v>21</v>
      </c>
      <c r="G18" s="28" t="s">
        <v>22</v>
      </c>
      <c r="H18" s="29" t="s">
        <v>23</v>
      </c>
      <c r="I18" s="6"/>
      <c r="J18" s="6"/>
      <c r="K18" s="6"/>
      <c r="L18" s="6"/>
      <c r="M18" s="6"/>
      <c r="N18" s="6"/>
      <c r="O18" s="6"/>
    </row>
    <row r="19" spans="1:15" ht="12.75" customHeight="1">
      <c r="A19" s="6"/>
      <c r="B19" s="30"/>
      <c r="C19" s="31"/>
      <c r="D19" s="31"/>
      <c r="E19" s="32"/>
      <c r="F19" s="33"/>
      <c r="G19" s="34"/>
      <c r="H19" s="35"/>
      <c r="I19" s="6"/>
      <c r="J19" s="6"/>
      <c r="K19" s="6"/>
      <c r="L19" s="6"/>
      <c r="M19" s="6"/>
      <c r="N19" s="6"/>
      <c r="O19" s="6"/>
    </row>
    <row r="20" spans="1:15" ht="12.75" customHeight="1">
      <c r="A20" s="6"/>
      <c r="B20" s="36"/>
      <c r="C20" s="37"/>
      <c r="D20" s="37"/>
      <c r="E20" s="38"/>
      <c r="F20" s="39"/>
      <c r="G20" s="37"/>
      <c r="H20" s="40"/>
      <c r="I20" s="6"/>
      <c r="J20" s="6"/>
      <c r="K20" s="6"/>
      <c r="L20" s="6"/>
      <c r="M20" s="6"/>
      <c r="N20" s="6"/>
      <c r="O20" s="6"/>
    </row>
    <row r="21" spans="1:15" ht="12.75" customHeight="1">
      <c r="A21" s="6"/>
      <c r="B21" s="41"/>
      <c r="C21" s="37"/>
      <c r="D21" s="37"/>
      <c r="E21" s="42"/>
      <c r="F21" s="41"/>
      <c r="G21" s="37"/>
      <c r="H21" s="38"/>
      <c r="I21" s="6"/>
      <c r="J21" s="6"/>
      <c r="K21" s="6"/>
      <c r="L21" s="6"/>
      <c r="M21" s="6"/>
      <c r="N21" s="6"/>
      <c r="O21" s="6"/>
    </row>
    <row r="22" spans="1:15" ht="12.75" customHeight="1">
      <c r="A22" s="6"/>
      <c r="B22" s="36"/>
      <c r="C22" s="37"/>
      <c r="D22" s="37"/>
      <c r="E22" s="42"/>
      <c r="F22" s="41"/>
      <c r="G22" s="37"/>
      <c r="H22" s="38"/>
      <c r="I22" s="6"/>
      <c r="J22" s="6"/>
      <c r="K22" s="6"/>
      <c r="L22" s="6"/>
      <c r="M22" s="6"/>
      <c r="N22" s="6"/>
      <c r="O22" s="6"/>
    </row>
    <row r="23" spans="1:15" ht="12.75" customHeight="1">
      <c r="A23" s="6"/>
      <c r="B23" s="41"/>
      <c r="C23" s="37"/>
      <c r="D23" s="37"/>
      <c r="E23" s="42"/>
      <c r="F23" s="36"/>
      <c r="G23" s="37"/>
      <c r="H23" s="38"/>
      <c r="I23" s="6"/>
      <c r="J23" s="6"/>
      <c r="K23" s="6"/>
      <c r="L23" s="6"/>
      <c r="M23" s="6"/>
      <c r="N23" s="6"/>
      <c r="O23" s="6"/>
    </row>
    <row r="24" spans="1:15" ht="12.75" customHeight="1">
      <c r="A24" s="6"/>
      <c r="B24" s="36"/>
      <c r="C24" s="37"/>
      <c r="D24" s="37"/>
      <c r="E24" s="42"/>
      <c r="F24" s="43"/>
      <c r="G24" s="44"/>
      <c r="H24" s="45"/>
      <c r="I24" s="6"/>
      <c r="J24" s="6"/>
      <c r="K24" s="6"/>
      <c r="L24" s="6"/>
      <c r="M24" s="6"/>
      <c r="N24" s="6"/>
      <c r="O24" s="6"/>
    </row>
    <row r="25" spans="1:15" ht="12.75" customHeight="1">
      <c r="A25" s="6"/>
      <c r="B25" s="36"/>
      <c r="C25" s="37"/>
      <c r="D25" s="37"/>
      <c r="E25" s="42"/>
      <c r="F25" s="41"/>
      <c r="G25" s="37"/>
      <c r="H25" s="38"/>
      <c r="I25" s="6"/>
      <c r="J25" s="6"/>
      <c r="K25" s="6"/>
      <c r="L25" s="6"/>
      <c r="M25" s="6"/>
      <c r="N25" s="6"/>
      <c r="O25" s="6"/>
    </row>
    <row r="26" spans="1:15" ht="12.75" customHeight="1">
      <c r="A26" s="6"/>
      <c r="B26" s="41"/>
      <c r="C26" s="37"/>
      <c r="D26" s="37"/>
      <c r="E26" s="42"/>
      <c r="F26" s="36"/>
      <c r="G26" s="37"/>
      <c r="H26" s="40"/>
      <c r="I26" s="6"/>
      <c r="J26" s="6"/>
      <c r="K26" s="6"/>
      <c r="L26" s="6"/>
      <c r="M26" s="6"/>
      <c r="N26" s="6"/>
      <c r="O26" s="6"/>
    </row>
    <row r="27" spans="1:15" ht="12.75" customHeight="1" thickBot="1">
      <c r="A27" s="6"/>
      <c r="B27" s="46"/>
      <c r="C27" s="47"/>
      <c r="D27" s="47"/>
      <c r="E27" s="48"/>
      <c r="F27" s="49"/>
      <c r="G27" s="50"/>
      <c r="H27" s="51"/>
      <c r="I27" s="6"/>
      <c r="J27" s="6"/>
      <c r="K27" s="6"/>
      <c r="L27" s="6"/>
      <c r="M27" s="6"/>
      <c r="N27" s="6"/>
      <c r="O27" s="6"/>
    </row>
    <row r="28" spans="1:15" ht="12.75" customHeight="1">
      <c r="A28" s="6"/>
      <c r="B28" s="52"/>
      <c r="C28" s="53"/>
      <c r="D28" s="53"/>
      <c r="E28" s="53"/>
      <c r="F28" s="52"/>
      <c r="G28" s="52"/>
      <c r="H28" s="54"/>
      <c r="I28" s="6"/>
      <c r="J28" s="6"/>
      <c r="K28" s="6"/>
      <c r="L28" s="6"/>
      <c r="M28" s="6"/>
      <c r="N28" s="6"/>
      <c r="O28" s="6"/>
    </row>
    <row r="29" spans="1:15" ht="12.75" customHeight="1">
      <c r="A29" s="6"/>
      <c r="B29" s="55" t="s">
        <v>24</v>
      </c>
      <c r="C29" s="53"/>
      <c r="D29" s="53"/>
      <c r="E29" s="53"/>
      <c r="F29" s="56"/>
      <c r="G29" s="52"/>
      <c r="H29" s="54"/>
      <c r="I29" s="6"/>
      <c r="J29" s="6"/>
      <c r="K29" s="6"/>
      <c r="L29" s="6"/>
      <c r="M29" s="6"/>
      <c r="N29" s="6"/>
      <c r="O29" s="6"/>
    </row>
    <row r="30" spans="1:15" ht="12.75" customHeight="1">
      <c r="A30" s="6"/>
      <c r="B30" s="7"/>
      <c r="C30" s="57"/>
      <c r="D30" s="58"/>
      <c r="E30" s="57"/>
      <c r="F30" s="7"/>
      <c r="G30" s="7"/>
      <c r="H30" s="59"/>
      <c r="I30" s="6"/>
      <c r="J30" s="6"/>
      <c r="K30" s="6"/>
      <c r="L30" s="6"/>
      <c r="M30" s="6"/>
      <c r="N30" s="6"/>
      <c r="O30" s="6"/>
    </row>
    <row r="31" spans="1:15" ht="12.75" customHeight="1">
      <c r="A31" s="6"/>
      <c r="B31" s="7"/>
      <c r="C31" s="57"/>
      <c r="D31" s="58"/>
      <c r="E31" s="57"/>
      <c r="F31" s="7"/>
      <c r="G31" s="7"/>
      <c r="H31" s="59"/>
      <c r="I31" s="6"/>
      <c r="J31" s="6"/>
      <c r="K31" s="6"/>
      <c r="L31" s="6"/>
      <c r="M31" s="6"/>
      <c r="N31" s="6"/>
      <c r="O31" s="6"/>
    </row>
    <row r="32" spans="1:15" ht="12.75" customHeight="1">
      <c r="A32" s="6"/>
      <c r="B32" s="7"/>
      <c r="C32" s="57"/>
      <c r="D32" s="57"/>
      <c r="E32" s="57"/>
      <c r="F32" s="7"/>
      <c r="G32" s="7"/>
      <c r="H32" s="7"/>
      <c r="I32" s="6"/>
      <c r="J32" s="6"/>
      <c r="K32" s="6"/>
      <c r="L32" s="6"/>
      <c r="M32" s="6"/>
      <c r="N32" s="6"/>
      <c r="O32" s="6"/>
    </row>
    <row r="33" spans="1:15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2:4" ht="12.75" customHeight="1">
      <c r="B49" s="55"/>
      <c r="C49" s="55"/>
      <c r="D49" s="60"/>
    </row>
    <row r="50" spans="2:4" ht="12.75" customHeight="1">
      <c r="D50" s="60"/>
    </row>
    <row r="51" spans="2:4" ht="12.75" customHeight="1">
      <c r="B51" s="61"/>
      <c r="C51" s="61"/>
      <c r="D51" s="60"/>
    </row>
    <row r="52" spans="2:4" ht="12.75" customHeight="1">
      <c r="D52" s="60"/>
    </row>
    <row r="53" spans="2:4" ht="12.75" customHeight="1">
      <c r="D53" s="60"/>
    </row>
    <row r="54" spans="2:4" ht="12.75" customHeight="1">
      <c r="D54" s="60"/>
    </row>
    <row r="55" spans="2:4" ht="12.75" customHeight="1">
      <c r="D55" s="60"/>
    </row>
  </sheetData>
  <mergeCells count="13">
    <mergeCell ref="B13:E14"/>
    <mergeCell ref="F13:H13"/>
    <mergeCell ref="F14:H14"/>
    <mergeCell ref="B15:E16"/>
    <mergeCell ref="F15:H15"/>
    <mergeCell ref="F16:H16"/>
    <mergeCell ref="B10:E11"/>
    <mergeCell ref="F10:H10"/>
    <mergeCell ref="F11:H11"/>
    <mergeCell ref="C4:H4"/>
    <mergeCell ref="C5:H5"/>
    <mergeCell ref="C6:H6"/>
    <mergeCell ref="C7:H7"/>
  </mergeCells>
  <phoneticPr fontId="2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5">
    <pageSetUpPr fitToPage="1"/>
  </sheetPr>
  <dimension ref="A2:R40"/>
  <sheetViews>
    <sheetView showGridLines="0" workbookViewId="0">
      <selection activeCell="B4" sqref="B4"/>
    </sheetView>
  </sheetViews>
  <sheetFormatPr defaultColWidth="9.109375" defaultRowHeight="12.75" customHeight="1"/>
  <cols>
    <col min="1" max="1" width="2.109375" style="1" customWidth="1"/>
    <col min="2" max="4" width="20.6640625" style="1" customWidth="1"/>
    <col min="5" max="5" width="20.6640625" style="62" customWidth="1"/>
    <col min="6" max="13" width="20.6640625" style="1" customWidth="1"/>
    <col min="14" max="16384" width="9.109375" style="1"/>
  </cols>
  <sheetData>
    <row r="2" spans="1:18" ht="12.75" customHeight="1">
      <c r="B2" s="2" t="s">
        <v>388</v>
      </c>
      <c r="C2" s="2"/>
      <c r="D2" s="2"/>
      <c r="E2" s="1"/>
    </row>
    <row r="3" spans="1:18" ht="12.75" customHeight="1" thickBot="1">
      <c r="B3" s="2"/>
      <c r="C3" s="2"/>
      <c r="D3" s="2"/>
      <c r="E3" s="1"/>
    </row>
    <row r="4" spans="1:18" ht="12.75" customHeight="1">
      <c r="B4" s="83" t="s">
        <v>1</v>
      </c>
      <c r="C4" s="822"/>
      <c r="D4" s="823"/>
      <c r="E4" s="823"/>
      <c r="F4" s="824"/>
      <c r="G4" s="263"/>
      <c r="H4" s="6"/>
      <c r="I4" s="6"/>
      <c r="J4" s="6"/>
      <c r="K4" s="6"/>
    </row>
    <row r="5" spans="1:18" ht="12.75" customHeight="1">
      <c r="B5" s="84" t="s">
        <v>389</v>
      </c>
      <c r="C5" s="816"/>
      <c r="D5" s="817"/>
      <c r="E5" s="817"/>
      <c r="F5" s="818"/>
      <c r="G5" s="263"/>
      <c r="H5" s="6"/>
      <c r="I5" s="6"/>
      <c r="J5" s="6"/>
      <c r="K5" s="6"/>
    </row>
    <row r="6" spans="1:18" ht="12.75" customHeight="1">
      <c r="B6" s="84" t="s">
        <v>27</v>
      </c>
      <c r="C6" s="816"/>
      <c r="D6" s="817"/>
      <c r="E6" s="817"/>
      <c r="F6" s="818"/>
      <c r="G6" s="263"/>
      <c r="H6" s="6"/>
      <c r="I6" s="6"/>
      <c r="J6" s="6"/>
      <c r="K6" s="6"/>
    </row>
    <row r="7" spans="1:18" ht="12.75" customHeight="1">
      <c r="B7" s="264" t="s">
        <v>390</v>
      </c>
      <c r="C7" s="816"/>
      <c r="D7" s="817"/>
      <c r="E7" s="817"/>
      <c r="F7" s="818"/>
      <c r="G7" s="263"/>
      <c r="H7" s="6"/>
      <c r="I7" s="6"/>
      <c r="J7" s="6"/>
      <c r="K7" s="6"/>
    </row>
    <row r="8" spans="1:18" ht="12.75" customHeight="1">
      <c r="B8" s="84" t="s">
        <v>3</v>
      </c>
      <c r="C8" s="816"/>
      <c r="D8" s="817"/>
      <c r="E8" s="817"/>
      <c r="F8" s="818"/>
      <c r="G8" s="263"/>
      <c r="H8" s="6"/>
      <c r="I8" s="6"/>
      <c r="J8" s="6"/>
      <c r="K8" s="6"/>
    </row>
    <row r="9" spans="1:18" ht="12.75" customHeight="1" thickBot="1">
      <c r="B9" s="265" t="s">
        <v>4</v>
      </c>
      <c r="C9" s="819"/>
      <c r="D9" s="820"/>
      <c r="E9" s="820"/>
      <c r="F9" s="821"/>
      <c r="G9" s="266"/>
      <c r="H9" s="6"/>
      <c r="I9" s="6"/>
      <c r="J9" s="6"/>
      <c r="K9" s="6"/>
    </row>
    <row r="10" spans="1:18" s="6" customFormat="1" ht="12.75" customHeight="1" thickBot="1">
      <c r="B10" s="1"/>
      <c r="C10" s="7"/>
    </row>
    <row r="11" spans="1:18" ht="45" customHeight="1" thickBot="1">
      <c r="A11" s="6"/>
      <c r="B11" s="267" t="s">
        <v>391</v>
      </c>
      <c r="C11" s="268" t="s">
        <v>392</v>
      </c>
      <c r="D11" s="269" t="s">
        <v>393</v>
      </c>
      <c r="E11" s="269" t="s">
        <v>394</v>
      </c>
      <c r="F11" s="270" t="s">
        <v>395</v>
      </c>
      <c r="G11" s="270" t="s">
        <v>396</v>
      </c>
      <c r="H11" s="270" t="s">
        <v>46</v>
      </c>
      <c r="I11" s="268" t="s">
        <v>397</v>
      </c>
      <c r="J11" s="268" t="s">
        <v>398</v>
      </c>
      <c r="K11" s="268" t="s">
        <v>399</v>
      </c>
      <c r="L11" s="271" t="s">
        <v>400</v>
      </c>
      <c r="M11" s="272" t="s">
        <v>401</v>
      </c>
      <c r="N11" s="6"/>
      <c r="O11" s="6"/>
      <c r="P11" s="6"/>
      <c r="Q11" s="6"/>
      <c r="R11" s="6"/>
    </row>
    <row r="12" spans="1:18" ht="12.75" customHeight="1">
      <c r="A12" s="6"/>
      <c r="B12" s="273"/>
      <c r="C12" s="273"/>
      <c r="D12" s="274"/>
      <c r="E12" s="275"/>
      <c r="F12" s="274"/>
      <c r="G12" s="274"/>
      <c r="H12" s="273"/>
      <c r="I12" s="273"/>
      <c r="J12" s="273"/>
      <c r="K12" s="276"/>
      <c r="L12" s="277"/>
      <c r="M12" s="278"/>
      <c r="N12" s="6"/>
      <c r="O12" s="6"/>
      <c r="P12" s="6"/>
      <c r="Q12" s="6"/>
      <c r="R12" s="6"/>
    </row>
    <row r="13" spans="1:18" ht="12.75" customHeight="1">
      <c r="A13" s="6"/>
      <c r="B13" s="97"/>
      <c r="C13" s="97"/>
      <c r="D13" s="98"/>
      <c r="E13" s="99"/>
      <c r="F13" s="98"/>
      <c r="G13" s="98"/>
      <c r="H13" s="97"/>
      <c r="I13" s="97"/>
      <c r="J13" s="97"/>
      <c r="K13" s="100"/>
      <c r="L13" s="279"/>
      <c r="M13" s="102"/>
      <c r="N13" s="6"/>
      <c r="O13" s="6"/>
      <c r="P13" s="6"/>
      <c r="Q13" s="6"/>
      <c r="R13" s="6"/>
    </row>
    <row r="14" spans="1:18" ht="12.75" customHeight="1">
      <c r="A14" s="6"/>
      <c r="B14" s="97"/>
      <c r="C14" s="97"/>
      <c r="D14" s="98"/>
      <c r="E14" s="98"/>
      <c r="F14" s="98"/>
      <c r="G14" s="98"/>
      <c r="H14" s="97"/>
      <c r="I14" s="97"/>
      <c r="J14" s="97"/>
      <c r="K14" s="97"/>
      <c r="L14" s="279"/>
      <c r="M14" s="102"/>
      <c r="N14" s="6"/>
      <c r="O14" s="6"/>
      <c r="P14" s="6"/>
      <c r="Q14" s="6"/>
      <c r="R14" s="6"/>
    </row>
    <row r="15" spans="1:18" ht="12.75" customHeight="1">
      <c r="A15" s="6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279"/>
      <c r="M15" s="102"/>
      <c r="N15" s="6"/>
      <c r="O15" s="6"/>
      <c r="P15" s="6"/>
      <c r="Q15" s="6"/>
      <c r="R15" s="6"/>
    </row>
    <row r="16" spans="1:18" ht="12.75" customHeight="1">
      <c r="A16" s="6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279"/>
      <c r="M16" s="102"/>
      <c r="N16" s="6"/>
      <c r="O16" s="6"/>
      <c r="P16" s="6"/>
      <c r="Q16" s="6"/>
      <c r="R16" s="6"/>
    </row>
    <row r="17" spans="1:18" ht="12.75" customHeight="1">
      <c r="A17" s="6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279"/>
      <c r="M17" s="102"/>
      <c r="N17" s="6"/>
      <c r="O17" s="6"/>
      <c r="P17" s="6"/>
      <c r="Q17" s="6"/>
      <c r="R17" s="6"/>
    </row>
    <row r="18" spans="1:18" ht="12.75" customHeight="1">
      <c r="A18" s="6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279"/>
      <c r="M18" s="102"/>
      <c r="N18" s="6"/>
      <c r="O18" s="6"/>
      <c r="P18" s="6"/>
      <c r="Q18" s="6"/>
      <c r="R18" s="6"/>
    </row>
    <row r="19" spans="1:18" ht="12.75" customHeight="1">
      <c r="A19" s="6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279"/>
      <c r="M19" s="102"/>
      <c r="N19" s="6"/>
      <c r="O19" s="6"/>
      <c r="P19" s="6"/>
      <c r="Q19" s="6"/>
      <c r="R19" s="6"/>
    </row>
    <row r="20" spans="1:18" ht="12.75" customHeight="1">
      <c r="A20" s="6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279"/>
      <c r="M20" s="102"/>
      <c r="N20" s="6"/>
      <c r="O20" s="6"/>
      <c r="P20" s="6"/>
      <c r="Q20" s="6"/>
      <c r="R20" s="6"/>
    </row>
    <row r="21" spans="1:18" ht="12.75" customHeight="1">
      <c r="A21" s="6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279"/>
      <c r="M21" s="102"/>
      <c r="N21" s="6"/>
      <c r="O21" s="6"/>
      <c r="P21" s="6"/>
      <c r="Q21" s="6"/>
      <c r="R21" s="6"/>
    </row>
    <row r="22" spans="1:18" ht="12.75" customHeight="1">
      <c r="A22" s="6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279"/>
      <c r="M22" s="102"/>
      <c r="N22" s="6"/>
      <c r="O22" s="6"/>
      <c r="P22" s="6"/>
      <c r="Q22" s="6"/>
      <c r="R22" s="6"/>
    </row>
    <row r="23" spans="1:18" ht="12.75" customHeight="1">
      <c r="A23" s="6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279"/>
      <c r="M23" s="102"/>
      <c r="N23" s="6"/>
      <c r="O23" s="6"/>
      <c r="P23" s="6"/>
      <c r="Q23" s="6"/>
      <c r="R23" s="6"/>
    </row>
    <row r="24" spans="1:18" ht="12.75" customHeight="1">
      <c r="A24" s="6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279"/>
      <c r="M24" s="102"/>
      <c r="N24" s="6"/>
      <c r="O24" s="6"/>
      <c r="P24" s="6"/>
      <c r="Q24" s="6"/>
      <c r="R24" s="6"/>
    </row>
    <row r="25" spans="1:18" ht="12.75" customHeight="1">
      <c r="A25" s="6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279"/>
      <c r="M25" s="102"/>
      <c r="N25" s="6"/>
      <c r="O25" s="6"/>
      <c r="P25" s="6"/>
      <c r="Q25" s="6"/>
      <c r="R25" s="6"/>
    </row>
    <row r="26" spans="1:18" ht="12.75" customHeight="1">
      <c r="A26" s="6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279"/>
      <c r="M26" s="102"/>
      <c r="N26" s="6"/>
      <c r="O26" s="6"/>
      <c r="P26" s="6"/>
      <c r="Q26" s="6"/>
      <c r="R26" s="6"/>
    </row>
    <row r="27" spans="1:18" ht="12.75" customHeight="1">
      <c r="A27" s="6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279"/>
      <c r="M27" s="102"/>
      <c r="N27" s="6"/>
      <c r="O27" s="6"/>
      <c r="P27" s="6"/>
      <c r="Q27" s="6"/>
      <c r="R27" s="6"/>
    </row>
    <row r="28" spans="1:18" ht="12.75" customHeight="1">
      <c r="A28" s="6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279"/>
      <c r="M28" s="102"/>
      <c r="N28" s="6"/>
      <c r="O28" s="6"/>
      <c r="P28" s="6"/>
      <c r="Q28" s="6"/>
      <c r="R28" s="6"/>
    </row>
    <row r="29" spans="1:18" ht="12.75" customHeight="1">
      <c r="A29" s="6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279"/>
      <c r="M29" s="102"/>
      <c r="N29" s="6"/>
      <c r="O29" s="6"/>
      <c r="P29" s="6"/>
      <c r="Q29" s="6"/>
      <c r="R29" s="6"/>
    </row>
    <row r="30" spans="1:18" ht="12.75" customHeight="1">
      <c r="A30" s="6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279"/>
      <c r="M30" s="102"/>
      <c r="N30" s="6"/>
      <c r="O30" s="6"/>
      <c r="P30" s="6"/>
      <c r="Q30" s="6"/>
      <c r="R30" s="6"/>
    </row>
    <row r="31" spans="1:18" ht="12.75" customHeight="1">
      <c r="B31" s="103"/>
      <c r="C31" s="103"/>
      <c r="D31" s="103"/>
      <c r="E31" s="104"/>
      <c r="F31" s="105"/>
      <c r="G31" s="105"/>
      <c r="H31" s="105"/>
      <c r="I31" s="105"/>
      <c r="J31" s="105"/>
      <c r="K31" s="105"/>
      <c r="L31" s="280"/>
      <c r="M31" s="105"/>
    </row>
    <row r="32" spans="1:18" ht="12.75" customHeight="1">
      <c r="B32" s="105"/>
      <c r="C32" s="105"/>
      <c r="D32" s="105"/>
      <c r="E32" s="104"/>
      <c r="F32" s="105"/>
      <c r="G32" s="105"/>
      <c r="H32" s="105"/>
      <c r="I32" s="105"/>
      <c r="J32" s="105"/>
      <c r="K32" s="105"/>
      <c r="L32" s="280"/>
      <c r="M32" s="105"/>
    </row>
    <row r="33" spans="2:13" ht="12.75" customHeight="1">
      <c r="B33" s="107"/>
      <c r="C33" s="107"/>
      <c r="D33" s="107"/>
      <c r="E33" s="104"/>
      <c r="F33" s="105"/>
      <c r="G33" s="105"/>
      <c r="H33" s="105"/>
      <c r="I33" s="105"/>
      <c r="J33" s="105"/>
      <c r="K33" s="105"/>
      <c r="L33" s="280"/>
      <c r="M33" s="105"/>
    </row>
    <row r="34" spans="2:13" ht="12.75" customHeight="1">
      <c r="B34" s="105"/>
      <c r="C34" s="105"/>
      <c r="D34" s="105"/>
      <c r="E34" s="104"/>
      <c r="F34" s="105"/>
      <c r="G34" s="105"/>
      <c r="H34" s="105"/>
      <c r="I34" s="105"/>
      <c r="J34" s="105"/>
      <c r="K34" s="105"/>
      <c r="L34" s="280"/>
      <c r="M34" s="105"/>
    </row>
    <row r="35" spans="2:13" ht="12.75" customHeight="1">
      <c r="B35" s="105"/>
      <c r="C35" s="105"/>
      <c r="D35" s="105"/>
      <c r="E35" s="104"/>
      <c r="F35" s="105"/>
      <c r="G35" s="105"/>
      <c r="H35" s="105"/>
      <c r="I35" s="105"/>
      <c r="J35" s="105"/>
      <c r="K35" s="105"/>
      <c r="L35" s="280"/>
      <c r="M35" s="105"/>
    </row>
    <row r="36" spans="2:13" ht="12.75" customHeight="1">
      <c r="B36" s="105"/>
      <c r="C36" s="105"/>
      <c r="D36" s="105"/>
      <c r="E36" s="104"/>
      <c r="F36" s="105"/>
      <c r="G36" s="105"/>
      <c r="H36" s="105"/>
      <c r="I36" s="105"/>
      <c r="J36" s="105"/>
      <c r="K36" s="105"/>
      <c r="L36" s="280"/>
      <c r="M36" s="105"/>
    </row>
    <row r="37" spans="2:13" ht="12.75" customHeight="1">
      <c r="B37" s="105"/>
      <c r="C37" s="105"/>
      <c r="D37" s="105"/>
      <c r="E37" s="104"/>
      <c r="F37" s="105"/>
      <c r="G37" s="105"/>
      <c r="H37" s="105"/>
      <c r="I37" s="105"/>
      <c r="J37" s="105"/>
      <c r="K37" s="105"/>
      <c r="L37" s="280"/>
      <c r="M37" s="105"/>
    </row>
    <row r="38" spans="2:13" ht="12.75" customHeight="1" thickBot="1">
      <c r="B38" s="108"/>
      <c r="C38" s="108"/>
      <c r="D38" s="108"/>
      <c r="E38" s="109"/>
      <c r="F38" s="108"/>
      <c r="G38" s="108"/>
      <c r="H38" s="108"/>
      <c r="I38" s="108"/>
      <c r="J38" s="108"/>
      <c r="K38" s="108"/>
      <c r="L38" s="281"/>
      <c r="M38" s="108"/>
    </row>
    <row r="40" spans="2:13" ht="12.75" customHeight="1">
      <c r="B40" s="55" t="s">
        <v>24</v>
      </c>
      <c r="C40" s="61"/>
    </row>
  </sheetData>
  <mergeCells count="6">
    <mergeCell ref="C8:F8"/>
    <mergeCell ref="C9:F9"/>
    <mergeCell ref="C4:F4"/>
    <mergeCell ref="C5:F5"/>
    <mergeCell ref="C6:F6"/>
    <mergeCell ref="C7:F7"/>
  </mergeCells>
  <phoneticPr fontId="21" type="noConversion"/>
  <pageMargins left="0.75" right="0.75" top="1" bottom="1" header="0.5" footer="0.5"/>
  <pageSetup scale="48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Z25"/>
  <sheetViews>
    <sheetView workbookViewId="0">
      <selection activeCell="I9" sqref="I9"/>
    </sheetView>
  </sheetViews>
  <sheetFormatPr defaultRowHeight="13.2"/>
  <cols>
    <col min="2" max="2" width="2.6640625" customWidth="1"/>
    <col min="8" max="8" width="28.6640625" customWidth="1"/>
    <col min="9" max="9" width="20.6640625" customWidth="1"/>
    <col min="10" max="10" width="2.6640625" customWidth="1"/>
  </cols>
  <sheetData>
    <row r="1" spans="2:26" ht="13.8" thickBot="1">
      <c r="B1" s="282"/>
      <c r="C1" s="282"/>
      <c r="D1" s="282"/>
      <c r="E1" s="282"/>
      <c r="F1" s="282"/>
      <c r="G1" s="282"/>
      <c r="H1" s="282"/>
      <c r="I1" s="282"/>
      <c r="J1" s="282"/>
      <c r="Z1" t="s">
        <v>413</v>
      </c>
    </row>
    <row r="2" spans="2:26" ht="13.8">
      <c r="B2" s="288"/>
      <c r="C2" s="289" t="s">
        <v>402</v>
      </c>
      <c r="D2" s="289"/>
      <c r="E2" s="289"/>
      <c r="F2" s="289"/>
      <c r="G2" s="289"/>
      <c r="H2" s="289"/>
      <c r="I2" s="289"/>
      <c r="J2" s="292"/>
    </row>
    <row r="3" spans="2:26" ht="13.8">
      <c r="B3" s="287"/>
      <c r="C3" s="286"/>
      <c r="D3" s="286"/>
      <c r="E3" s="286"/>
      <c r="F3" s="286"/>
      <c r="G3" s="286"/>
      <c r="H3" s="286"/>
      <c r="I3" s="286"/>
      <c r="J3" s="293"/>
    </row>
    <row r="4" spans="2:26" ht="13.8">
      <c r="B4" s="287"/>
      <c r="C4" s="286"/>
      <c r="D4" s="286"/>
      <c r="E4" s="286"/>
      <c r="F4" s="286"/>
      <c r="G4" s="286"/>
      <c r="H4" s="286"/>
      <c r="I4" s="286"/>
      <c r="J4" s="293"/>
    </row>
    <row r="5" spans="2:26" ht="13.8">
      <c r="B5" s="287"/>
      <c r="C5" s="286" t="s">
        <v>403</v>
      </c>
      <c r="D5" s="286"/>
      <c r="E5" s="286"/>
      <c r="F5" s="286"/>
      <c r="G5" s="286"/>
      <c r="H5" s="286" t="s">
        <v>407</v>
      </c>
      <c r="I5" s="284"/>
      <c r="J5" s="293"/>
    </row>
    <row r="6" spans="2:26" ht="13.8">
      <c r="B6" s="287"/>
      <c r="C6" s="286"/>
      <c r="D6" s="286"/>
      <c r="E6" s="286"/>
      <c r="F6" s="286"/>
      <c r="G6" s="286"/>
      <c r="H6" s="286"/>
      <c r="I6" s="286"/>
      <c r="J6" s="293"/>
    </row>
    <row r="7" spans="2:26" ht="13.8">
      <c r="B7" s="287"/>
      <c r="C7" s="286" t="s">
        <v>404</v>
      </c>
      <c r="D7" s="286"/>
      <c r="E7" s="286"/>
      <c r="F7" s="286"/>
      <c r="G7" s="286"/>
      <c r="H7" s="286" t="s">
        <v>408</v>
      </c>
      <c r="I7" s="284"/>
      <c r="J7" s="293"/>
    </row>
    <row r="8" spans="2:26" ht="13.8">
      <c r="B8" s="287"/>
      <c r="C8" s="286"/>
      <c r="D8" s="286"/>
      <c r="E8" s="286"/>
      <c r="F8" s="286"/>
      <c r="G8" s="286"/>
      <c r="H8" s="286"/>
      <c r="I8" s="286"/>
      <c r="J8" s="293"/>
    </row>
    <row r="9" spans="2:26" ht="13.8">
      <c r="B9" s="287"/>
      <c r="C9" s="286" t="s">
        <v>405</v>
      </c>
      <c r="D9" s="286"/>
      <c r="E9" s="286"/>
      <c r="F9" s="286"/>
      <c r="G9" s="286"/>
      <c r="H9" s="286" t="s">
        <v>409</v>
      </c>
      <c r="I9" s="284"/>
      <c r="J9" s="293"/>
    </row>
    <row r="10" spans="2:26" ht="13.8">
      <c r="B10" s="287"/>
      <c r="C10" s="286"/>
      <c r="D10" s="286"/>
      <c r="E10" s="286"/>
      <c r="F10" s="286"/>
      <c r="G10" s="286"/>
      <c r="H10" s="286"/>
      <c r="I10" s="286"/>
      <c r="J10" s="293"/>
    </row>
    <row r="11" spans="2:26" ht="13.8">
      <c r="B11" s="287"/>
      <c r="C11" s="286" t="s">
        <v>406</v>
      </c>
      <c r="D11" s="286"/>
      <c r="E11" s="286"/>
      <c r="F11" s="286"/>
      <c r="G11" s="286"/>
      <c r="H11" s="286" t="s">
        <v>410</v>
      </c>
      <c r="I11" s="285" t="e">
        <f>CEILING((1.96/I7)^2*I5*(1-I5),1)</f>
        <v>#DIV/0!</v>
      </c>
      <c r="J11" s="293"/>
    </row>
    <row r="12" spans="2:26" ht="13.8">
      <c r="B12" s="287"/>
      <c r="C12" s="286"/>
      <c r="D12" s="286"/>
      <c r="E12" s="286"/>
      <c r="F12" s="286"/>
      <c r="G12" s="286"/>
      <c r="H12" s="286"/>
      <c r="I12" s="286"/>
      <c r="J12" s="293"/>
    </row>
    <row r="13" spans="2:26" ht="13.8">
      <c r="B13" s="287"/>
      <c r="C13" s="286"/>
      <c r="D13" s="286"/>
      <c r="E13" s="286"/>
      <c r="F13" s="286"/>
      <c r="G13" s="286"/>
      <c r="H13" s="286" t="s">
        <v>411</v>
      </c>
      <c r="I13" s="285" t="str">
        <f>IF(ISNUMBER(I9),CEILING((I11/(1+I11/I9)),1),(Z1))</f>
        <v xml:space="preserve"> </v>
      </c>
      <c r="J13" s="293"/>
    </row>
    <row r="14" spans="2:26" ht="13.8">
      <c r="B14" s="287"/>
      <c r="C14" s="286"/>
      <c r="D14" s="286"/>
      <c r="E14" s="286"/>
      <c r="F14" s="286"/>
      <c r="G14" s="286"/>
      <c r="H14" s="286"/>
      <c r="I14" s="286"/>
      <c r="J14" s="293"/>
    </row>
    <row r="15" spans="2:26" ht="13.8">
      <c r="B15" s="287"/>
      <c r="C15" s="286"/>
      <c r="D15" s="286"/>
      <c r="E15" s="286"/>
      <c r="F15" s="286"/>
      <c r="G15" s="286"/>
      <c r="H15" s="286" t="s">
        <v>412</v>
      </c>
      <c r="I15" s="285" t="e">
        <f>(I11*I5)</f>
        <v>#DIV/0!</v>
      </c>
      <c r="J15" s="293"/>
    </row>
    <row r="16" spans="2:26" ht="14.4" thickBot="1">
      <c r="B16" s="290"/>
      <c r="C16" s="291"/>
      <c r="D16" s="291"/>
      <c r="E16" s="291"/>
      <c r="F16" s="291"/>
      <c r="G16" s="291"/>
      <c r="H16" s="291"/>
      <c r="I16" s="291"/>
      <c r="J16" s="294"/>
    </row>
    <row r="17" spans="2:10">
      <c r="B17" s="282"/>
      <c r="C17" s="282"/>
      <c r="D17" s="282"/>
      <c r="E17" s="282"/>
      <c r="F17" s="282"/>
      <c r="G17" s="282"/>
      <c r="H17" s="282"/>
      <c r="I17" s="282"/>
      <c r="J17" s="282"/>
    </row>
    <row r="18" spans="2:10">
      <c r="B18" s="282"/>
      <c r="C18" s="283" t="s">
        <v>28</v>
      </c>
      <c r="D18" s="282"/>
      <c r="E18" s="282"/>
      <c r="F18" s="282"/>
      <c r="G18" s="282"/>
      <c r="H18" s="282"/>
      <c r="I18" s="282"/>
      <c r="J18" s="282"/>
    </row>
    <row r="19" spans="2:10">
      <c r="B19" s="282"/>
      <c r="C19" s="283" t="s">
        <v>414</v>
      </c>
      <c r="D19" s="282"/>
      <c r="E19" s="282"/>
      <c r="F19" s="282"/>
      <c r="G19" s="282"/>
      <c r="H19" s="282"/>
      <c r="I19" s="282"/>
      <c r="J19" s="282"/>
    </row>
    <row r="20" spans="2:10">
      <c r="B20" s="282"/>
      <c r="C20" s="283" t="s">
        <v>415</v>
      </c>
      <c r="D20" s="282"/>
      <c r="E20" s="282"/>
      <c r="F20" s="282"/>
      <c r="G20" s="282"/>
      <c r="H20" s="282"/>
      <c r="I20" s="282"/>
      <c r="J20" s="282"/>
    </row>
    <row r="21" spans="2:10">
      <c r="B21" s="282"/>
      <c r="C21" s="283" t="s">
        <v>419</v>
      </c>
      <c r="D21" s="282"/>
      <c r="E21" s="282"/>
      <c r="F21" s="282"/>
      <c r="G21" s="282"/>
      <c r="H21" s="282"/>
      <c r="I21" s="282"/>
      <c r="J21" s="282"/>
    </row>
    <row r="22" spans="2:10">
      <c r="B22" s="282"/>
      <c r="C22" s="283" t="s">
        <v>416</v>
      </c>
      <c r="D22" s="282"/>
      <c r="E22" s="282"/>
      <c r="F22" s="282"/>
      <c r="G22" s="282"/>
      <c r="H22" s="282"/>
      <c r="I22" s="282"/>
      <c r="J22" s="282"/>
    </row>
    <row r="23" spans="2:10">
      <c r="B23" s="282"/>
      <c r="C23" s="283" t="s">
        <v>417</v>
      </c>
      <c r="D23" s="282"/>
      <c r="E23" s="282"/>
      <c r="F23" s="282"/>
      <c r="G23" s="282"/>
      <c r="H23" s="282"/>
      <c r="I23" s="282"/>
      <c r="J23" s="282"/>
    </row>
    <row r="24" spans="2:10">
      <c r="B24" s="282"/>
      <c r="C24" s="283" t="s">
        <v>418</v>
      </c>
      <c r="D24" s="282"/>
      <c r="E24" s="282"/>
      <c r="F24" s="282"/>
      <c r="G24" s="282"/>
      <c r="H24" s="282"/>
      <c r="I24" s="282"/>
      <c r="J24" s="282"/>
    </row>
    <row r="25" spans="2:10">
      <c r="C25" s="295" t="s">
        <v>122</v>
      </c>
    </row>
  </sheetData>
  <sheetProtection sheet="1" objects="1" scenarios="1"/>
  <phoneticPr fontId="26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Z24"/>
  <sheetViews>
    <sheetView workbookViewId="0">
      <selection activeCell="M17" sqref="M17"/>
    </sheetView>
  </sheetViews>
  <sheetFormatPr defaultRowHeight="13.2"/>
  <cols>
    <col min="2" max="2" width="2.6640625" customWidth="1"/>
    <col min="8" max="8" width="28.6640625" customWidth="1"/>
    <col min="9" max="9" width="20.6640625" customWidth="1"/>
    <col min="10" max="10" width="2.6640625" customWidth="1"/>
  </cols>
  <sheetData>
    <row r="1" spans="2:26" ht="13.8" thickBot="1">
      <c r="B1" s="282"/>
      <c r="C1" s="282"/>
      <c r="D1" s="282"/>
      <c r="E1" s="282"/>
      <c r="F1" s="282"/>
      <c r="G1" s="282"/>
      <c r="H1" s="282"/>
      <c r="I1" s="282"/>
      <c r="J1" s="282"/>
      <c r="Z1" t="s">
        <v>413</v>
      </c>
    </row>
    <row r="2" spans="2:26" ht="13.8">
      <c r="B2" s="288"/>
      <c r="C2" s="289" t="s">
        <v>420</v>
      </c>
      <c r="D2" s="289"/>
      <c r="E2" s="289"/>
      <c r="F2" s="289"/>
      <c r="G2" s="289"/>
      <c r="H2" s="289"/>
      <c r="I2" s="289"/>
      <c r="J2" s="292"/>
    </row>
    <row r="3" spans="2:26" ht="13.8">
      <c r="B3" s="287"/>
      <c r="C3" s="286"/>
      <c r="D3" s="286"/>
      <c r="E3" s="286"/>
      <c r="F3" s="286"/>
      <c r="G3" s="286"/>
      <c r="H3" s="286"/>
      <c r="I3" s="286"/>
      <c r="J3" s="293"/>
    </row>
    <row r="4" spans="2:26" ht="13.8">
      <c r="B4" s="287"/>
      <c r="C4" s="286"/>
      <c r="D4" s="286"/>
      <c r="E4" s="286"/>
      <c r="F4" s="286"/>
      <c r="G4" s="286"/>
      <c r="H4" s="286"/>
      <c r="I4" s="286"/>
      <c r="J4" s="293"/>
    </row>
    <row r="5" spans="2:26" ht="13.8">
      <c r="B5" s="287"/>
      <c r="C5" s="286" t="s">
        <v>421</v>
      </c>
      <c r="D5" s="286"/>
      <c r="E5" s="286"/>
      <c r="F5" s="286"/>
      <c r="G5" s="286"/>
      <c r="H5" s="286" t="s">
        <v>355</v>
      </c>
      <c r="I5" s="284"/>
      <c r="J5" s="293"/>
    </row>
    <row r="6" spans="2:26" ht="13.8">
      <c r="B6" s="287"/>
      <c r="C6" s="286"/>
      <c r="D6" s="286"/>
      <c r="E6" s="286"/>
      <c r="F6" s="286"/>
      <c r="G6" s="286"/>
      <c r="H6" s="286"/>
      <c r="I6" s="286"/>
      <c r="J6" s="293"/>
    </row>
    <row r="7" spans="2:26" ht="13.8">
      <c r="B7" s="287"/>
      <c r="C7" s="286" t="s">
        <v>404</v>
      </c>
      <c r="D7" s="286"/>
      <c r="E7" s="286"/>
      <c r="F7" s="286"/>
      <c r="G7" s="286"/>
      <c r="H7" s="286" t="s">
        <v>408</v>
      </c>
      <c r="I7" s="284"/>
      <c r="J7" s="293"/>
    </row>
    <row r="8" spans="2:26" ht="13.8">
      <c r="B8" s="287"/>
      <c r="C8" s="286"/>
      <c r="D8" s="286"/>
      <c r="E8" s="286"/>
      <c r="F8" s="286"/>
      <c r="G8" s="286"/>
      <c r="H8" s="286"/>
      <c r="I8" s="286"/>
      <c r="J8" s="293"/>
    </row>
    <row r="9" spans="2:26" ht="13.8">
      <c r="B9" s="287"/>
      <c r="C9" s="286" t="s">
        <v>405</v>
      </c>
      <c r="D9" s="286"/>
      <c r="E9" s="286"/>
      <c r="F9" s="286"/>
      <c r="G9" s="286"/>
      <c r="H9" s="286" t="s">
        <v>409</v>
      </c>
      <c r="I9" s="284"/>
      <c r="J9" s="293"/>
    </row>
    <row r="10" spans="2:26" ht="13.8">
      <c r="B10" s="287"/>
      <c r="C10" s="286"/>
      <c r="D10" s="286"/>
      <c r="E10" s="286"/>
      <c r="F10" s="286"/>
      <c r="G10" s="286"/>
      <c r="H10" s="286"/>
      <c r="I10" s="286"/>
      <c r="J10" s="293"/>
    </row>
    <row r="11" spans="2:26" ht="13.8">
      <c r="B11" s="287"/>
      <c r="C11" s="286" t="s">
        <v>406</v>
      </c>
      <c r="D11" s="286"/>
      <c r="E11" s="286"/>
      <c r="F11" s="286"/>
      <c r="G11" s="286"/>
      <c r="H11" s="286" t="s">
        <v>410</v>
      </c>
      <c r="I11" s="285" t="e">
        <f>CEILING((1.96*I5/I7)^2,1)</f>
        <v>#DIV/0!</v>
      </c>
      <c r="J11" s="293"/>
    </row>
    <row r="12" spans="2:26" ht="13.8">
      <c r="B12" s="287"/>
      <c r="C12" s="286"/>
      <c r="D12" s="286"/>
      <c r="E12" s="286"/>
      <c r="F12" s="286"/>
      <c r="G12" s="286"/>
      <c r="H12" s="286"/>
      <c r="I12" s="286"/>
      <c r="J12" s="293"/>
    </row>
    <row r="13" spans="2:26" ht="13.8">
      <c r="B13" s="287"/>
      <c r="C13" s="286"/>
      <c r="D13" s="286"/>
      <c r="E13" s="286"/>
      <c r="F13" s="286"/>
      <c r="G13" s="286"/>
      <c r="H13" s="286" t="s">
        <v>411</v>
      </c>
      <c r="I13" s="285" t="str">
        <f>IF(ISNUMBER(I9),CEILING((I11/(1+I11/I9)),1),(Z1))</f>
        <v xml:space="preserve"> </v>
      </c>
      <c r="J13" s="293"/>
    </row>
    <row r="14" spans="2:26" ht="14.4" thickBot="1">
      <c r="B14" s="290"/>
      <c r="C14" s="291"/>
      <c r="D14" s="291"/>
      <c r="E14" s="291"/>
      <c r="F14" s="291"/>
      <c r="G14" s="291"/>
      <c r="H14" s="291"/>
      <c r="I14" s="291"/>
      <c r="J14" s="294"/>
    </row>
    <row r="15" spans="2:26">
      <c r="B15" s="282"/>
      <c r="C15" s="282"/>
      <c r="D15" s="282"/>
      <c r="E15" s="282"/>
      <c r="F15" s="282"/>
      <c r="G15" s="282"/>
      <c r="H15" s="282"/>
      <c r="I15" s="282"/>
      <c r="J15" s="282"/>
    </row>
    <row r="16" spans="2:26">
      <c r="B16" s="282"/>
      <c r="C16" s="283" t="s">
        <v>28</v>
      </c>
      <c r="D16" s="282"/>
      <c r="E16" s="282"/>
      <c r="F16" s="282"/>
      <c r="G16" s="282"/>
      <c r="H16" s="282"/>
      <c r="I16" s="282"/>
      <c r="J16" s="282"/>
    </row>
    <row r="17" spans="2:10">
      <c r="B17" s="282"/>
      <c r="C17" s="283" t="s">
        <v>422</v>
      </c>
      <c r="D17" s="282"/>
      <c r="E17" s="282"/>
      <c r="F17" s="282"/>
      <c r="G17" s="282"/>
      <c r="H17" s="282"/>
      <c r="I17" s="282"/>
      <c r="J17" s="282"/>
    </row>
    <row r="18" spans="2:10">
      <c r="B18" s="282"/>
      <c r="C18" s="283" t="s">
        <v>424</v>
      </c>
      <c r="D18" s="282"/>
      <c r="E18" s="282"/>
      <c r="F18" s="282"/>
      <c r="G18" s="282"/>
      <c r="H18" s="282"/>
      <c r="I18" s="282"/>
      <c r="J18" s="282"/>
    </row>
    <row r="19" spans="2:10">
      <c r="B19" s="282"/>
      <c r="C19" s="283" t="s">
        <v>423</v>
      </c>
      <c r="D19" s="282"/>
      <c r="E19" s="282"/>
      <c r="F19" s="282"/>
      <c r="G19" s="282"/>
      <c r="H19" s="282"/>
      <c r="I19" s="282"/>
      <c r="J19" s="282"/>
    </row>
    <row r="20" spans="2:10">
      <c r="B20" s="282"/>
      <c r="C20" s="283" t="s">
        <v>425</v>
      </c>
      <c r="D20" s="282"/>
      <c r="E20" s="282"/>
      <c r="F20" s="282"/>
      <c r="G20" s="282"/>
      <c r="H20" s="282"/>
      <c r="I20" s="282"/>
      <c r="J20" s="282"/>
    </row>
    <row r="21" spans="2:10">
      <c r="B21" s="282"/>
      <c r="C21" s="295" t="s">
        <v>122</v>
      </c>
      <c r="D21" s="282"/>
      <c r="E21" s="282"/>
      <c r="F21" s="282"/>
      <c r="G21" s="282"/>
      <c r="H21" s="282"/>
      <c r="I21" s="282"/>
      <c r="J21" s="282"/>
    </row>
    <row r="22" spans="2:10">
      <c r="B22" s="282"/>
      <c r="C22" s="282"/>
      <c r="D22" s="282"/>
      <c r="E22" s="282"/>
      <c r="F22" s="282"/>
      <c r="G22" s="282"/>
      <c r="H22" s="282"/>
      <c r="I22" s="282"/>
      <c r="J22" s="282"/>
    </row>
    <row r="23" spans="2:10">
      <c r="B23" s="282"/>
      <c r="C23" s="282"/>
      <c r="D23" s="282"/>
      <c r="E23" s="282"/>
      <c r="F23" s="282"/>
      <c r="G23" s="282"/>
      <c r="H23" s="282"/>
      <c r="I23" s="282"/>
      <c r="J23" s="282"/>
    </row>
    <row r="24" spans="2:10">
      <c r="B24" s="282"/>
      <c r="C24" s="282"/>
      <c r="D24" s="282"/>
      <c r="E24" s="282"/>
      <c r="F24" s="282"/>
      <c r="G24" s="282"/>
      <c r="H24" s="282"/>
      <c r="I24" s="282"/>
      <c r="J24" s="282"/>
    </row>
  </sheetData>
  <sheetProtection sheet="1" objects="1" scenarios="1"/>
  <phoneticPr fontId="26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8"/>
  <dimension ref="A1:DP451"/>
  <sheetViews>
    <sheetView showGridLines="0" showRowColHeaders="0" topLeftCell="A2" workbookViewId="0"/>
  </sheetViews>
  <sheetFormatPr defaultColWidth="9.109375" defaultRowHeight="13.2"/>
  <cols>
    <col min="1" max="1" width="4.6640625" style="300" customWidth="1"/>
    <col min="2" max="2" width="37.6640625" style="300" customWidth="1"/>
    <col min="3" max="12" width="12.6640625" style="300" customWidth="1"/>
    <col min="13" max="13" width="15.109375" style="300" customWidth="1"/>
    <col min="14" max="14" width="10" style="300" customWidth="1"/>
    <col min="15" max="16" width="9.109375" style="300"/>
    <col min="17" max="17" width="17.109375" style="300" customWidth="1"/>
    <col min="18" max="18" width="9.44140625" style="300" bestFit="1" customWidth="1"/>
    <col min="19" max="61" width="9.109375" style="300"/>
    <col min="62" max="62" width="15" style="300" customWidth="1"/>
    <col min="63" max="63" width="9.109375" style="300"/>
    <col min="64" max="64" width="16.6640625" style="300" customWidth="1"/>
    <col min="65" max="65" width="9.109375" style="300"/>
    <col min="66" max="66" width="9.44140625" style="300" bestFit="1" customWidth="1"/>
    <col min="67" max="68" width="9.109375" style="300"/>
    <col min="69" max="69" width="12.44140625" style="300" bestFit="1" customWidth="1"/>
    <col min="70" max="71" width="9.109375" style="300"/>
    <col min="72" max="72" width="12.5546875" style="300" customWidth="1"/>
    <col min="73" max="74" width="9.109375" style="300"/>
    <col min="75" max="75" width="12.44140625" style="300" bestFit="1" customWidth="1"/>
    <col min="76" max="76" width="9.109375" style="300"/>
    <col min="77" max="77" width="13.109375" style="300" customWidth="1"/>
    <col min="78" max="16384" width="9.109375" style="300"/>
  </cols>
  <sheetData>
    <row r="1" spans="1:94" ht="13.8" thickBot="1">
      <c r="A1" s="296"/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6"/>
      <c r="AD1" s="296"/>
      <c r="AE1" s="296"/>
      <c r="AF1" s="296"/>
      <c r="AG1" s="296"/>
      <c r="AH1" s="296"/>
      <c r="AI1" s="296"/>
      <c r="AJ1" s="296"/>
      <c r="AK1" s="296"/>
      <c r="AL1" s="296"/>
      <c r="AM1" s="296"/>
      <c r="AN1" s="296"/>
      <c r="AO1" s="296"/>
      <c r="AP1" s="296"/>
      <c r="AQ1" s="296"/>
      <c r="AR1" s="296"/>
      <c r="AS1" s="296"/>
      <c r="AT1" s="296"/>
      <c r="AU1" s="296"/>
      <c r="AV1" s="296"/>
      <c r="AW1" s="296"/>
      <c r="AX1" s="296"/>
      <c r="AY1" s="296"/>
      <c r="AZ1" s="296"/>
      <c r="BA1" s="296"/>
      <c r="BB1" s="296"/>
      <c r="BC1" s="296"/>
      <c r="BD1" s="296"/>
      <c r="BE1" s="296"/>
      <c r="BF1" s="296"/>
      <c r="BG1" s="296"/>
      <c r="BH1" s="296"/>
      <c r="BI1" s="296"/>
      <c r="BJ1" s="296"/>
      <c r="BK1" s="296"/>
      <c r="BL1" s="296"/>
      <c r="BM1" s="296"/>
      <c r="BN1" s="296"/>
      <c r="BO1" s="296"/>
      <c r="BP1" s="296"/>
      <c r="BQ1" s="296"/>
      <c r="BR1" s="296"/>
      <c r="BS1" s="297"/>
      <c r="BT1" s="298"/>
      <c r="BU1" s="298"/>
      <c r="BV1" s="298"/>
      <c r="BW1" s="298"/>
      <c r="BX1" s="298"/>
      <c r="BY1" s="298"/>
      <c r="BZ1" s="298"/>
      <c r="CA1" s="298" t="s">
        <v>426</v>
      </c>
      <c r="CB1" s="298"/>
      <c r="CC1" s="298"/>
      <c r="CD1" s="299"/>
      <c r="CG1" s="301" t="s">
        <v>427</v>
      </c>
      <c r="CH1" s="301" t="s">
        <v>428</v>
      </c>
      <c r="CI1" s="301" t="s">
        <v>429</v>
      </c>
      <c r="CJ1" s="301"/>
      <c r="CK1" s="299"/>
      <c r="CL1" s="301" t="s">
        <v>430</v>
      </c>
      <c r="CM1" s="301" t="s">
        <v>431</v>
      </c>
      <c r="CN1" s="301" t="s">
        <v>432</v>
      </c>
      <c r="CO1" s="299" t="s">
        <v>433</v>
      </c>
      <c r="CP1" s="299"/>
    </row>
    <row r="2" spans="1:94" ht="15.6">
      <c r="A2" s="296"/>
      <c r="B2" s="302" t="s">
        <v>434</v>
      </c>
      <c r="C2" s="303"/>
      <c r="D2" s="304"/>
      <c r="E2" s="304"/>
      <c r="F2" s="304"/>
      <c r="G2" s="304"/>
      <c r="H2" s="304"/>
      <c r="I2" s="304"/>
      <c r="J2" s="304"/>
      <c r="K2" s="304"/>
      <c r="L2" s="305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  <c r="Z2" s="296"/>
      <c r="AA2" s="296"/>
      <c r="AB2" s="296"/>
      <c r="AC2" s="296"/>
      <c r="AD2" s="296"/>
      <c r="AE2" s="296"/>
      <c r="AF2" s="296"/>
      <c r="AG2" s="296"/>
      <c r="AH2" s="296"/>
      <c r="AI2" s="296"/>
      <c r="AJ2" s="296"/>
      <c r="AK2" s="296"/>
      <c r="AL2" s="296"/>
      <c r="AM2" s="296"/>
      <c r="AN2" s="296"/>
      <c r="AO2" s="296"/>
      <c r="AP2" s="296"/>
      <c r="AQ2" s="296"/>
      <c r="AR2" s="296"/>
      <c r="AS2" s="296"/>
      <c r="AT2" s="296"/>
      <c r="AU2" s="296"/>
      <c r="AV2" s="296"/>
      <c r="AW2" s="296"/>
      <c r="AX2" s="296"/>
      <c r="AY2" s="296"/>
      <c r="AZ2" s="296"/>
      <c r="BA2" s="296"/>
      <c r="BB2" s="296"/>
      <c r="BC2" s="296"/>
      <c r="BD2" s="296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297"/>
      <c r="BT2" s="298"/>
      <c r="BU2" s="298"/>
      <c r="BV2" s="298"/>
      <c r="BW2" s="298"/>
      <c r="BX2" s="298"/>
      <c r="BY2" s="298"/>
      <c r="BZ2" s="298"/>
      <c r="CA2" s="298"/>
      <c r="CB2" s="298"/>
      <c r="CC2" s="298"/>
      <c r="CD2" s="299"/>
      <c r="CG2" s="301" t="s">
        <v>435</v>
      </c>
      <c r="CH2" s="301" t="s">
        <v>436</v>
      </c>
      <c r="CI2" s="301">
        <f>C15</f>
        <v>0</v>
      </c>
      <c r="CJ2" s="301"/>
      <c r="CK2" s="299"/>
      <c r="CL2" s="301" t="str">
        <f>IF(ISNUMBER(C15),"A - 1",IF(ISNUMBER(C16),"A - 1",IF(ISNUMBER(C7),"A - 1",(""))))</f>
        <v/>
      </c>
      <c r="CM2" s="301" t="str">
        <f>IF( ISNUMBER(C15),(C15),(""))</f>
        <v/>
      </c>
      <c r="CN2" s="301" t="str">
        <f>IF( ISNUMBER(C16),(C16),(""))</f>
        <v/>
      </c>
      <c r="CO2" s="301" t="str">
        <f>IF( ISNUMBER(C17),(C17),(""))</f>
        <v/>
      </c>
      <c r="CP2" s="299"/>
    </row>
    <row r="3" spans="1:94" ht="15.6">
      <c r="A3" s="296"/>
      <c r="B3" s="306" t="s">
        <v>437</v>
      </c>
      <c r="C3" s="307"/>
      <c r="D3" s="308"/>
      <c r="E3" s="308"/>
      <c r="F3" s="308"/>
      <c r="G3" s="308"/>
      <c r="H3" s="308"/>
      <c r="I3" s="308"/>
      <c r="J3" s="308"/>
      <c r="K3" s="308"/>
      <c r="L3" s="309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6"/>
      <c r="AI3" s="296"/>
      <c r="AJ3" s="296"/>
      <c r="AK3" s="296"/>
      <c r="AL3" s="296"/>
      <c r="AM3" s="296"/>
      <c r="AN3" s="296"/>
      <c r="AO3" s="296"/>
      <c r="AP3" s="296"/>
      <c r="AQ3" s="296"/>
      <c r="AR3" s="296"/>
      <c r="AS3" s="296"/>
      <c r="AT3" s="296"/>
      <c r="AU3" s="296"/>
      <c r="AV3" s="296"/>
      <c r="AW3" s="296"/>
      <c r="AX3" s="296"/>
      <c r="AY3" s="296"/>
      <c r="AZ3" s="296"/>
      <c r="BA3" s="296"/>
      <c r="BB3" s="296"/>
      <c r="BC3" s="296"/>
      <c r="BD3" s="296"/>
      <c r="BE3" s="296"/>
      <c r="BF3" s="296"/>
      <c r="BG3" s="296"/>
      <c r="BH3" s="296"/>
      <c r="BI3" s="296"/>
      <c r="BJ3" s="296"/>
      <c r="BK3" s="296"/>
      <c r="BL3" s="296"/>
      <c r="BM3" s="296"/>
      <c r="BN3" s="296"/>
      <c r="BO3" s="296"/>
      <c r="BP3" s="296"/>
      <c r="BQ3" s="296"/>
      <c r="BR3" s="296"/>
      <c r="BS3" s="297"/>
      <c r="BT3" s="298"/>
      <c r="BU3" s="298"/>
      <c r="BV3" s="298"/>
      <c r="BW3" s="298"/>
      <c r="BX3" s="298"/>
      <c r="BY3" s="298"/>
      <c r="BZ3" s="298"/>
      <c r="CA3" s="298"/>
      <c r="CB3" s="298"/>
      <c r="CC3" s="298"/>
      <c r="CD3" s="299"/>
      <c r="CG3" s="301" t="s">
        <v>438</v>
      </c>
      <c r="CH3" s="301" t="s">
        <v>436</v>
      </c>
      <c r="CI3" s="301">
        <f>D15</f>
        <v>0</v>
      </c>
      <c r="CJ3" s="301"/>
      <c r="CK3" s="299"/>
      <c r="CL3" s="301" t="str">
        <f>IF(ISNUMBER(D15),"A - 2",IF(ISNUMBER(D16),"A - 2",IF(ISNUMBER(D17),"A - 2",(""))))</f>
        <v/>
      </c>
      <c r="CM3" s="301" t="str">
        <f>IF( ISNUMBER(D15),(D15),(""))</f>
        <v/>
      </c>
      <c r="CN3" s="301" t="str">
        <f>IF( ISNUMBER(D16),(D16),(""))</f>
        <v/>
      </c>
      <c r="CO3" s="301" t="str">
        <f>IF( ISNUMBER(D17),(D17),(""))</f>
        <v/>
      </c>
      <c r="CP3" s="299"/>
    </row>
    <row r="4" spans="1:94" ht="15.6">
      <c r="A4" s="296"/>
      <c r="B4" s="306" t="s">
        <v>53</v>
      </c>
      <c r="C4" s="307"/>
      <c r="D4" s="308"/>
      <c r="E4" s="308"/>
      <c r="F4" s="308"/>
      <c r="G4" s="308"/>
      <c r="H4" s="308"/>
      <c r="I4" s="308"/>
      <c r="J4" s="308"/>
      <c r="K4" s="308"/>
      <c r="L4" s="309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  <c r="AL4" s="296"/>
      <c r="AM4" s="296"/>
      <c r="AN4" s="296"/>
      <c r="AO4" s="296"/>
      <c r="AP4" s="296"/>
      <c r="AQ4" s="296"/>
      <c r="AR4" s="296"/>
      <c r="AS4" s="296"/>
      <c r="AT4" s="296"/>
      <c r="AU4" s="296"/>
      <c r="AV4" s="296"/>
      <c r="AW4" s="296"/>
      <c r="AX4" s="296"/>
      <c r="AY4" s="296"/>
      <c r="AZ4" s="296"/>
      <c r="BA4" s="296"/>
      <c r="BB4" s="296"/>
      <c r="BC4" s="296"/>
      <c r="BD4" s="296"/>
      <c r="BE4" s="296"/>
      <c r="BF4" s="296"/>
      <c r="BG4" s="296"/>
      <c r="BH4" s="296"/>
      <c r="BI4" s="296"/>
      <c r="BJ4" s="296"/>
      <c r="BK4" s="70"/>
      <c r="BL4" s="70"/>
      <c r="BM4" s="70"/>
      <c r="BN4" s="296"/>
      <c r="BO4" s="296"/>
      <c r="BP4" s="296"/>
      <c r="BQ4" s="296"/>
      <c r="BR4" s="296"/>
      <c r="BS4" s="297"/>
      <c r="BT4" s="298"/>
      <c r="BU4" s="298"/>
      <c r="BV4" s="298"/>
      <c r="BW4" s="298"/>
      <c r="BX4" s="298"/>
      <c r="BY4" s="298"/>
      <c r="BZ4" s="298"/>
      <c r="CA4" s="298"/>
      <c r="CB4" s="298"/>
      <c r="CC4" s="298"/>
      <c r="CD4" s="299"/>
      <c r="CG4" s="301" t="s">
        <v>439</v>
      </c>
      <c r="CH4" s="301" t="s">
        <v>436</v>
      </c>
      <c r="CI4" s="301">
        <f>E15</f>
        <v>0</v>
      </c>
      <c r="CJ4" s="301"/>
      <c r="CK4" s="299"/>
      <c r="CL4" s="301" t="str">
        <f>IF(ISNUMBER(E15),"A - 3",IF(ISNUMBER(E16),"A - 3",IF(ISNUMBER(E17),"A - 3",(""))))</f>
        <v/>
      </c>
      <c r="CM4" s="301" t="str">
        <f>IF( ISNUMBER(E15),(E15),(""))</f>
        <v/>
      </c>
      <c r="CN4" s="301" t="str">
        <f>IF( ISNUMBER(E16),(E16),(""))</f>
        <v/>
      </c>
      <c r="CO4" s="301" t="str">
        <f>IF( ISNUMBER(E17),(E17),(""))</f>
        <v/>
      </c>
      <c r="CP4" s="299"/>
    </row>
    <row r="5" spans="1:94" ht="16.2" thickBot="1">
      <c r="A5" s="296"/>
      <c r="B5" s="310" t="s">
        <v>28</v>
      </c>
      <c r="C5" s="311"/>
      <c r="D5" s="311"/>
      <c r="E5" s="311"/>
      <c r="F5" s="311"/>
      <c r="G5" s="311"/>
      <c r="H5" s="311"/>
      <c r="I5" s="311"/>
      <c r="J5" s="311"/>
      <c r="K5" s="311"/>
      <c r="L5" s="312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6"/>
      <c r="AC5" s="296"/>
      <c r="AD5" s="296"/>
      <c r="AE5" s="296"/>
      <c r="AF5" s="296"/>
      <c r="AG5" s="296"/>
      <c r="AH5" s="296"/>
      <c r="AI5" s="296"/>
      <c r="AJ5" s="296"/>
      <c r="AK5" s="296"/>
      <c r="AL5" s="296"/>
      <c r="AM5" s="296"/>
      <c r="AN5" s="296"/>
      <c r="AO5" s="296"/>
      <c r="AP5" s="296"/>
      <c r="AQ5" s="296"/>
      <c r="AR5" s="296"/>
      <c r="AS5" s="296"/>
      <c r="AT5" s="296"/>
      <c r="AU5" s="296"/>
      <c r="AV5" s="296"/>
      <c r="AW5" s="296"/>
      <c r="AX5" s="296"/>
      <c r="AY5" s="296"/>
      <c r="AZ5" s="296"/>
      <c r="BA5" s="296"/>
      <c r="BB5" s="296"/>
      <c r="BC5" s="296"/>
      <c r="BD5" s="296"/>
      <c r="BE5" s="296"/>
      <c r="BF5" s="296"/>
      <c r="BG5" s="296"/>
      <c r="BH5" s="296"/>
      <c r="BI5" s="296"/>
      <c r="BJ5" s="296"/>
      <c r="BK5" s="70"/>
      <c r="BL5" s="70"/>
      <c r="BM5" s="70"/>
      <c r="BN5" s="296"/>
      <c r="BO5" s="296"/>
      <c r="BP5" s="296"/>
      <c r="BQ5" s="296"/>
      <c r="BR5" s="296"/>
      <c r="BS5" s="297"/>
      <c r="BT5" s="298"/>
      <c r="BU5" s="298"/>
      <c r="BV5" s="298"/>
      <c r="BW5" s="298"/>
      <c r="BX5" s="298"/>
      <c r="BY5" s="298"/>
      <c r="BZ5" s="298"/>
      <c r="CA5" s="298"/>
      <c r="CB5" s="298"/>
      <c r="CC5" s="298"/>
      <c r="CD5" s="299"/>
      <c r="CG5" s="301" t="s">
        <v>440</v>
      </c>
      <c r="CH5" s="301" t="s">
        <v>436</v>
      </c>
      <c r="CI5" s="301">
        <f>F15</f>
        <v>0</v>
      </c>
      <c r="CJ5" s="301"/>
      <c r="CK5" s="299"/>
      <c r="CL5" s="301" t="str">
        <f>IF(ISNUMBER(F15),"A - 4",IF(ISNUMBER(F16),"A - 4",IF(ISNUMBER(F17),"A - 4",(""))))</f>
        <v/>
      </c>
      <c r="CM5" s="301" t="str">
        <f>IF( ISNUMBER(F15),(F15),(""))</f>
        <v/>
      </c>
      <c r="CN5" s="301" t="str">
        <f>IF( ISNUMBER(F16),(F16),(""))</f>
        <v/>
      </c>
      <c r="CO5" s="301" t="str">
        <f>IF( ISNUMBER(F17),(F17),(""))</f>
        <v/>
      </c>
      <c r="CP5" s="299"/>
    </row>
    <row r="6" spans="1:94" ht="16.2" thickBot="1">
      <c r="A6" s="296"/>
      <c r="B6" s="313"/>
      <c r="C6" s="314"/>
      <c r="D6" s="314"/>
      <c r="E6" s="314"/>
      <c r="F6" s="314"/>
      <c r="G6" s="314"/>
      <c r="H6" s="314"/>
      <c r="I6" s="314"/>
      <c r="J6" s="315"/>
      <c r="K6" s="316"/>
      <c r="L6" s="315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6"/>
      <c r="AH6" s="296"/>
      <c r="AI6" s="296"/>
      <c r="AJ6" s="296"/>
      <c r="AK6" s="296"/>
      <c r="AL6" s="296"/>
      <c r="AM6" s="296"/>
      <c r="AN6" s="296"/>
      <c r="AO6" s="296"/>
      <c r="AP6" s="296"/>
      <c r="AQ6" s="296"/>
      <c r="AR6" s="296"/>
      <c r="AS6" s="296"/>
      <c r="AT6" s="296"/>
      <c r="AU6" s="296"/>
      <c r="AV6" s="296"/>
      <c r="AW6" s="296"/>
      <c r="AX6" s="296"/>
      <c r="AY6" s="296"/>
      <c r="AZ6" s="296"/>
      <c r="BA6" s="296"/>
      <c r="BB6" s="296"/>
      <c r="BC6" s="296"/>
      <c r="BD6" s="296"/>
      <c r="BE6" s="296"/>
      <c r="BF6" s="296"/>
      <c r="BG6" s="296"/>
      <c r="BH6" s="296"/>
      <c r="BI6" s="296"/>
      <c r="BJ6" s="296"/>
      <c r="BK6" s="70"/>
      <c r="BL6" s="70"/>
      <c r="BM6" s="70"/>
      <c r="BN6" s="296"/>
      <c r="BO6" s="296"/>
      <c r="BP6" s="296"/>
      <c r="BQ6" s="296"/>
      <c r="BR6" s="296"/>
      <c r="BS6" s="297"/>
      <c r="BT6" s="298"/>
      <c r="BU6" s="298"/>
      <c r="BV6" s="298"/>
      <c r="BW6" s="298"/>
      <c r="BX6" s="298"/>
      <c r="BY6" s="298"/>
      <c r="BZ6" s="298"/>
      <c r="CA6" s="298"/>
      <c r="CB6" s="298"/>
      <c r="CC6" s="298"/>
      <c r="CD6" s="299"/>
      <c r="CG6" s="301" t="s">
        <v>441</v>
      </c>
      <c r="CH6" s="301" t="s">
        <v>436</v>
      </c>
      <c r="CI6" s="301">
        <f>G15</f>
        <v>0</v>
      </c>
      <c r="CJ6" s="301"/>
      <c r="CK6" s="299"/>
      <c r="CL6" s="301" t="str">
        <f>IF(ISNUMBER(G15),"A - 5",IF(ISNUMBER(G16),"A - 5",IF(ISNUMBER(G17),"A - 5",(""))))</f>
        <v/>
      </c>
      <c r="CM6" s="301" t="str">
        <f>IF( ISNUMBER(G15),(G15),(""))</f>
        <v/>
      </c>
      <c r="CN6" s="301" t="str">
        <f>IF( ISNUMBER(G16),(G16),(""))</f>
        <v/>
      </c>
      <c r="CO6" s="301" t="str">
        <f>IF( ISNUMBER(G17),(G17),(""))</f>
        <v/>
      </c>
      <c r="CP6" s="299"/>
    </row>
    <row r="7" spans="1:94" ht="16.2" thickBot="1">
      <c r="A7" s="296"/>
      <c r="B7" s="317" t="s">
        <v>442</v>
      </c>
      <c r="C7" s="318"/>
      <c r="D7" s="314"/>
      <c r="E7" s="319"/>
      <c r="F7" s="314"/>
      <c r="G7" s="314"/>
      <c r="H7" s="314"/>
      <c r="I7" s="314"/>
      <c r="J7" s="315"/>
      <c r="K7" s="316"/>
      <c r="L7" s="315"/>
      <c r="M7" s="296"/>
      <c r="N7" s="296"/>
      <c r="O7" s="296"/>
      <c r="P7" s="296"/>
      <c r="Q7" s="296"/>
      <c r="R7" s="296"/>
      <c r="S7" s="296"/>
      <c r="T7" s="296"/>
      <c r="U7" s="296"/>
      <c r="V7" s="296"/>
      <c r="W7" s="296"/>
      <c r="X7" s="296"/>
      <c r="Y7" s="296"/>
      <c r="Z7" s="296"/>
      <c r="AA7" s="296"/>
      <c r="AB7" s="296"/>
      <c r="AC7" s="296"/>
      <c r="AD7" s="296"/>
      <c r="AE7" s="296"/>
      <c r="AF7" s="296"/>
      <c r="AG7" s="296"/>
      <c r="AH7" s="296"/>
      <c r="AI7" s="296"/>
      <c r="AJ7" s="296"/>
      <c r="AK7" s="296"/>
      <c r="AL7" s="296"/>
      <c r="AM7" s="296"/>
      <c r="AN7" s="296"/>
      <c r="AO7" s="296"/>
      <c r="AP7" s="296"/>
      <c r="AQ7" s="296"/>
      <c r="AR7" s="296"/>
      <c r="AS7" s="296"/>
      <c r="AT7" s="296"/>
      <c r="AU7" s="296"/>
      <c r="AV7" s="296"/>
      <c r="AW7" s="296"/>
      <c r="AX7" s="296"/>
      <c r="AY7" s="296"/>
      <c r="AZ7" s="296"/>
      <c r="BA7" s="296"/>
      <c r="BB7" s="296"/>
      <c r="BC7" s="296"/>
      <c r="BD7" s="296"/>
      <c r="BE7" s="296"/>
      <c r="BF7" s="296"/>
      <c r="BG7" s="296"/>
      <c r="BH7" s="296"/>
      <c r="BI7" s="296"/>
      <c r="BJ7" s="296"/>
      <c r="BK7" s="70"/>
      <c r="BL7" s="70"/>
      <c r="BM7" s="70"/>
      <c r="BN7" s="296"/>
      <c r="BO7" s="296"/>
      <c r="BP7" s="296"/>
      <c r="BQ7" s="296"/>
      <c r="BR7" s="296"/>
      <c r="BS7" s="297"/>
      <c r="BT7" s="298"/>
      <c r="BU7" s="298"/>
      <c r="BV7" s="298"/>
      <c r="BW7" s="298"/>
      <c r="BX7" s="298"/>
      <c r="BY7" s="298"/>
      <c r="BZ7" s="298"/>
      <c r="CA7" s="298"/>
      <c r="CB7" s="298"/>
      <c r="CC7" s="298"/>
      <c r="CD7" s="299"/>
      <c r="CG7" s="301" t="s">
        <v>443</v>
      </c>
      <c r="CH7" s="301" t="s">
        <v>436</v>
      </c>
      <c r="CI7" s="301">
        <f>H15</f>
        <v>0</v>
      </c>
      <c r="CJ7" s="301"/>
      <c r="CK7" s="299"/>
      <c r="CL7" s="301" t="str">
        <f>IF(ISNUMBER(H15),"A - 6",IF(ISNUMBER(H16),"A - 6",IF(ISNUMBER(H17),"A - 6",(""))))</f>
        <v/>
      </c>
      <c r="CM7" s="301" t="str">
        <f>IF( ISNUMBER(H15),(H15),(""))</f>
        <v/>
      </c>
      <c r="CN7" s="301" t="str">
        <f>IF( ISNUMBER(H16),(H16),(""))</f>
        <v/>
      </c>
      <c r="CO7" s="301" t="str">
        <f>IF( ISNUMBER(H17),(H17),(""))</f>
        <v/>
      </c>
      <c r="CP7" s="299"/>
    </row>
    <row r="8" spans="1:94" ht="16.2" thickBot="1">
      <c r="A8" s="296"/>
      <c r="B8" s="317" t="s">
        <v>444</v>
      </c>
      <c r="C8" s="320"/>
      <c r="D8" s="314"/>
      <c r="E8" s="321">
        <f>MAX(COUNT(C15:L15),COUNT(C16:L16),COUNT(C17:L17),COUNT(C20:L20),COUNT(C21:L21),COUNT(C22:L22),COUNT(C27:L27),COUNT(C25:L25),COUNT(C26:L26))</f>
        <v>0</v>
      </c>
      <c r="F8" s="321">
        <f>IF(OR(COUNT(M15:M17)=3,COUNT(M20:M22)=3,COUNT(M25:M27)=3),3,IF(OR(COUNT(M15:M17)=2,COUNT(M20:M22)=2,COUNT(M25:M27)=2),2,IF(OR(COUNT(M15:M17)=1,COUNT(M20:M22)=1,COUNT(M25:M27)=1),"&lt;2",0)))</f>
        <v>0</v>
      </c>
      <c r="G8" s="321">
        <f>COUNT(IF(BW81&gt;0,BW81,""),IF(BW82&gt;0,BW82,""),IF(BW83&gt;0,BW83,""))</f>
        <v>0</v>
      </c>
      <c r="H8" s="322"/>
      <c r="I8" s="322"/>
      <c r="J8" s="315"/>
      <c r="K8" s="315"/>
      <c r="L8" s="315"/>
      <c r="M8" s="296"/>
      <c r="N8" s="296"/>
      <c r="O8" s="323"/>
      <c r="P8" s="296"/>
      <c r="Q8" s="296"/>
      <c r="R8" s="296"/>
      <c r="S8" s="296"/>
      <c r="T8" s="296"/>
      <c r="U8" s="296"/>
      <c r="V8" s="296"/>
      <c r="W8" s="296"/>
      <c r="X8" s="296"/>
      <c r="Y8" s="296"/>
      <c r="Z8" s="296"/>
      <c r="AA8" s="296"/>
      <c r="AB8" s="296"/>
      <c r="AC8" s="296"/>
      <c r="AD8" s="296"/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296"/>
      <c r="BD8" s="296"/>
      <c r="BE8" s="296"/>
      <c r="BF8" s="296"/>
      <c r="BG8" s="296"/>
      <c r="BH8" s="296"/>
      <c r="BI8" s="296"/>
      <c r="BJ8" s="296"/>
      <c r="BK8" s="70"/>
      <c r="BL8" s="70"/>
      <c r="BM8" s="70"/>
      <c r="BN8" s="296"/>
      <c r="BO8" s="296"/>
      <c r="BP8" s="296"/>
      <c r="BQ8" s="296"/>
      <c r="BR8" s="296"/>
      <c r="BS8" s="297"/>
      <c r="BT8" s="298"/>
      <c r="BU8" s="298"/>
      <c r="BV8" s="298"/>
      <c r="BW8" s="298"/>
      <c r="BX8" s="298"/>
      <c r="BY8" s="298"/>
      <c r="BZ8" s="298"/>
      <c r="CA8" s="298"/>
      <c r="CB8" s="298"/>
      <c r="CC8" s="298"/>
      <c r="CD8" s="299"/>
      <c r="CG8" s="301" t="s">
        <v>445</v>
      </c>
      <c r="CH8" s="301" t="s">
        <v>436</v>
      </c>
      <c r="CI8" s="301">
        <f>I15</f>
        <v>0</v>
      </c>
      <c r="CJ8" s="301"/>
      <c r="CK8" s="299"/>
      <c r="CL8" s="301" t="str">
        <f>IF(ISNUMBER(I15),"A - 7",IF(ISNUMBER(I16),"A - 7",IF(ISNUMBER(I17),"A -7",(""))))</f>
        <v/>
      </c>
      <c r="CM8" s="301" t="str">
        <f>IF( ISNUMBER(I15),(I15),(""))</f>
        <v/>
      </c>
      <c r="CN8" s="301" t="str">
        <f>IF( ISNUMBER(I16),(I16),(""))</f>
        <v/>
      </c>
      <c r="CO8" s="301" t="str">
        <f>IF( ISNUMBER(I17),(I17),(""))</f>
        <v/>
      </c>
      <c r="CP8" s="299"/>
    </row>
    <row r="9" spans="1:94" ht="16.2" thickBot="1">
      <c r="A9" s="296"/>
      <c r="B9" s="310" t="s">
        <v>446</v>
      </c>
      <c r="C9" s="320"/>
      <c r="D9" s="315"/>
      <c r="E9" s="324"/>
      <c r="F9" s="324"/>
      <c r="G9" s="324"/>
      <c r="H9" s="324"/>
      <c r="I9" s="324"/>
      <c r="J9" s="315"/>
      <c r="K9" s="315"/>
      <c r="L9" s="315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6"/>
      <c r="X9" s="296"/>
      <c r="Y9" s="296"/>
      <c r="Z9" s="296"/>
      <c r="AA9" s="296"/>
      <c r="AB9" s="296"/>
      <c r="AC9" s="296"/>
      <c r="AD9" s="296"/>
      <c r="AE9" s="296"/>
      <c r="AF9" s="296"/>
      <c r="AG9" s="296"/>
      <c r="AH9" s="296"/>
      <c r="AI9" s="296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296"/>
      <c r="BD9" s="296"/>
      <c r="BE9" s="296"/>
      <c r="BF9" s="296"/>
      <c r="BG9" s="296"/>
      <c r="BH9" s="296"/>
      <c r="BI9" s="296"/>
      <c r="BJ9" s="296"/>
      <c r="BK9" s="70"/>
      <c r="BL9" s="70"/>
      <c r="BM9" s="70"/>
      <c r="BN9" s="296"/>
      <c r="BO9" s="296"/>
      <c r="BP9" s="296"/>
      <c r="BQ9" s="296"/>
      <c r="BR9" s="296"/>
      <c r="BS9" s="297"/>
      <c r="BT9" s="298"/>
      <c r="BU9" s="298"/>
      <c r="BV9" s="298"/>
      <c r="BW9" s="298"/>
      <c r="BX9" s="298"/>
      <c r="BY9" s="298"/>
      <c r="BZ9" s="298"/>
      <c r="CA9" s="298"/>
      <c r="CB9" s="298"/>
      <c r="CC9" s="298"/>
      <c r="CD9" s="299"/>
      <c r="CG9" s="301" t="s">
        <v>447</v>
      </c>
      <c r="CH9" s="301" t="s">
        <v>436</v>
      </c>
      <c r="CI9" s="301">
        <f>J15</f>
        <v>0</v>
      </c>
      <c r="CJ9" s="301"/>
      <c r="CK9" s="299"/>
      <c r="CL9" s="301" t="str">
        <f>IF(ISNUMBER(J15),"A - 8",IF(ISNUMBER(J16),"A - 8",IF(ISNUMBER(J17),"A - 8",(""))))</f>
        <v/>
      </c>
      <c r="CM9" s="301" t="str">
        <f>IF( ISNUMBER(J15),(J15),(""))</f>
        <v/>
      </c>
      <c r="CN9" s="301" t="str">
        <f>IF( ISNUMBER(J16),(J16),(""))</f>
        <v/>
      </c>
      <c r="CO9" s="301" t="str">
        <f>IF( ISNUMBER(J17),(J17),(""))</f>
        <v/>
      </c>
      <c r="CP9" s="299"/>
    </row>
    <row r="10" spans="1:94" ht="15.6" thickBot="1">
      <c r="A10" s="296"/>
      <c r="B10" s="313"/>
      <c r="C10" s="314"/>
      <c r="D10" s="315"/>
      <c r="E10" s="324"/>
      <c r="F10" s="324"/>
      <c r="G10" s="324"/>
      <c r="H10" s="324"/>
      <c r="I10" s="324"/>
      <c r="J10" s="315"/>
      <c r="K10" s="315"/>
      <c r="L10" s="315"/>
      <c r="M10" s="296"/>
      <c r="N10" s="296"/>
      <c r="O10" s="296"/>
      <c r="P10" s="296"/>
      <c r="Q10" s="296"/>
      <c r="R10" s="296"/>
      <c r="S10" s="296"/>
      <c r="T10" s="296"/>
      <c r="U10" s="296"/>
      <c r="V10" s="296"/>
      <c r="W10" s="296"/>
      <c r="X10" s="296"/>
      <c r="Y10" s="296"/>
      <c r="Z10" s="296"/>
      <c r="AA10" s="296"/>
      <c r="AB10" s="296"/>
      <c r="AC10" s="296"/>
      <c r="AD10" s="296"/>
      <c r="AE10" s="296"/>
      <c r="AF10" s="296"/>
      <c r="AG10" s="296"/>
      <c r="AH10" s="296"/>
      <c r="AI10" s="296"/>
      <c r="AJ10" s="296"/>
      <c r="AK10" s="296"/>
      <c r="AL10" s="296"/>
      <c r="AM10" s="296"/>
      <c r="AN10" s="296"/>
      <c r="AO10" s="296"/>
      <c r="AP10" s="296"/>
      <c r="AQ10" s="296"/>
      <c r="AR10" s="296"/>
      <c r="AS10" s="296"/>
      <c r="AT10" s="296"/>
      <c r="AU10" s="296"/>
      <c r="AV10" s="296"/>
      <c r="AW10" s="296"/>
      <c r="AX10" s="296"/>
      <c r="AY10" s="296"/>
      <c r="AZ10" s="296"/>
      <c r="BA10" s="296"/>
      <c r="BB10" s="296"/>
      <c r="BC10" s="296"/>
      <c r="BD10" s="296"/>
      <c r="BE10" s="296"/>
      <c r="BF10" s="296"/>
      <c r="BG10" s="296"/>
      <c r="BH10" s="296"/>
      <c r="BI10" s="296"/>
      <c r="BJ10" s="296"/>
      <c r="BK10" s="70"/>
      <c r="BL10" s="70"/>
      <c r="BM10" s="70"/>
      <c r="BN10" s="296"/>
      <c r="BO10" s="296"/>
      <c r="BP10" s="296"/>
      <c r="BQ10" s="296"/>
      <c r="BR10" s="296"/>
      <c r="BS10" s="297"/>
      <c r="BT10" s="298"/>
      <c r="BU10" s="298"/>
      <c r="BV10" s="298"/>
      <c r="BW10" s="298"/>
      <c r="BX10" s="298"/>
      <c r="BY10" s="298"/>
      <c r="BZ10" s="298"/>
      <c r="CA10" s="298"/>
      <c r="CB10" s="298"/>
      <c r="CC10" s="298"/>
      <c r="CD10" s="299"/>
      <c r="CG10" s="301" t="s">
        <v>448</v>
      </c>
      <c r="CH10" s="301" t="s">
        <v>436</v>
      </c>
      <c r="CI10" s="301">
        <f>K15</f>
        <v>0</v>
      </c>
      <c r="CJ10" s="301"/>
      <c r="CK10" s="299"/>
      <c r="CL10" s="301" t="str">
        <f>IF(ISNUMBER(K15),"A - 9",IF(ISNUMBER(K16),"A - 9",IF(ISNUMBER(K17),"A - 9",(""))))</f>
        <v/>
      </c>
      <c r="CM10" s="301" t="str">
        <f>IF( ISNUMBER(K15),(K15),(""))</f>
        <v/>
      </c>
      <c r="CN10" s="301" t="str">
        <f>IF( ISNUMBER(K16),(K16),(""))</f>
        <v/>
      </c>
      <c r="CO10" s="301" t="str">
        <f>IF( ISNUMBER(K17),(K17),(""))</f>
        <v/>
      </c>
      <c r="CP10" s="299"/>
    </row>
    <row r="11" spans="1:94" ht="16.2" thickBot="1">
      <c r="A11" s="296"/>
      <c r="B11" s="325" t="s">
        <v>449</v>
      </c>
      <c r="C11" s="326">
        <v>6</v>
      </c>
      <c r="D11" s="315"/>
      <c r="E11" s="324"/>
      <c r="F11" s="324"/>
      <c r="G11" s="324"/>
      <c r="H11" s="324"/>
      <c r="I11" s="324"/>
      <c r="J11" s="315"/>
      <c r="K11" s="315"/>
      <c r="L11" s="315"/>
      <c r="M11" s="296"/>
      <c r="N11" s="296"/>
      <c r="O11" s="296"/>
      <c r="P11" s="296"/>
      <c r="Q11" s="296"/>
      <c r="R11" s="296"/>
      <c r="S11" s="296"/>
      <c r="T11" s="296"/>
      <c r="U11" s="296"/>
      <c r="V11" s="296"/>
      <c r="W11" s="296"/>
      <c r="X11" s="296"/>
      <c r="Y11" s="296"/>
      <c r="Z11" s="296"/>
      <c r="AA11" s="296"/>
      <c r="AB11" s="296"/>
      <c r="AC11" s="296"/>
      <c r="AD11" s="296"/>
      <c r="AE11" s="296"/>
      <c r="AF11" s="296"/>
      <c r="AG11" s="296"/>
      <c r="AH11" s="296"/>
      <c r="AI11" s="296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296"/>
      <c r="BD11" s="296"/>
      <c r="BE11" s="296"/>
      <c r="BF11" s="296"/>
      <c r="BG11" s="296"/>
      <c r="BH11" s="296"/>
      <c r="BI11" s="296"/>
      <c r="BJ11" s="296"/>
      <c r="BK11" s="70"/>
      <c r="BL11" s="70"/>
      <c r="BM11" s="70"/>
      <c r="BN11" s="296"/>
      <c r="BO11" s="296"/>
      <c r="BP11" s="296"/>
      <c r="BQ11" s="296"/>
      <c r="BR11" s="296"/>
      <c r="BS11" s="297"/>
      <c r="BT11" s="298"/>
      <c r="BU11" s="298"/>
      <c r="BV11" s="298"/>
      <c r="BW11" s="298"/>
      <c r="BX11" s="298"/>
      <c r="BY11" s="298"/>
      <c r="BZ11" s="298"/>
      <c r="CA11" s="298"/>
      <c r="CB11" s="298"/>
      <c r="CC11" s="298"/>
      <c r="CD11" s="299"/>
      <c r="CG11" s="301" t="s">
        <v>450</v>
      </c>
      <c r="CH11" s="301" t="s">
        <v>436</v>
      </c>
      <c r="CI11" s="301">
        <f>L15</f>
        <v>0</v>
      </c>
      <c r="CJ11" s="301"/>
      <c r="CK11" s="299"/>
      <c r="CL11" s="301" t="str">
        <f>IF(ISNUMBER(L15),"A - 10",IF(ISNUMBER(L16),"A - 10",IF(ISNUMBER(L17),"A - 10",(""))))</f>
        <v/>
      </c>
      <c r="CM11" s="301" t="str">
        <f>IF( ISNUMBER(L15),(L15),(""))</f>
        <v/>
      </c>
      <c r="CN11" s="301" t="str">
        <f>IF( ISNUMBER(L16),(L16),(""))</f>
        <v/>
      </c>
      <c r="CO11" s="301" t="str">
        <f>IF( ISNUMBER(L17),(L17),(""))</f>
        <v/>
      </c>
      <c r="CP11" s="299"/>
    </row>
    <row r="12" spans="1:94" ht="15">
      <c r="A12" s="296"/>
      <c r="B12" s="327"/>
      <c r="C12" s="314"/>
      <c r="D12" s="315"/>
      <c r="E12" s="315"/>
      <c r="F12" s="315"/>
      <c r="G12" s="315"/>
      <c r="H12" s="315"/>
      <c r="I12" s="315"/>
      <c r="J12" s="315"/>
      <c r="K12" s="315"/>
      <c r="L12" s="315"/>
      <c r="M12" s="296"/>
      <c r="N12" s="296"/>
      <c r="O12" s="296"/>
      <c r="P12" s="296"/>
      <c r="Q12" s="296"/>
      <c r="R12" s="296"/>
      <c r="S12" s="296"/>
      <c r="T12" s="296"/>
      <c r="U12" s="296"/>
      <c r="V12" s="296"/>
      <c r="W12" s="296"/>
      <c r="X12" s="296"/>
      <c r="Y12" s="296"/>
      <c r="Z12" s="296"/>
      <c r="AA12" s="296"/>
      <c r="AB12" s="296"/>
      <c r="AC12" s="296"/>
      <c r="AD12" s="296"/>
      <c r="AE12" s="296"/>
      <c r="AF12" s="296"/>
      <c r="AG12" s="296"/>
      <c r="AH12" s="296"/>
      <c r="AI12" s="296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296"/>
      <c r="BD12" s="296"/>
      <c r="BE12" s="296"/>
      <c r="BF12" s="296"/>
      <c r="BG12" s="296"/>
      <c r="BH12" s="296"/>
      <c r="BI12" s="296"/>
      <c r="BJ12" s="296"/>
      <c r="BK12" s="70"/>
      <c r="BL12" s="70"/>
      <c r="BM12" s="70"/>
      <c r="BN12" s="296"/>
      <c r="BO12" s="296"/>
      <c r="BP12" s="296"/>
      <c r="BQ12" s="296"/>
      <c r="BR12" s="296"/>
      <c r="BS12" s="297"/>
      <c r="BT12" s="298"/>
      <c r="BU12" s="298"/>
      <c r="BV12" s="298"/>
      <c r="BW12" s="298"/>
      <c r="BX12" s="298"/>
      <c r="BY12" s="298"/>
      <c r="BZ12" s="298"/>
      <c r="CA12" s="298"/>
      <c r="CB12" s="298"/>
      <c r="CC12" s="298"/>
      <c r="CD12" s="299"/>
      <c r="CG12" s="301" t="s">
        <v>435</v>
      </c>
      <c r="CH12" s="301" t="s">
        <v>451</v>
      </c>
      <c r="CI12" s="301">
        <f>C20</f>
        <v>0</v>
      </c>
      <c r="CJ12" s="301"/>
      <c r="CK12" s="299"/>
      <c r="CL12" s="301" t="str">
        <f>IF(ISNUMBER(C20),"B - 1",IF(ISNUMBER(C21),"B - 1",IF(ISNUMBER(C22),"B - 1",(""))))</f>
        <v/>
      </c>
      <c r="CM12" s="301" t="str">
        <f>IF( ISNUMBER(C20),(C20),(""))</f>
        <v/>
      </c>
      <c r="CN12" s="301" t="str">
        <f>IF( ISNUMBER(C21),(C21),(""))</f>
        <v/>
      </c>
      <c r="CO12" s="301" t="str">
        <f>IF( ISNUMBER(C22),(C22),(""))</f>
        <v/>
      </c>
      <c r="CP12" s="299"/>
    </row>
    <row r="13" spans="1:94" ht="15.6" thickBot="1">
      <c r="A13" s="296"/>
      <c r="C13" s="324"/>
      <c r="D13" s="324"/>
      <c r="E13" s="324"/>
      <c r="F13" s="324"/>
      <c r="G13" s="324"/>
      <c r="H13" s="324"/>
      <c r="I13" s="324"/>
      <c r="J13" s="324"/>
      <c r="K13" s="324"/>
      <c r="L13" s="324"/>
      <c r="M13" s="296"/>
      <c r="N13" s="313"/>
      <c r="O13" s="313"/>
      <c r="P13" s="313"/>
      <c r="Q13" s="296"/>
      <c r="R13" s="296"/>
      <c r="S13" s="296"/>
      <c r="T13" s="296"/>
      <c r="U13" s="296"/>
      <c r="V13" s="296"/>
      <c r="W13" s="296"/>
      <c r="X13" s="296"/>
      <c r="Y13" s="296"/>
      <c r="Z13" s="296"/>
      <c r="AA13" s="296"/>
      <c r="AB13" s="296"/>
      <c r="AC13" s="296"/>
      <c r="AD13" s="296"/>
      <c r="AE13" s="296"/>
      <c r="AF13" s="296"/>
      <c r="AG13" s="296"/>
      <c r="AH13" s="296"/>
      <c r="AI13" s="296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296"/>
      <c r="BD13" s="296"/>
      <c r="BE13" s="296"/>
      <c r="BF13" s="296"/>
      <c r="BG13" s="296"/>
      <c r="BH13" s="296"/>
      <c r="BI13" s="296"/>
      <c r="BJ13" s="296"/>
      <c r="BK13" s="70"/>
      <c r="BL13" s="70"/>
      <c r="BM13" s="70"/>
      <c r="BN13" s="296"/>
      <c r="BO13" s="296"/>
      <c r="BP13" s="296"/>
      <c r="BQ13" s="296"/>
      <c r="BR13" s="296"/>
      <c r="BS13" s="297"/>
      <c r="BT13" s="298"/>
      <c r="BU13" s="298"/>
      <c r="BV13" s="298"/>
      <c r="BW13" s="298"/>
      <c r="BX13" s="298"/>
      <c r="BY13" s="298"/>
      <c r="BZ13" s="298"/>
      <c r="CA13" s="298"/>
      <c r="CB13" s="298"/>
      <c r="CC13" s="298"/>
      <c r="CD13" s="299"/>
      <c r="CG13" s="301" t="s">
        <v>438</v>
      </c>
      <c r="CH13" s="301" t="s">
        <v>451</v>
      </c>
      <c r="CI13" s="301">
        <f>D20</f>
        <v>0</v>
      </c>
      <c r="CJ13" s="301"/>
      <c r="CK13" s="299"/>
      <c r="CL13" s="301" t="str">
        <f>IF(ISNUMBER(D20),"B - 2",IF(ISNUMBER(D21),"B - 2",IF(ISNUMBER(D22),"B - 2",(""))))</f>
        <v/>
      </c>
      <c r="CM13" s="301" t="str">
        <f>IF( ISNUMBER(D20),(D20),(""))</f>
        <v/>
      </c>
      <c r="CN13" s="301" t="str">
        <f>IF( ISNUMBER(D21),(D21),(""))</f>
        <v/>
      </c>
      <c r="CO13" s="301" t="str">
        <f>IF( ISNUMBER(D22),(D22),(""))</f>
        <v/>
      </c>
      <c r="CP13" s="299"/>
    </row>
    <row r="14" spans="1:94" ht="16.2" thickBot="1">
      <c r="A14" s="296"/>
      <c r="B14" s="328" t="s">
        <v>436</v>
      </c>
      <c r="C14" s="329" t="s">
        <v>452</v>
      </c>
      <c r="D14" s="330" t="s">
        <v>453</v>
      </c>
      <c r="E14" s="330" t="s">
        <v>454</v>
      </c>
      <c r="F14" s="330" t="s">
        <v>455</v>
      </c>
      <c r="G14" s="330" t="s">
        <v>456</v>
      </c>
      <c r="H14" s="330" t="s">
        <v>457</v>
      </c>
      <c r="I14" s="330" t="s">
        <v>458</v>
      </c>
      <c r="J14" s="330" t="s">
        <v>459</v>
      </c>
      <c r="K14" s="330" t="s">
        <v>460</v>
      </c>
      <c r="L14" s="331" t="s">
        <v>450</v>
      </c>
      <c r="M14" s="298"/>
      <c r="N14" s="313"/>
      <c r="O14" s="313"/>
      <c r="P14" s="313"/>
      <c r="Q14" s="296"/>
      <c r="R14" s="296"/>
      <c r="S14" s="296"/>
      <c r="T14" s="296"/>
      <c r="U14" s="296"/>
      <c r="V14" s="296"/>
      <c r="W14" s="296"/>
      <c r="X14" s="296"/>
      <c r="Y14" s="296"/>
      <c r="Z14" s="296"/>
      <c r="AA14" s="296"/>
      <c r="AB14" s="296"/>
      <c r="AC14" s="296"/>
      <c r="AD14" s="296"/>
      <c r="AE14" s="296"/>
      <c r="AF14" s="296"/>
      <c r="AG14" s="296"/>
      <c r="AH14" s="296"/>
      <c r="AI14" s="296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296"/>
      <c r="BD14" s="296"/>
      <c r="BE14" s="296"/>
      <c r="BF14" s="296"/>
      <c r="BG14" s="296"/>
      <c r="BH14" s="296"/>
      <c r="BI14" s="296"/>
      <c r="BJ14" s="296"/>
      <c r="BK14" s="70"/>
      <c r="BL14" s="70"/>
      <c r="BM14" s="70"/>
      <c r="BN14" s="296"/>
      <c r="BO14" s="296"/>
      <c r="BP14" s="296"/>
      <c r="BQ14" s="296"/>
      <c r="BR14" s="296"/>
      <c r="BS14" s="297"/>
      <c r="BT14" s="298"/>
      <c r="BU14" s="298"/>
      <c r="BV14" s="298"/>
      <c r="BW14" s="298"/>
      <c r="BX14" s="298"/>
      <c r="BY14" s="298"/>
      <c r="BZ14" s="298"/>
      <c r="CA14" s="298"/>
      <c r="CB14" s="298"/>
      <c r="CC14" s="298"/>
      <c r="CD14" s="299"/>
      <c r="CG14" s="301" t="s">
        <v>439</v>
      </c>
      <c r="CH14" s="301" t="s">
        <v>451</v>
      </c>
      <c r="CI14" s="301">
        <f>E20</f>
        <v>0</v>
      </c>
      <c r="CJ14" s="301"/>
      <c r="CK14" s="299"/>
      <c r="CL14" s="301" t="str">
        <f>IF(ISNUMBER(E20),"B - 3",IF(ISNUMBER(E21),"B - 3",IF(ISNUMBER(E22),"B - 3",(""))))</f>
        <v/>
      </c>
      <c r="CM14" s="301" t="str">
        <f>IF( ISNUMBER(E20),(E20),(""))</f>
        <v/>
      </c>
      <c r="CN14" s="301" t="str">
        <f>IF( ISNUMBER(E21),(E21),(""))</f>
        <v/>
      </c>
      <c r="CO14" s="301" t="str">
        <f>IF( ISNUMBER(E22),(E22),(""))</f>
        <v/>
      </c>
      <c r="CP14" s="299"/>
    </row>
    <row r="15" spans="1:94">
      <c r="A15" s="296"/>
      <c r="B15" s="332" t="s">
        <v>431</v>
      </c>
      <c r="C15" s="333"/>
      <c r="D15" s="333"/>
      <c r="E15" s="333"/>
      <c r="F15" s="333"/>
      <c r="G15" s="333"/>
      <c r="H15" s="333"/>
      <c r="I15" s="333"/>
      <c r="J15" s="333"/>
      <c r="K15" s="333"/>
      <c r="L15" s="333"/>
      <c r="M15" s="299" t="str">
        <f>IF(COUNT(C15:L15)&gt;0,SUM(C15^2,D15^2,E15^2,F15^2,G15^2,H15^2,I15^2,J15^2,K15^2,L15^2),"")</f>
        <v/>
      </c>
      <c r="N15" s="313"/>
      <c r="O15" s="313"/>
      <c r="P15" s="313"/>
      <c r="Q15" s="296"/>
      <c r="R15" s="296"/>
      <c r="S15" s="296"/>
      <c r="T15" s="296"/>
      <c r="U15" s="296"/>
      <c r="V15" s="296"/>
      <c r="W15" s="296"/>
      <c r="X15" s="296"/>
      <c r="Y15" s="296"/>
      <c r="Z15" s="296"/>
      <c r="AA15" s="296"/>
      <c r="AB15" s="296"/>
      <c r="AC15" s="296"/>
      <c r="AD15" s="296"/>
      <c r="AE15" s="296"/>
      <c r="AF15" s="296"/>
      <c r="AG15" s="296"/>
      <c r="AH15" s="296"/>
      <c r="AI15" s="296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296"/>
      <c r="BD15" s="296"/>
      <c r="BE15" s="296"/>
      <c r="BF15" s="296"/>
      <c r="BG15" s="296"/>
      <c r="BH15" s="296"/>
      <c r="BI15" s="296"/>
      <c r="BJ15" s="296"/>
      <c r="BK15" s="70"/>
      <c r="BL15" s="70"/>
      <c r="BM15" s="70"/>
      <c r="BN15" s="296"/>
      <c r="BO15" s="296"/>
      <c r="BP15" s="296"/>
      <c r="BQ15" s="296"/>
      <c r="BR15" s="296"/>
      <c r="BS15" s="297"/>
      <c r="BT15" s="298"/>
      <c r="BU15" s="298"/>
      <c r="BV15" s="298"/>
      <c r="BW15" s="298"/>
      <c r="BX15" s="298"/>
      <c r="BY15" s="298"/>
      <c r="BZ15" s="298"/>
      <c r="CA15" s="298"/>
      <c r="CB15" s="298"/>
      <c r="CC15" s="298"/>
      <c r="CD15" s="299"/>
      <c r="CG15" s="301" t="s">
        <v>440</v>
      </c>
      <c r="CH15" s="301" t="s">
        <v>451</v>
      </c>
      <c r="CI15" s="301">
        <f>F20</f>
        <v>0</v>
      </c>
      <c r="CJ15" s="301"/>
      <c r="CK15" s="299"/>
      <c r="CL15" s="301" t="str">
        <f>IF(ISNUMBER(F20),"B - 4",IF(ISNUMBER(F21),"B - 4",IF(ISNUMBER(F22),"B - 4",(""))))</f>
        <v/>
      </c>
      <c r="CM15" s="301" t="str">
        <f>IF( ISNUMBER(F20),(F20),(""))</f>
        <v/>
      </c>
      <c r="CN15" s="301" t="str">
        <f>IF( ISNUMBER(F21),(F21),(""))</f>
        <v/>
      </c>
      <c r="CO15" s="301" t="str">
        <f>IF( ISNUMBER(F22),(F22),(""))</f>
        <v/>
      </c>
      <c r="CP15" s="299"/>
    </row>
    <row r="16" spans="1:94">
      <c r="A16" s="296"/>
      <c r="B16" s="334" t="s">
        <v>432</v>
      </c>
      <c r="C16" s="333"/>
      <c r="D16" s="333"/>
      <c r="E16" s="333"/>
      <c r="F16" s="333"/>
      <c r="G16" s="333"/>
      <c r="H16" s="333"/>
      <c r="I16" s="333"/>
      <c r="J16" s="333"/>
      <c r="K16" s="333"/>
      <c r="L16" s="333"/>
      <c r="M16" s="299" t="str">
        <f>IF(COUNT(C16:L16)&gt;0,SUM(C16^2,D16^2,E16^2,F16^2,G16^2,H16^2,I16^2,J16^2,K16^2,L16^2),"")</f>
        <v/>
      </c>
      <c r="N16" s="313"/>
      <c r="O16" s="313"/>
      <c r="P16" s="313"/>
      <c r="Q16" s="296"/>
      <c r="R16" s="296"/>
      <c r="S16" s="296"/>
      <c r="T16" s="296"/>
      <c r="U16" s="296"/>
      <c r="V16" s="296"/>
      <c r="W16" s="296"/>
      <c r="X16" s="296"/>
      <c r="Y16" s="296"/>
      <c r="Z16" s="296"/>
      <c r="AA16" s="296"/>
      <c r="AB16" s="296"/>
      <c r="AC16" s="296"/>
      <c r="AD16" s="296"/>
      <c r="AE16" s="296"/>
      <c r="AF16" s="296"/>
      <c r="AG16" s="296"/>
      <c r="AH16" s="296"/>
      <c r="AI16" s="296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296"/>
      <c r="BD16" s="296"/>
      <c r="BE16" s="296"/>
      <c r="BF16" s="296"/>
      <c r="BG16" s="296"/>
      <c r="BH16" s="296"/>
      <c r="BI16" s="296"/>
      <c r="BJ16" s="296"/>
      <c r="BK16" s="70"/>
      <c r="BL16" s="70"/>
      <c r="BM16" s="70"/>
      <c r="BN16" s="296"/>
      <c r="BO16" s="296"/>
      <c r="BP16" s="296"/>
      <c r="BQ16" s="296"/>
      <c r="BR16" s="296"/>
      <c r="BS16" s="297"/>
      <c r="BT16" s="298"/>
      <c r="BU16" s="298"/>
      <c r="BV16" s="298"/>
      <c r="BW16" s="298"/>
      <c r="BX16" s="298"/>
      <c r="BY16" s="298"/>
      <c r="BZ16" s="298"/>
      <c r="CA16" s="298"/>
      <c r="CB16" s="298"/>
      <c r="CC16" s="298"/>
      <c r="CD16" s="299"/>
      <c r="CG16" s="301" t="s">
        <v>441</v>
      </c>
      <c r="CH16" s="301" t="s">
        <v>451</v>
      </c>
      <c r="CI16" s="301">
        <f>G20</f>
        <v>0</v>
      </c>
      <c r="CJ16" s="301"/>
      <c r="CK16" s="299"/>
      <c r="CL16" s="301" t="str">
        <f>IF(ISNUMBER(G20),"B - 5",IF(ISNUMBER(G21),"B - 5",IF(ISNUMBER(G22),"B - 5",(""))))</f>
        <v/>
      </c>
      <c r="CM16" s="301" t="str">
        <f>IF( ISNUMBER(G20),(G20),(""))</f>
        <v/>
      </c>
      <c r="CN16" s="301" t="str">
        <f>IF( ISNUMBER(G21),(G21),(""))</f>
        <v/>
      </c>
      <c r="CO16" s="301" t="str">
        <f>IF( ISNUMBER(G22),(G22),(""))</f>
        <v/>
      </c>
      <c r="CP16" s="299"/>
    </row>
    <row r="17" spans="1:94" ht="13.8" thickBot="1">
      <c r="A17" s="296"/>
      <c r="B17" s="335" t="s">
        <v>433</v>
      </c>
      <c r="C17" s="333"/>
      <c r="D17" s="333"/>
      <c r="E17" s="333"/>
      <c r="F17" s="333"/>
      <c r="G17" s="333"/>
      <c r="H17" s="333"/>
      <c r="I17" s="333"/>
      <c r="J17" s="333"/>
      <c r="K17" s="333"/>
      <c r="L17" s="333"/>
      <c r="M17" s="299" t="str">
        <f>IF(COUNT(C17:L17)&gt;0,SUM(C17^2,D17^2,E17^2,F17^2,G17^2,H17^2,I17^2,J17^2,K17^2,L17^2),"")</f>
        <v/>
      </c>
      <c r="N17" s="313"/>
      <c r="O17" s="313"/>
      <c r="P17" s="313"/>
      <c r="Q17" s="296"/>
      <c r="R17" s="296"/>
      <c r="S17" s="296"/>
      <c r="T17" s="296"/>
      <c r="U17" s="296"/>
      <c r="V17" s="296"/>
      <c r="W17" s="296"/>
      <c r="X17" s="296"/>
      <c r="Y17" s="296"/>
      <c r="Z17" s="296"/>
      <c r="AA17" s="296"/>
      <c r="AB17" s="296"/>
      <c r="AC17" s="296"/>
      <c r="AD17" s="296"/>
      <c r="AE17" s="296"/>
      <c r="AF17" s="296"/>
      <c r="AG17" s="296"/>
      <c r="AH17" s="296"/>
      <c r="AI17" s="296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296"/>
      <c r="BD17" s="296"/>
      <c r="BE17" s="296"/>
      <c r="BF17" s="296"/>
      <c r="BG17" s="296"/>
      <c r="BH17" s="296"/>
      <c r="BI17" s="296"/>
      <c r="BJ17" s="296"/>
      <c r="BK17" s="70"/>
      <c r="BL17" s="70"/>
      <c r="BM17" s="70"/>
      <c r="BN17" s="296"/>
      <c r="BO17" s="296"/>
      <c r="BP17" s="296"/>
      <c r="BQ17" s="296"/>
      <c r="BR17" s="296"/>
      <c r="BS17" s="297"/>
      <c r="BT17" s="298"/>
      <c r="BU17" s="298"/>
      <c r="BV17" s="298"/>
      <c r="BW17" s="298"/>
      <c r="BX17" s="298"/>
      <c r="BY17" s="298"/>
      <c r="BZ17" s="298"/>
      <c r="CA17" s="298"/>
      <c r="CB17" s="298"/>
      <c r="CC17" s="298"/>
      <c r="CD17" s="299"/>
      <c r="CG17" s="301" t="s">
        <v>443</v>
      </c>
      <c r="CH17" s="301" t="s">
        <v>451</v>
      </c>
      <c r="CI17" s="301">
        <f>H20</f>
        <v>0</v>
      </c>
      <c r="CJ17" s="301"/>
      <c r="CK17" s="299"/>
      <c r="CL17" s="301" t="str">
        <f>IF(ISNUMBER(H20),"B - 6",IF(ISNUMBER(H21),"B - 6",IF(ISNUMBER(H22),"B - 6",(""))))</f>
        <v/>
      </c>
      <c r="CM17" s="301" t="str">
        <f>IF( ISNUMBER(H20),(H20),(""))</f>
        <v/>
      </c>
      <c r="CN17" s="301" t="str">
        <f>IF( ISNUMBER(H21),(H21),(""))</f>
        <v/>
      </c>
      <c r="CO17" s="301" t="str">
        <f>IF( ISNUMBER(H22),(H22),(""))</f>
        <v/>
      </c>
      <c r="CP17" s="299"/>
    </row>
    <row r="18" spans="1:94" ht="13.8" thickBot="1">
      <c r="A18" s="296"/>
      <c r="C18" s="336">
        <f>SUM($C$15:$C$17)</f>
        <v>0</v>
      </c>
      <c r="D18" s="336">
        <f>SUM($D$15:$D$17)</f>
        <v>0</v>
      </c>
      <c r="E18" s="336">
        <f>SUM($E$15:$E$17)</f>
        <v>0</v>
      </c>
      <c r="F18" s="336">
        <f>SUM($F$15:$F$17)</f>
        <v>0</v>
      </c>
      <c r="G18" s="336">
        <f>SUM($G$15:$G$17)</f>
        <v>0</v>
      </c>
      <c r="H18" s="336">
        <f>SUM($H$15:$H$17)</f>
        <v>0</v>
      </c>
      <c r="I18" s="336">
        <f>SUM($I$15:$I$17)</f>
        <v>0</v>
      </c>
      <c r="J18" s="336">
        <f>SUM($J$15:$J$17)</f>
        <v>0</v>
      </c>
      <c r="K18" s="336">
        <f>SUM($K$15:$K$17)</f>
        <v>0</v>
      </c>
      <c r="L18" s="336">
        <f>SUM($L$15:$L$17)</f>
        <v>0</v>
      </c>
      <c r="M18" s="298"/>
      <c r="N18" s="313"/>
      <c r="O18" s="313"/>
      <c r="P18" s="313"/>
      <c r="Q18" s="296"/>
      <c r="R18" s="296"/>
      <c r="S18" s="296"/>
      <c r="T18" s="296"/>
      <c r="U18" s="296"/>
      <c r="V18" s="296"/>
      <c r="W18" s="296"/>
      <c r="X18" s="296"/>
      <c r="Y18" s="296"/>
      <c r="Z18" s="296"/>
      <c r="AA18" s="296"/>
      <c r="AB18" s="296"/>
      <c r="AC18" s="296"/>
      <c r="AD18" s="296"/>
      <c r="AE18" s="296"/>
      <c r="AF18" s="296"/>
      <c r="AG18" s="296"/>
      <c r="AH18" s="296"/>
      <c r="AI18" s="296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296"/>
      <c r="BD18" s="296"/>
      <c r="BE18" s="296"/>
      <c r="BF18" s="296"/>
      <c r="BG18" s="296"/>
      <c r="BH18" s="296"/>
      <c r="BI18" s="296"/>
      <c r="BJ18" s="296"/>
      <c r="BK18" s="70"/>
      <c r="BL18" s="70"/>
      <c r="BM18" s="70"/>
      <c r="BN18" s="296"/>
      <c r="BO18" s="296"/>
      <c r="BP18" s="296"/>
      <c r="BQ18" s="296"/>
      <c r="BR18" s="296"/>
      <c r="BS18" s="297"/>
      <c r="BT18" s="298"/>
      <c r="BU18" s="298"/>
      <c r="BV18" s="298"/>
      <c r="BW18" s="298"/>
      <c r="BX18" s="298"/>
      <c r="BY18" s="298"/>
      <c r="BZ18" s="298"/>
      <c r="CA18" s="298"/>
      <c r="CB18" s="298"/>
      <c r="CC18" s="298"/>
      <c r="CD18" s="299"/>
      <c r="CG18" s="301" t="s">
        <v>445</v>
      </c>
      <c r="CH18" s="301" t="s">
        <v>451</v>
      </c>
      <c r="CI18" s="301">
        <f>I20</f>
        <v>0</v>
      </c>
      <c r="CJ18" s="301"/>
      <c r="CK18" s="299"/>
      <c r="CL18" s="301" t="str">
        <f>IF(ISNUMBER(I20),"B - 7",IF(ISNUMBER(I21),"B- 7",IF(ISNUMBER(I22),"B - 7",(""))))</f>
        <v/>
      </c>
      <c r="CM18" s="301" t="str">
        <f>IF( ISNUMBER(I20),(I20),(""))</f>
        <v/>
      </c>
      <c r="CN18" s="301" t="str">
        <f>IF( ISNUMBER(I21),(I21),(""))</f>
        <v/>
      </c>
      <c r="CO18" s="301" t="str">
        <f>IF( ISNUMBER(I22),(I22),(""))</f>
        <v/>
      </c>
      <c r="CP18" s="299"/>
    </row>
    <row r="19" spans="1:94" ht="16.2" thickBot="1">
      <c r="A19" s="296"/>
      <c r="B19" s="328" t="s">
        <v>451</v>
      </c>
      <c r="C19" s="329" t="s">
        <v>452</v>
      </c>
      <c r="D19" s="330" t="s">
        <v>453</v>
      </c>
      <c r="E19" s="330" t="s">
        <v>454</v>
      </c>
      <c r="F19" s="330" t="s">
        <v>455</v>
      </c>
      <c r="G19" s="330" t="s">
        <v>456</v>
      </c>
      <c r="H19" s="330" t="s">
        <v>457</v>
      </c>
      <c r="I19" s="330" t="s">
        <v>458</v>
      </c>
      <c r="J19" s="330" t="s">
        <v>459</v>
      </c>
      <c r="K19" s="330" t="s">
        <v>460</v>
      </c>
      <c r="L19" s="331" t="s">
        <v>450</v>
      </c>
      <c r="M19" s="298"/>
      <c r="N19" s="313"/>
      <c r="O19" s="313"/>
      <c r="P19" s="313"/>
      <c r="Q19" s="296"/>
      <c r="R19" s="296"/>
      <c r="S19" s="296"/>
      <c r="T19" s="296"/>
      <c r="U19" s="296"/>
      <c r="V19" s="296"/>
      <c r="W19" s="296"/>
      <c r="X19" s="296"/>
      <c r="Y19" s="296"/>
      <c r="Z19" s="296"/>
      <c r="AA19" s="296"/>
      <c r="AB19" s="296"/>
      <c r="AC19" s="296"/>
      <c r="AD19" s="296"/>
      <c r="AE19" s="296"/>
      <c r="AF19" s="296"/>
      <c r="AG19" s="296"/>
      <c r="AH19" s="296"/>
      <c r="AI19" s="296"/>
      <c r="AJ19" s="296"/>
      <c r="AK19" s="296"/>
      <c r="AL19" s="296"/>
      <c r="AM19" s="296"/>
      <c r="AN19" s="296"/>
      <c r="AO19" s="296"/>
      <c r="AP19" s="296"/>
      <c r="AQ19" s="296"/>
      <c r="AR19" s="296"/>
      <c r="AS19" s="296"/>
      <c r="AT19" s="296"/>
      <c r="AU19" s="296"/>
      <c r="AV19" s="296"/>
      <c r="AW19" s="296"/>
      <c r="AX19" s="296"/>
      <c r="AY19" s="296"/>
      <c r="AZ19" s="296"/>
      <c r="BA19" s="296"/>
      <c r="BB19" s="296"/>
      <c r="BC19" s="296"/>
      <c r="BD19" s="296"/>
      <c r="BE19" s="296"/>
      <c r="BF19" s="296"/>
      <c r="BG19" s="296"/>
      <c r="BH19" s="296"/>
      <c r="BI19" s="296"/>
      <c r="BJ19" s="296"/>
      <c r="BK19" s="70"/>
      <c r="BL19" s="70"/>
      <c r="BM19" s="70"/>
      <c r="BN19" s="296"/>
      <c r="BO19" s="296"/>
      <c r="BP19" s="296"/>
      <c r="BQ19" s="296"/>
      <c r="BR19" s="296"/>
      <c r="BS19" s="297"/>
      <c r="BT19" s="298"/>
      <c r="BU19" s="298"/>
      <c r="BV19" s="298"/>
      <c r="BW19" s="298"/>
      <c r="BX19" s="298"/>
      <c r="BY19" s="298"/>
      <c r="BZ19" s="298"/>
      <c r="CA19" s="298"/>
      <c r="CB19" s="298"/>
      <c r="CC19" s="298"/>
      <c r="CD19" s="299"/>
      <c r="CG19" s="301" t="s">
        <v>447</v>
      </c>
      <c r="CH19" s="301" t="s">
        <v>451</v>
      </c>
      <c r="CI19" s="301">
        <f>J20</f>
        <v>0</v>
      </c>
      <c r="CJ19" s="301"/>
      <c r="CK19" s="299"/>
      <c r="CL19" s="301" t="str">
        <f>IF(ISNUMBER(J20),"B - 8",IF(ISNUMBER(J21),"B - 8",IF(ISNUMBER(J22),"B - 8",(""))))</f>
        <v/>
      </c>
      <c r="CM19" s="301" t="str">
        <f>IF( ISNUMBER(J20),(J20),(""))</f>
        <v/>
      </c>
      <c r="CN19" s="301" t="str">
        <f>IF( ISNUMBER(J21),(J21),(""))</f>
        <v/>
      </c>
      <c r="CO19" s="301" t="str">
        <f>IF( ISNUMBER(J22),(J22),(""))</f>
        <v/>
      </c>
      <c r="CP19" s="299"/>
    </row>
    <row r="20" spans="1:94">
      <c r="A20" s="296"/>
      <c r="B20" s="332" t="s">
        <v>431</v>
      </c>
      <c r="C20" s="333"/>
      <c r="D20" s="333"/>
      <c r="E20" s="333"/>
      <c r="F20" s="333"/>
      <c r="G20" s="333"/>
      <c r="H20" s="333"/>
      <c r="I20" s="333"/>
      <c r="J20" s="333"/>
      <c r="K20" s="333"/>
      <c r="L20" s="333"/>
      <c r="M20" s="299" t="str">
        <f>IF(COUNT(C20:L20)&gt;0,SUM(C20^2,D20^2,E20^2,F20^2,G20^2,H20^2,I20^2,J20^2,K20^2,L20^2),"")</f>
        <v/>
      </c>
      <c r="N20" s="313"/>
      <c r="O20" s="313"/>
      <c r="P20" s="313"/>
      <c r="Q20" s="296"/>
      <c r="R20" s="296"/>
      <c r="S20" s="296"/>
      <c r="T20" s="296"/>
      <c r="U20" s="296"/>
      <c r="V20" s="296"/>
      <c r="W20" s="296"/>
      <c r="X20" s="296"/>
      <c r="Y20" s="296"/>
      <c r="Z20" s="296"/>
      <c r="AA20" s="296"/>
      <c r="AB20" s="296"/>
      <c r="AC20" s="296"/>
      <c r="AD20" s="296"/>
      <c r="AE20" s="296"/>
      <c r="AF20" s="296"/>
      <c r="AG20" s="296"/>
      <c r="AH20" s="296"/>
      <c r="AI20" s="296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296"/>
      <c r="BD20" s="296"/>
      <c r="BE20" s="296"/>
      <c r="BF20" s="296"/>
      <c r="BG20" s="296"/>
      <c r="BH20" s="296"/>
      <c r="BI20" s="296"/>
      <c r="BJ20" s="296"/>
      <c r="BK20" s="70"/>
      <c r="BL20" s="70"/>
      <c r="BM20" s="70"/>
      <c r="BN20" s="296"/>
      <c r="BO20" s="296"/>
      <c r="BP20" s="296"/>
      <c r="BQ20" s="296"/>
      <c r="BR20" s="296"/>
      <c r="BS20" s="297"/>
      <c r="BT20" s="298"/>
      <c r="BU20" s="298"/>
      <c r="BV20" s="298"/>
      <c r="BW20" s="298"/>
      <c r="BX20" s="298"/>
      <c r="BY20" s="298"/>
      <c r="BZ20" s="298"/>
      <c r="CA20" s="298"/>
      <c r="CB20" s="298"/>
      <c r="CC20" s="298"/>
      <c r="CD20" s="299"/>
      <c r="CG20" s="301" t="s">
        <v>448</v>
      </c>
      <c r="CH20" s="301" t="s">
        <v>451</v>
      </c>
      <c r="CI20" s="301">
        <f>K20</f>
        <v>0</v>
      </c>
      <c r="CJ20" s="301"/>
      <c r="CK20" s="299"/>
      <c r="CL20" s="301" t="str">
        <f>IF(ISNUMBER(K20),"B - 9",IF(ISNUMBER(K21),"B - 9",IF(ISNUMBER(K22),"B - 9",(""))))</f>
        <v/>
      </c>
      <c r="CM20" s="301" t="str">
        <f>IF( ISNUMBER(K20),(K20),(""))</f>
        <v/>
      </c>
      <c r="CN20" s="301" t="str">
        <f>IF( ISNUMBER(K21),(K21),(""))</f>
        <v/>
      </c>
      <c r="CO20" s="301" t="str">
        <f>IF( ISNUMBER(K22),(K22),(""))</f>
        <v/>
      </c>
      <c r="CP20" s="299"/>
    </row>
    <row r="21" spans="1:94">
      <c r="A21" s="296"/>
      <c r="B21" s="334" t="s">
        <v>432</v>
      </c>
      <c r="C21" s="333"/>
      <c r="D21" s="333"/>
      <c r="E21" s="333"/>
      <c r="F21" s="333"/>
      <c r="G21" s="333"/>
      <c r="H21" s="333"/>
      <c r="I21" s="333"/>
      <c r="J21" s="333"/>
      <c r="K21" s="333"/>
      <c r="L21" s="333"/>
      <c r="M21" s="299" t="str">
        <f>IF(COUNT(C21:L21)&gt;0,SUM(C21^2,D21^2,E21^2,F21^2,G21^2,H21^2,I21^2,J21^2,K21^2,L21^2),"")</f>
        <v/>
      </c>
      <c r="N21" s="313"/>
      <c r="O21" s="313"/>
      <c r="P21" s="313"/>
      <c r="Q21" s="296"/>
      <c r="R21" s="296"/>
      <c r="S21" s="296"/>
      <c r="T21" s="296"/>
      <c r="U21" s="296"/>
      <c r="V21" s="296"/>
      <c r="W21" s="296"/>
      <c r="X21" s="296"/>
      <c r="Y21" s="296"/>
      <c r="Z21" s="296"/>
      <c r="AA21" s="296"/>
      <c r="AB21" s="296"/>
      <c r="AC21" s="296"/>
      <c r="AD21" s="296"/>
      <c r="AE21" s="296"/>
      <c r="AF21" s="296"/>
      <c r="AG21" s="296"/>
      <c r="AH21" s="296"/>
      <c r="AI21" s="296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296"/>
      <c r="BD21" s="296"/>
      <c r="BE21" s="296"/>
      <c r="BF21" s="296"/>
      <c r="BG21" s="296"/>
      <c r="BH21" s="296"/>
      <c r="BI21" s="296"/>
      <c r="BJ21" s="296"/>
      <c r="BK21" s="70"/>
      <c r="BL21" s="70"/>
      <c r="BM21" s="70"/>
      <c r="BN21" s="296"/>
      <c r="BO21" s="296"/>
      <c r="BP21" s="296"/>
      <c r="BQ21" s="296"/>
      <c r="BR21" s="296"/>
      <c r="BS21" s="297"/>
      <c r="BT21" s="298"/>
      <c r="BU21" s="298"/>
      <c r="BV21" s="298"/>
      <c r="BW21" s="298"/>
      <c r="BX21" s="298"/>
      <c r="BY21" s="298"/>
      <c r="BZ21" s="298"/>
      <c r="CA21" s="298"/>
      <c r="CB21" s="298"/>
      <c r="CC21" s="298"/>
      <c r="CD21" s="299"/>
      <c r="CG21" s="301" t="s">
        <v>450</v>
      </c>
      <c r="CH21" s="301" t="s">
        <v>451</v>
      </c>
      <c r="CI21" s="301">
        <f>L20</f>
        <v>0</v>
      </c>
      <c r="CJ21" s="301"/>
      <c r="CK21" s="299"/>
      <c r="CL21" s="301" t="str">
        <f>IF(ISNUMBER(L20),"B - 10",IF(ISNUMBER(L21),"B - 10",IF(ISNUMBER(L22),"B - 10",(""))))</f>
        <v/>
      </c>
      <c r="CM21" s="301" t="str">
        <f>IF( ISNUMBER(L20),(L20),(""))</f>
        <v/>
      </c>
      <c r="CN21" s="301" t="str">
        <f>IF( ISNUMBER(L21),(L21),(""))</f>
        <v/>
      </c>
      <c r="CO21" s="301" t="str">
        <f>IF( ISNUMBER(L22),(L22),(""))</f>
        <v/>
      </c>
      <c r="CP21" s="299"/>
    </row>
    <row r="22" spans="1:94" ht="13.8" thickBot="1">
      <c r="A22" s="296"/>
      <c r="B22" s="335" t="s">
        <v>433</v>
      </c>
      <c r="C22" s="333"/>
      <c r="D22" s="333"/>
      <c r="E22" s="333"/>
      <c r="F22" s="333"/>
      <c r="G22" s="333"/>
      <c r="H22" s="333"/>
      <c r="I22" s="333"/>
      <c r="J22" s="333"/>
      <c r="K22" s="333"/>
      <c r="L22" s="333"/>
      <c r="M22" s="299" t="str">
        <f>IF(COUNT(C22:L22)&gt;0,SUM(C22^2,D22^2,E22^2,F22^2,G22^2,H22^2,I22^2,J22^2,K22^2,L22^2),"")</f>
        <v/>
      </c>
      <c r="N22" s="313"/>
      <c r="O22" s="313"/>
      <c r="P22" s="313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296"/>
      <c r="BD22" s="296"/>
      <c r="BE22" s="296"/>
      <c r="BF22" s="296"/>
      <c r="BG22" s="296"/>
      <c r="BH22" s="296"/>
      <c r="BI22" s="296"/>
      <c r="BJ22" s="296"/>
      <c r="BK22" s="70"/>
      <c r="BL22" s="70"/>
      <c r="BM22" s="70"/>
      <c r="BN22" s="296"/>
      <c r="BO22" s="296"/>
      <c r="BP22" s="296"/>
      <c r="BQ22" s="296"/>
      <c r="BR22" s="296"/>
      <c r="BS22" s="297"/>
      <c r="BT22" s="298"/>
      <c r="BU22" s="298"/>
      <c r="BV22" s="298"/>
      <c r="BW22" s="298"/>
      <c r="BX22" s="298"/>
      <c r="BY22" s="298"/>
      <c r="BZ22" s="298"/>
      <c r="CA22" s="298"/>
      <c r="CB22" s="298"/>
      <c r="CC22" s="298"/>
      <c r="CD22" s="299"/>
      <c r="CG22" s="301" t="s">
        <v>435</v>
      </c>
      <c r="CH22" s="301" t="s">
        <v>461</v>
      </c>
      <c r="CI22" s="301">
        <f>C25</f>
        <v>0</v>
      </c>
      <c r="CJ22" s="301"/>
      <c r="CK22" s="299"/>
      <c r="CL22" s="301" t="str">
        <f>IF(ISNUMBER(C25),"C - 1",IF(ISNUMBER(C26),"C - 1",IF(ISNUMBER(C27),"C - 1",(""))))</f>
        <v/>
      </c>
      <c r="CM22" s="301" t="str">
        <f>IF( ISNUMBER(C25),(C25),(""))</f>
        <v/>
      </c>
      <c r="CN22" s="301" t="str">
        <f>IF( ISNUMBER(C26),(C26),(""))</f>
        <v/>
      </c>
      <c r="CO22" s="301" t="str">
        <f>IF( ISNUMBER(C27),(C27),(""))</f>
        <v/>
      </c>
      <c r="CP22" s="299"/>
    </row>
    <row r="23" spans="1:94" ht="13.8" thickBot="1">
      <c r="A23" s="296"/>
      <c r="C23" s="336">
        <f>SUM(C20:C22)</f>
        <v>0</v>
      </c>
      <c r="D23" s="336">
        <f>SUM($D$20:$D$22)</f>
        <v>0</v>
      </c>
      <c r="E23" s="336">
        <f>SUM($E$20:$E$22)</f>
        <v>0</v>
      </c>
      <c r="F23" s="336">
        <f>SUM($F$20:$F$22)</f>
        <v>0</v>
      </c>
      <c r="G23" s="336">
        <f>SUM($G$20:$G$22)</f>
        <v>0</v>
      </c>
      <c r="H23" s="336">
        <f>SUM($H$20:$H$22)</f>
        <v>0</v>
      </c>
      <c r="I23" s="336">
        <f>SUM($I$20:$I$22)</f>
        <v>0</v>
      </c>
      <c r="J23" s="336">
        <f>SUM($J$20:$J$22)</f>
        <v>0</v>
      </c>
      <c r="K23" s="336">
        <f>SUM($K$20:$K$22)</f>
        <v>0</v>
      </c>
      <c r="L23" s="336">
        <f>SUM($L$20:$L$22)</f>
        <v>0</v>
      </c>
      <c r="M23" s="298"/>
      <c r="N23" s="313"/>
      <c r="O23" s="313"/>
      <c r="P23" s="313"/>
      <c r="Q23" s="296"/>
      <c r="R23" s="296"/>
      <c r="S23" s="296"/>
      <c r="T23" s="296"/>
      <c r="U23" s="296"/>
      <c r="V23" s="296"/>
      <c r="W23" s="296"/>
      <c r="X23" s="296"/>
      <c r="Y23" s="296"/>
      <c r="Z23" s="296"/>
      <c r="AA23" s="296"/>
      <c r="AB23" s="296"/>
      <c r="AC23" s="296"/>
      <c r="AD23" s="296"/>
      <c r="AE23" s="296"/>
      <c r="AF23" s="296"/>
      <c r="AG23" s="296"/>
      <c r="AH23" s="296"/>
      <c r="AI23" s="296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296"/>
      <c r="BD23" s="296"/>
      <c r="BE23" s="296"/>
      <c r="BF23" s="296"/>
      <c r="BG23" s="296"/>
      <c r="BH23" s="296"/>
      <c r="BI23" s="296"/>
      <c r="BJ23" s="296"/>
      <c r="BK23" s="70"/>
      <c r="BL23" s="70"/>
      <c r="BM23" s="70"/>
      <c r="BN23" s="296"/>
      <c r="BO23" s="296"/>
      <c r="BP23" s="296"/>
      <c r="BQ23" s="296"/>
      <c r="BR23" s="296"/>
      <c r="BS23" s="297"/>
      <c r="BT23" s="298"/>
      <c r="BU23" s="298"/>
      <c r="BV23" s="298"/>
      <c r="BW23" s="298"/>
      <c r="BX23" s="298"/>
      <c r="BY23" s="298"/>
      <c r="BZ23" s="298"/>
      <c r="CA23" s="298"/>
      <c r="CB23" s="298"/>
      <c r="CC23" s="298"/>
      <c r="CD23" s="299"/>
      <c r="CG23" s="301" t="s">
        <v>438</v>
      </c>
      <c r="CH23" s="301" t="s">
        <v>461</v>
      </c>
      <c r="CI23" s="301">
        <f>D25</f>
        <v>0</v>
      </c>
      <c r="CJ23" s="301"/>
      <c r="CK23" s="299"/>
      <c r="CL23" s="301" t="str">
        <f>IF(ISNUMBER(D25),"C - 2",IF(ISNUMBER(D26),"C - 2",IF(ISNUMBER(D27),"C - 2",(""))))</f>
        <v/>
      </c>
      <c r="CM23" s="301" t="str">
        <f>IF( ISNUMBER(D25),(D25),(""))</f>
        <v/>
      </c>
      <c r="CN23" s="301" t="str">
        <f>IF( ISNUMBER(D26),(D26),(""))</f>
        <v/>
      </c>
      <c r="CO23" s="301" t="str">
        <f>IF( ISNUMBER(D27),(D27),(""))</f>
        <v/>
      </c>
      <c r="CP23" s="299"/>
    </row>
    <row r="24" spans="1:94" ht="16.2" thickBot="1">
      <c r="A24" s="296"/>
      <c r="B24" s="328" t="s">
        <v>461</v>
      </c>
      <c r="C24" s="329" t="s">
        <v>452</v>
      </c>
      <c r="D24" s="330" t="s">
        <v>453</v>
      </c>
      <c r="E24" s="330" t="s">
        <v>454</v>
      </c>
      <c r="F24" s="330" t="s">
        <v>455</v>
      </c>
      <c r="G24" s="330" t="s">
        <v>456</v>
      </c>
      <c r="H24" s="330" t="s">
        <v>457</v>
      </c>
      <c r="I24" s="330" t="s">
        <v>458</v>
      </c>
      <c r="J24" s="330" t="s">
        <v>459</v>
      </c>
      <c r="K24" s="330" t="s">
        <v>460</v>
      </c>
      <c r="L24" s="331" t="s">
        <v>450</v>
      </c>
      <c r="M24" s="298"/>
      <c r="N24" s="313"/>
      <c r="O24" s="313"/>
      <c r="P24" s="313"/>
      <c r="Q24" s="296"/>
      <c r="R24" s="296"/>
      <c r="S24" s="296"/>
      <c r="T24" s="296"/>
      <c r="U24" s="296"/>
      <c r="V24" s="296"/>
      <c r="W24" s="296"/>
      <c r="X24" s="296"/>
      <c r="Y24" s="296"/>
      <c r="Z24" s="296"/>
      <c r="AA24" s="296"/>
      <c r="AB24" s="296"/>
      <c r="AC24" s="296"/>
      <c r="AD24" s="296"/>
      <c r="AE24" s="296"/>
      <c r="AF24" s="296"/>
      <c r="AG24" s="296"/>
      <c r="AH24" s="296"/>
      <c r="AI24" s="296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296"/>
      <c r="BD24" s="296"/>
      <c r="BE24" s="296"/>
      <c r="BF24" s="296"/>
      <c r="BG24" s="296"/>
      <c r="BH24" s="296"/>
      <c r="BI24" s="296"/>
      <c r="BJ24" s="296"/>
      <c r="BK24" s="70"/>
      <c r="BL24" s="70"/>
      <c r="BM24" s="70"/>
      <c r="BN24" s="296"/>
      <c r="BO24" s="296"/>
      <c r="BP24" s="296"/>
      <c r="BQ24" s="296"/>
      <c r="BR24" s="296"/>
      <c r="BS24" s="297"/>
      <c r="BT24" s="298"/>
      <c r="BU24" s="298"/>
      <c r="BV24" s="298"/>
      <c r="BW24" s="298"/>
      <c r="BX24" s="298"/>
      <c r="BY24" s="298"/>
      <c r="BZ24" s="298"/>
      <c r="CA24" s="298"/>
      <c r="CB24" s="298"/>
      <c r="CC24" s="298"/>
      <c r="CD24" s="299"/>
      <c r="CG24" s="301" t="s">
        <v>439</v>
      </c>
      <c r="CH24" s="301" t="s">
        <v>461</v>
      </c>
      <c r="CI24" s="301">
        <f>E25</f>
        <v>0</v>
      </c>
      <c r="CJ24" s="301"/>
      <c r="CK24" s="299"/>
      <c r="CL24" s="301" t="str">
        <f>IF(ISNUMBER(E25),"C - 3",IF(ISNUMBER(E26),"C - 3",IF(ISNUMBER(E27),"C - 3",(""))))</f>
        <v/>
      </c>
      <c r="CM24" s="301" t="str">
        <f>IF( ISNUMBER(E25),(E25),(""))</f>
        <v/>
      </c>
      <c r="CN24" s="301" t="str">
        <f>IF( ISNUMBER(E26),(E26),(""))</f>
        <v/>
      </c>
      <c r="CO24" s="301" t="str">
        <f>IF( ISNUMBER(E27),(E27),(""))</f>
        <v/>
      </c>
      <c r="CP24" s="299"/>
    </row>
    <row r="25" spans="1:94">
      <c r="A25" s="296"/>
      <c r="B25" s="332" t="s">
        <v>431</v>
      </c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299" t="str">
        <f>IF(COUNT(C25:L25)&gt;0,SUM(C25^2,D25^2,E25^2,F25^2,G25^2,H25^2,I25^2,J25^2,K25^2,L25^2),"")</f>
        <v/>
      </c>
      <c r="N25" s="313"/>
      <c r="O25" s="313"/>
      <c r="P25" s="313"/>
      <c r="Q25" s="296"/>
      <c r="R25" s="296"/>
      <c r="S25" s="296"/>
      <c r="T25" s="296"/>
      <c r="U25" s="296"/>
      <c r="V25" s="296"/>
      <c r="W25" s="296"/>
      <c r="X25" s="296"/>
      <c r="Y25" s="296"/>
      <c r="Z25" s="296"/>
      <c r="AA25" s="296"/>
      <c r="AB25" s="296"/>
      <c r="AC25" s="296"/>
      <c r="AD25" s="296"/>
      <c r="AE25" s="296"/>
      <c r="AF25" s="296"/>
      <c r="AG25" s="296"/>
      <c r="AH25" s="296"/>
      <c r="AI25" s="296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296"/>
      <c r="BD25" s="296"/>
      <c r="BE25" s="296"/>
      <c r="BF25" s="296"/>
      <c r="BG25" s="296"/>
      <c r="BH25" s="296"/>
      <c r="BI25" s="296"/>
      <c r="BJ25" s="296"/>
      <c r="BK25" s="70"/>
      <c r="BL25" s="70"/>
      <c r="BM25" s="70"/>
      <c r="BN25" s="296"/>
      <c r="BO25" s="296"/>
      <c r="BP25" s="296"/>
      <c r="BQ25" s="296"/>
      <c r="BR25" s="296"/>
      <c r="BS25" s="297"/>
      <c r="BT25" s="298"/>
      <c r="BU25" s="298"/>
      <c r="BV25" s="298"/>
      <c r="BW25" s="298"/>
      <c r="BX25" s="298"/>
      <c r="BY25" s="298"/>
      <c r="BZ25" s="298"/>
      <c r="CA25" s="298"/>
      <c r="CB25" s="298"/>
      <c r="CC25" s="298"/>
      <c r="CD25" s="299"/>
      <c r="CG25" s="301" t="s">
        <v>440</v>
      </c>
      <c r="CH25" s="301" t="s">
        <v>461</v>
      </c>
      <c r="CI25" s="301">
        <f>F25</f>
        <v>0</v>
      </c>
      <c r="CJ25" s="301"/>
      <c r="CK25" s="299"/>
      <c r="CL25" s="301" t="str">
        <f>IF(ISNUMBER(F25),"C - 4",IF(ISNUMBER(F26),"C - 4",IF(ISNUMBER(F27),"C - 4",(""))))</f>
        <v/>
      </c>
      <c r="CM25" s="301" t="str">
        <f>IF( ISNUMBER(F25),(F25),(""))</f>
        <v/>
      </c>
      <c r="CN25" s="301" t="str">
        <f>IF( ISNUMBER(F26),(F26),(""))</f>
        <v/>
      </c>
      <c r="CO25" s="301" t="str">
        <f>IF( ISNUMBER(F27),(F27),(""))</f>
        <v/>
      </c>
      <c r="CP25" s="299"/>
    </row>
    <row r="26" spans="1:94">
      <c r="A26" s="296"/>
      <c r="B26" s="334" t="s">
        <v>432</v>
      </c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299" t="str">
        <f>IF(COUNT(C26:L26)&gt;0,SUM(C26^2,D26^2,E26^2,F26^2,G26^2,H26^2,I26^2,J26^2,K26^2,L26^2),"")</f>
        <v/>
      </c>
      <c r="N26" s="313"/>
      <c r="O26" s="313"/>
      <c r="P26" s="313"/>
      <c r="Q26" s="296"/>
      <c r="R26" s="296"/>
      <c r="S26" s="296"/>
      <c r="T26" s="296"/>
      <c r="U26" s="296"/>
      <c r="V26" s="296"/>
      <c r="W26" s="296"/>
      <c r="X26" s="296"/>
      <c r="Y26" s="296"/>
      <c r="Z26" s="296"/>
      <c r="AA26" s="296"/>
      <c r="AB26" s="296"/>
      <c r="AC26" s="296"/>
      <c r="AD26" s="296"/>
      <c r="AE26" s="296"/>
      <c r="AF26" s="296"/>
      <c r="AG26" s="296"/>
      <c r="AH26" s="296"/>
      <c r="AI26" s="296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296"/>
      <c r="BD26" s="296"/>
      <c r="BE26" s="296"/>
      <c r="BF26" s="296"/>
      <c r="BG26" s="296"/>
      <c r="BH26" s="296"/>
      <c r="BI26" s="296"/>
      <c r="BJ26" s="296"/>
      <c r="BK26" s="70"/>
      <c r="BL26" s="70"/>
      <c r="BM26" s="70"/>
      <c r="BN26" s="296"/>
      <c r="BO26" s="296"/>
      <c r="BP26" s="296"/>
      <c r="BQ26" s="296"/>
      <c r="BR26" s="296"/>
      <c r="BS26" s="297"/>
      <c r="BT26" s="298"/>
      <c r="BU26" s="298"/>
      <c r="BV26" s="298"/>
      <c r="BW26" s="298"/>
      <c r="BX26" s="298"/>
      <c r="BY26" s="298"/>
      <c r="BZ26" s="298"/>
      <c r="CA26" s="298"/>
      <c r="CB26" s="298"/>
      <c r="CC26" s="298"/>
      <c r="CD26" s="299"/>
      <c r="CG26" s="301" t="s">
        <v>441</v>
      </c>
      <c r="CH26" s="301" t="s">
        <v>461</v>
      </c>
      <c r="CI26" s="301">
        <f>G25</f>
        <v>0</v>
      </c>
      <c r="CJ26" s="301"/>
      <c r="CK26" s="299"/>
      <c r="CL26" s="301" t="str">
        <f>IF(ISNUMBER(G25),"C - 5",IF(ISNUMBER(G26),"C - 5",IF(ISNUMBER(G27),"C - 5",(""))))</f>
        <v/>
      </c>
      <c r="CM26" s="301" t="str">
        <f>IF( ISNUMBER(G25),(G25),(""))</f>
        <v/>
      </c>
      <c r="CN26" s="301" t="str">
        <f>IF( ISNUMBER(G26),(G26),(""))</f>
        <v/>
      </c>
      <c r="CO26" s="301" t="str">
        <f>IF( ISNUMBER(G27),(G27),(""))</f>
        <v/>
      </c>
      <c r="CP26" s="299"/>
    </row>
    <row r="27" spans="1:94" ht="13.8" thickBot="1">
      <c r="A27" s="296"/>
      <c r="B27" s="335" t="s">
        <v>433</v>
      </c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299" t="str">
        <f>IF(COUNT(C27:L27)&gt;0,SUM(C27^2,D27^2,E27^2,F27^2,G27^2,H27^2,I27^2,J27^2,K27^2,L27^2),"")</f>
        <v/>
      </c>
      <c r="N27" s="313"/>
      <c r="O27" s="313"/>
      <c r="P27" s="313"/>
      <c r="Q27" s="296"/>
      <c r="R27" s="296"/>
      <c r="S27" s="296"/>
      <c r="T27" s="296"/>
      <c r="U27" s="296"/>
      <c r="V27" s="296"/>
      <c r="W27" s="296"/>
      <c r="X27" s="296"/>
      <c r="Y27" s="296"/>
      <c r="Z27" s="296"/>
      <c r="AA27" s="296"/>
      <c r="AB27" s="296"/>
      <c r="AC27" s="296"/>
      <c r="AD27" s="296"/>
      <c r="AE27" s="296"/>
      <c r="AF27" s="296"/>
      <c r="AG27" s="296"/>
      <c r="AH27" s="296"/>
      <c r="AI27" s="296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296"/>
      <c r="BD27" s="296"/>
      <c r="BE27" s="296"/>
      <c r="BF27" s="296"/>
      <c r="BG27" s="296"/>
      <c r="BH27" s="296"/>
      <c r="BI27" s="296"/>
      <c r="BJ27" s="296"/>
      <c r="BK27" s="70"/>
      <c r="BL27" s="70"/>
      <c r="BM27" s="70"/>
      <c r="BN27" s="296"/>
      <c r="BO27" s="296"/>
      <c r="BP27" s="296"/>
      <c r="BQ27" s="296"/>
      <c r="BR27" s="296"/>
      <c r="BS27" s="297"/>
      <c r="BT27" s="298"/>
      <c r="BU27" s="298"/>
      <c r="BV27" s="298"/>
      <c r="BW27" s="298"/>
      <c r="BX27" s="298"/>
      <c r="BY27" s="298"/>
      <c r="BZ27" s="298"/>
      <c r="CA27" s="298"/>
      <c r="CB27" s="298"/>
      <c r="CC27" s="298"/>
      <c r="CD27" s="299"/>
      <c r="CG27" s="301" t="s">
        <v>443</v>
      </c>
      <c r="CH27" s="301" t="s">
        <v>461</v>
      </c>
      <c r="CI27" s="301">
        <f>H25</f>
        <v>0</v>
      </c>
      <c r="CJ27" s="301"/>
      <c r="CK27" s="299"/>
      <c r="CL27" s="301" t="str">
        <f>IF(ISNUMBER(H25),"C - 6",IF(ISNUMBER(H26),"C - 6",IF(ISNUMBER(H27),"C - 6",(""))))</f>
        <v/>
      </c>
      <c r="CM27" s="301" t="str">
        <f>IF( ISNUMBER(H25),(H25),(""))</f>
        <v/>
      </c>
      <c r="CN27" s="301" t="str">
        <f>IF( ISNUMBER(H26),(H26),(""))</f>
        <v/>
      </c>
      <c r="CO27" s="301" t="str">
        <f>IF( ISNUMBER(H27),(H27),(""))</f>
        <v/>
      </c>
      <c r="CP27" s="299"/>
    </row>
    <row r="28" spans="1:94">
      <c r="A28" s="296"/>
      <c r="B28" s="327"/>
      <c r="C28" s="336">
        <f>SUM($C$25:$C$27)</f>
        <v>0</v>
      </c>
      <c r="D28" s="336">
        <f>SUM($D$25:$D$27)</f>
        <v>0</v>
      </c>
      <c r="E28" s="336">
        <f>SUM($E$25:$E$27)</f>
        <v>0</v>
      </c>
      <c r="F28" s="336">
        <f>SUM($F$25:$F$27)</f>
        <v>0</v>
      </c>
      <c r="G28" s="336">
        <f>SUM($G$25:$G$27)</f>
        <v>0</v>
      </c>
      <c r="H28" s="336">
        <f>SUM($H$25:$H$27)</f>
        <v>0</v>
      </c>
      <c r="I28" s="336">
        <f>SUM($I$25:$I$27)</f>
        <v>0</v>
      </c>
      <c r="J28" s="336">
        <f>SUM($J$25:$J$27)</f>
        <v>0</v>
      </c>
      <c r="K28" s="336">
        <f>SUM($K$25:$K$27)</f>
        <v>0</v>
      </c>
      <c r="L28" s="336">
        <f>SUM($L$25:$L$27)</f>
        <v>0</v>
      </c>
      <c r="M28" s="313"/>
      <c r="N28" s="313"/>
      <c r="O28" s="313"/>
      <c r="P28" s="313"/>
      <c r="Q28" s="313"/>
      <c r="R28" s="313"/>
      <c r="S28" s="296"/>
      <c r="T28" s="296"/>
      <c r="U28" s="296"/>
      <c r="V28" s="296"/>
      <c r="W28" s="296"/>
      <c r="X28" s="296"/>
      <c r="Y28" s="296"/>
      <c r="Z28" s="296"/>
      <c r="AA28" s="296"/>
      <c r="AB28" s="296"/>
      <c r="AC28" s="296"/>
      <c r="AD28" s="296"/>
      <c r="AE28" s="296"/>
      <c r="AF28" s="296"/>
      <c r="AG28" s="296"/>
      <c r="AH28" s="296"/>
      <c r="AI28" s="296"/>
      <c r="AJ28" s="296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296"/>
      <c r="BD28" s="296"/>
      <c r="BE28" s="296"/>
      <c r="BF28" s="296"/>
      <c r="BG28" s="296"/>
      <c r="BH28" s="296"/>
      <c r="BI28" s="296"/>
      <c r="BJ28" s="296"/>
      <c r="BK28" s="70"/>
      <c r="BL28" s="70"/>
      <c r="BM28" s="70"/>
      <c r="BN28" s="296"/>
      <c r="BO28" s="296"/>
      <c r="BP28" s="296"/>
      <c r="BQ28" s="296"/>
      <c r="BR28" s="296"/>
      <c r="BS28" s="297"/>
      <c r="BT28" s="298"/>
      <c r="BU28" s="298"/>
      <c r="BV28" s="298"/>
      <c r="BW28" s="298"/>
      <c r="BX28" s="298"/>
      <c r="BY28" s="298"/>
      <c r="BZ28" s="298"/>
      <c r="CA28" s="298"/>
      <c r="CB28" s="298"/>
      <c r="CC28" s="298"/>
      <c r="CD28" s="299"/>
      <c r="CG28" s="301" t="s">
        <v>445</v>
      </c>
      <c r="CH28" s="301" t="s">
        <v>461</v>
      </c>
      <c r="CI28" s="301">
        <f>I25</f>
        <v>0</v>
      </c>
      <c r="CJ28" s="301"/>
      <c r="CK28" s="299"/>
      <c r="CL28" s="301" t="str">
        <f>IF(ISNUMBER(I25),"C - 7",IF(ISNUMBER(I26),"C- 7",IF(ISNUMBER(I27),"C - 7",(""))))</f>
        <v/>
      </c>
      <c r="CM28" s="301" t="str">
        <f>IF( ISNUMBER(I25),(I25),(""))</f>
        <v/>
      </c>
      <c r="CN28" s="301" t="str">
        <f>IF( ISNUMBER(I26),(I26),(""))</f>
        <v/>
      </c>
      <c r="CO28" s="301" t="str">
        <f>IF( ISNUMBER(I27),(I27),(""))</f>
        <v/>
      </c>
      <c r="CP28" s="299"/>
    </row>
    <row r="29" spans="1:94" ht="13.8" thickBot="1">
      <c r="A29" s="296"/>
      <c r="B29" s="327"/>
      <c r="C29" s="313"/>
      <c r="D29" s="313"/>
      <c r="E29" s="313"/>
      <c r="F29" s="313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296"/>
      <c r="T29" s="296"/>
      <c r="U29" s="296"/>
      <c r="V29" s="296"/>
      <c r="W29" s="296"/>
      <c r="X29" s="296"/>
      <c r="Y29" s="296"/>
      <c r="Z29" s="296"/>
      <c r="AA29" s="296"/>
      <c r="AB29" s="296"/>
      <c r="AC29" s="296"/>
      <c r="AD29" s="296"/>
      <c r="AE29" s="296"/>
      <c r="AF29" s="296"/>
      <c r="AG29" s="296"/>
      <c r="AH29" s="296"/>
      <c r="AI29" s="296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296"/>
      <c r="BD29" s="296"/>
      <c r="BE29" s="296"/>
      <c r="BF29" s="296"/>
      <c r="BG29" s="296"/>
      <c r="BH29" s="296"/>
      <c r="BI29" s="296"/>
      <c r="BJ29" s="296"/>
      <c r="BK29" s="70"/>
      <c r="BL29" s="70"/>
      <c r="BM29" s="70"/>
      <c r="BN29" s="296"/>
      <c r="BO29" s="296"/>
      <c r="BP29" s="296"/>
      <c r="BQ29" s="296"/>
      <c r="BR29" s="296"/>
      <c r="BS29" s="297"/>
      <c r="BT29" s="298"/>
      <c r="BU29" s="298"/>
      <c r="BV29" s="298"/>
      <c r="BW29" s="298"/>
      <c r="BX29" s="298"/>
      <c r="BY29" s="298"/>
      <c r="BZ29" s="298"/>
      <c r="CA29" s="298"/>
      <c r="CB29" s="298"/>
      <c r="CC29" s="298"/>
      <c r="CD29" s="299"/>
      <c r="CG29" s="301" t="s">
        <v>447</v>
      </c>
      <c r="CH29" s="301" t="s">
        <v>461</v>
      </c>
      <c r="CI29" s="301">
        <f>J25</f>
        <v>0</v>
      </c>
      <c r="CJ29" s="301"/>
      <c r="CK29" s="299"/>
      <c r="CL29" s="301" t="str">
        <f>IF(ISNUMBER(J25),"C - 8",IF(ISNUMBER(J26),"C - 8",IF(ISNUMBER(J27),"C - 8",(""))))</f>
        <v/>
      </c>
      <c r="CM29" s="301" t="str">
        <f>IF( ISNUMBER(J25),(J25),(""))</f>
        <v/>
      </c>
      <c r="CN29" s="301" t="str">
        <f>IF( ISNUMBER(J26),(J26),(""))</f>
        <v/>
      </c>
      <c r="CO29" s="301" t="str">
        <f>IF( ISNUMBER(J27),(J27),(""))</f>
        <v/>
      </c>
      <c r="CP29" s="299"/>
    </row>
    <row r="30" spans="1:94" ht="45" customHeight="1" thickBot="1">
      <c r="A30" s="296"/>
      <c r="B30" s="337" t="s">
        <v>462</v>
      </c>
      <c r="C30" s="338" t="s">
        <v>463</v>
      </c>
      <c r="D30" s="339" t="s">
        <v>464</v>
      </c>
      <c r="E30" s="340" t="s">
        <v>465</v>
      </c>
      <c r="F30" s="341" t="s">
        <v>466</v>
      </c>
      <c r="G30" s="342" t="s">
        <v>467</v>
      </c>
      <c r="H30" s="343" t="s">
        <v>468</v>
      </c>
      <c r="I30" s="313"/>
      <c r="J30" s="313"/>
      <c r="K30" s="313"/>
      <c r="L30" s="313"/>
      <c r="M30" s="313"/>
      <c r="N30" s="313"/>
      <c r="O30" s="313"/>
      <c r="P30" s="313"/>
      <c r="Q30" s="313"/>
      <c r="R30" s="313"/>
      <c r="S30" s="313"/>
      <c r="T30" s="313"/>
      <c r="U30" s="313"/>
      <c r="V30" s="313"/>
      <c r="W30" s="296"/>
      <c r="X30" s="296"/>
      <c r="Y30" s="296"/>
      <c r="Z30" s="296"/>
      <c r="AA30" s="296"/>
      <c r="AB30" s="296"/>
      <c r="AC30" s="296"/>
      <c r="AD30" s="296"/>
      <c r="AE30" s="296"/>
      <c r="AF30" s="296"/>
      <c r="AG30" s="296"/>
      <c r="AH30" s="296"/>
      <c r="AI30" s="296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296"/>
      <c r="BD30" s="296"/>
      <c r="BE30" s="296"/>
      <c r="BF30" s="296"/>
      <c r="BG30" s="296"/>
      <c r="BH30" s="296"/>
      <c r="BI30" s="296"/>
      <c r="BJ30" s="296"/>
      <c r="BK30" s="296"/>
      <c r="BL30" s="296"/>
      <c r="BM30" s="70"/>
      <c r="BN30" s="70"/>
      <c r="BO30" s="70"/>
      <c r="BP30" s="296"/>
      <c r="BQ30" s="296"/>
      <c r="BR30" s="296"/>
      <c r="BS30" s="296"/>
      <c r="BT30" s="298"/>
      <c r="BU30" s="298"/>
      <c r="BV30" s="298"/>
      <c r="BW30" s="298"/>
      <c r="BX30" s="298"/>
      <c r="BY30" s="298"/>
      <c r="BZ30" s="298"/>
      <c r="CA30" s="298"/>
      <c r="CB30" s="298"/>
      <c r="CC30" s="298"/>
      <c r="CD30" s="298"/>
      <c r="CE30" s="296"/>
      <c r="CG30" s="301" t="s">
        <v>448</v>
      </c>
      <c r="CH30" s="301" t="s">
        <v>461</v>
      </c>
      <c r="CI30" s="301">
        <f>K25</f>
        <v>0</v>
      </c>
      <c r="CJ30" s="299"/>
      <c r="CK30" s="299"/>
      <c r="CL30" s="301" t="str">
        <f>IF(ISNUMBER(K25),"C - 9",IF(ISNUMBER(K26),"C - 9",IF(ISNUMBER(K27),"C - 9",(""))))</f>
        <v/>
      </c>
      <c r="CM30" s="301" t="str">
        <f>IF( ISNUMBER(K25),(K25),(""))</f>
        <v/>
      </c>
      <c r="CN30" s="301" t="str">
        <f>IF( ISNUMBER(K26),(K26),(""))</f>
        <v/>
      </c>
      <c r="CO30" s="301" t="str">
        <f>IF( ISNUMBER(K27),(K27),(""))</f>
        <v/>
      </c>
      <c r="CP30" s="299"/>
    </row>
    <row r="31" spans="1:94" ht="15" customHeight="1" thickBot="1">
      <c r="A31" s="296"/>
      <c r="B31" s="344" t="s">
        <v>469</v>
      </c>
      <c r="C31" s="344" t="str">
        <f t="shared" ref="C31:C37" si="0">IF(ISNUMBER(E31),E31^2,"")</f>
        <v/>
      </c>
      <c r="D31" s="345" t="str">
        <f t="shared" ref="D31:D37" si="1">IF(ISNUMBER(E31),100*(C31/$C$37),"")</f>
        <v/>
      </c>
      <c r="E31" s="346" t="str">
        <f>IF(ISNUMBER(BZ95),BZ95,"")</f>
        <v/>
      </c>
      <c r="F31" s="347" t="str">
        <f>IF(ISNUMBER(E31),E31*$C$11,"")</f>
        <v/>
      </c>
      <c r="G31" s="348" t="str">
        <f>IF(ISNUMBER(BZ100),BZ100,"")</f>
        <v/>
      </c>
      <c r="H31" s="348" t="str">
        <f>IF(AND(ISNUMBER(C8),ISNUMBER(C9)),IF(ISNUMBER(BK106),BK106,""),"")</f>
        <v/>
      </c>
      <c r="I31" s="313"/>
      <c r="J31" s="296"/>
      <c r="K31" s="313"/>
      <c r="L31" s="313"/>
      <c r="M31" s="313"/>
      <c r="N31" s="313"/>
      <c r="O31" s="313"/>
      <c r="P31" s="313"/>
      <c r="Q31" s="313"/>
      <c r="R31" s="313"/>
      <c r="S31" s="313"/>
      <c r="T31" s="313"/>
      <c r="U31" s="313"/>
      <c r="V31" s="313"/>
      <c r="W31" s="296"/>
      <c r="X31" s="296"/>
      <c r="Y31" s="296"/>
      <c r="Z31" s="296"/>
      <c r="AA31" s="296"/>
      <c r="AB31" s="296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296"/>
      <c r="BD31" s="296"/>
      <c r="BE31" s="296"/>
      <c r="BF31" s="296"/>
      <c r="BG31" s="296"/>
      <c r="BH31" s="296"/>
      <c r="BI31" s="296"/>
      <c r="BJ31" s="296"/>
      <c r="BK31" s="296"/>
      <c r="BL31" s="296"/>
      <c r="BM31" s="70"/>
      <c r="BN31" s="70"/>
      <c r="BO31" s="70"/>
      <c r="BP31" s="296"/>
      <c r="BQ31" s="296"/>
      <c r="BR31" s="296"/>
      <c r="BS31" s="296"/>
      <c r="BT31" s="298"/>
      <c r="BU31" s="298"/>
      <c r="BV31" s="298"/>
      <c r="BW31" s="298"/>
      <c r="BX31" s="298"/>
      <c r="BY31" s="298"/>
      <c r="BZ31" s="298"/>
      <c r="CA31" s="298"/>
      <c r="CB31" s="298"/>
      <c r="CC31" s="298"/>
      <c r="CD31" s="298"/>
      <c r="CE31" s="296"/>
      <c r="CG31" s="301" t="s">
        <v>450</v>
      </c>
      <c r="CH31" s="301" t="s">
        <v>461</v>
      </c>
      <c r="CI31" s="301">
        <f>L25</f>
        <v>0</v>
      </c>
      <c r="CJ31" s="299"/>
      <c r="CK31" s="299"/>
      <c r="CL31" s="301" t="str">
        <f>IF(ISNUMBER(L25),"C - 10",IF(ISNUMBER(L26),"C - 10",IF(ISNUMBER(L27),"C - 10",(""))))</f>
        <v/>
      </c>
      <c r="CM31" s="301" t="str">
        <f>IF( ISNUMBER(L25),(L25),(""))</f>
        <v/>
      </c>
      <c r="CN31" s="301" t="str">
        <f>IF( ISNUMBER(L26),(L26),(""))</f>
        <v/>
      </c>
      <c r="CO31" s="301" t="str">
        <f>IF( ISNUMBER(L27),(L27),(""))</f>
        <v/>
      </c>
      <c r="CP31" s="299"/>
    </row>
    <row r="32" spans="1:94" ht="15" customHeight="1" thickBot="1">
      <c r="A32" s="296"/>
      <c r="B32" s="349" t="s">
        <v>470</v>
      </c>
      <c r="C32" s="344" t="str">
        <f t="shared" si="0"/>
        <v/>
      </c>
      <c r="D32" s="345" t="str">
        <f t="shared" si="1"/>
        <v/>
      </c>
      <c r="E32" s="350" t="str">
        <f>IF(ISNUMBER(BQ95),BQ95,"")</f>
        <v/>
      </c>
      <c r="F32" s="347" t="str">
        <f>IF(ISNUMBER(E32),E32*$C$11,"")</f>
        <v/>
      </c>
      <c r="G32" s="351" t="str">
        <f>IF(ISNUMBER(BQ97),BQ97,"")</f>
        <v/>
      </c>
      <c r="H32" s="351" t="str">
        <f>IF(AND(ISNUMBER(C8),ISNUMBER(C9)),IF(ISNUMBER(BQ100),BQ100,""),"")</f>
        <v/>
      </c>
      <c r="I32" s="296"/>
      <c r="J32" s="352"/>
      <c r="K32" s="296"/>
      <c r="L32" s="296"/>
      <c r="M32" s="296"/>
      <c r="N32" s="296"/>
      <c r="O32" s="296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6"/>
      <c r="AA32" s="296"/>
      <c r="AB32" s="296"/>
      <c r="AC32" s="296"/>
      <c r="AD32" s="296"/>
      <c r="AE32" s="296"/>
      <c r="AF32" s="296"/>
      <c r="AG32" s="296"/>
      <c r="AH32" s="296"/>
      <c r="AI32" s="296"/>
      <c r="AJ32" s="296"/>
      <c r="AK32" s="296"/>
      <c r="AL32" s="296"/>
      <c r="AM32" s="296"/>
      <c r="AN32" s="296"/>
      <c r="AO32" s="296"/>
      <c r="AP32" s="296"/>
      <c r="AQ32" s="296"/>
      <c r="AR32" s="296"/>
      <c r="AS32" s="296"/>
      <c r="AT32" s="296"/>
      <c r="AU32" s="296"/>
      <c r="AV32" s="296"/>
      <c r="AW32" s="296"/>
      <c r="AX32" s="296"/>
      <c r="AY32" s="296"/>
      <c r="AZ32" s="296"/>
      <c r="BA32" s="296"/>
      <c r="BB32" s="296"/>
      <c r="BC32" s="296"/>
      <c r="BD32" s="296"/>
      <c r="BE32" s="296"/>
      <c r="BF32" s="296"/>
      <c r="BG32" s="296"/>
      <c r="BH32" s="296"/>
      <c r="BI32" s="296"/>
      <c r="BJ32" s="296"/>
      <c r="BK32" s="296"/>
      <c r="BL32" s="296"/>
      <c r="BM32" s="70"/>
      <c r="BN32" s="70"/>
      <c r="BO32" s="70"/>
      <c r="BP32" s="296"/>
      <c r="BQ32" s="296"/>
      <c r="BR32" s="296"/>
      <c r="BS32" s="296"/>
      <c r="BT32" s="298"/>
      <c r="BU32" s="298"/>
      <c r="BV32" s="298"/>
      <c r="BW32" s="298"/>
      <c r="BX32" s="298"/>
      <c r="BY32" s="298"/>
      <c r="BZ32" s="298"/>
      <c r="CA32" s="298"/>
      <c r="CB32" s="298"/>
      <c r="CC32" s="298"/>
      <c r="CD32" s="298"/>
      <c r="CE32" s="296"/>
      <c r="CG32" s="301" t="s">
        <v>435</v>
      </c>
      <c r="CH32" s="301" t="s">
        <v>436</v>
      </c>
      <c r="CI32" s="301">
        <f>C16</f>
        <v>0</v>
      </c>
      <c r="CJ32" s="299"/>
      <c r="CK32" s="299"/>
      <c r="CL32" s="299"/>
      <c r="CM32" s="299"/>
      <c r="CN32" s="299"/>
      <c r="CO32" s="299"/>
      <c r="CP32" s="299"/>
    </row>
    <row r="33" spans="1:94" ht="15" customHeight="1" thickBot="1">
      <c r="A33" s="296"/>
      <c r="B33" s="349" t="s">
        <v>471</v>
      </c>
      <c r="C33" s="344" t="str">
        <f t="shared" si="0"/>
        <v/>
      </c>
      <c r="D33" s="345" t="str">
        <f t="shared" si="1"/>
        <v/>
      </c>
      <c r="E33" s="350" t="str">
        <f>IF(ISNUMBER(BW95),BW95,"")</f>
        <v/>
      </c>
      <c r="F33" s="347" t="str">
        <f>IF(ISNUMBER(E33),E33*$C$11,"")</f>
        <v/>
      </c>
      <c r="G33" s="351" t="str">
        <f>IF(ISNUMBER(BW96),BW96,"")</f>
        <v/>
      </c>
      <c r="H33" s="351" t="str">
        <f>IF(AND(ISNUMBER(C8),ISNUMBER(C9)),IF(ISNUMBER(BW100),BW100,""),"")</f>
        <v/>
      </c>
      <c r="I33" s="296"/>
      <c r="J33" s="296"/>
      <c r="K33" s="296"/>
      <c r="L33" s="296"/>
      <c r="M33" s="296"/>
      <c r="N33" s="296"/>
      <c r="O33" s="296"/>
      <c r="P33" s="296"/>
      <c r="Q33" s="296"/>
      <c r="R33" s="296"/>
      <c r="S33" s="296"/>
      <c r="T33" s="296"/>
      <c r="U33" s="353"/>
      <c r="V33" s="296"/>
      <c r="W33" s="296"/>
      <c r="X33" s="296"/>
      <c r="Y33" s="296"/>
      <c r="Z33" s="296"/>
      <c r="AA33" s="296"/>
      <c r="AB33" s="296"/>
      <c r="AC33" s="296"/>
      <c r="AD33" s="296"/>
      <c r="AE33" s="296"/>
      <c r="AF33" s="296"/>
      <c r="AG33" s="296"/>
      <c r="AH33" s="296"/>
      <c r="AI33" s="296"/>
      <c r="AJ33" s="296"/>
      <c r="AK33" s="296"/>
      <c r="AL33" s="296"/>
      <c r="AM33" s="296"/>
      <c r="AN33" s="296"/>
      <c r="AO33" s="296"/>
      <c r="AP33" s="296"/>
      <c r="AQ33" s="296"/>
      <c r="AR33" s="296"/>
      <c r="AS33" s="296"/>
      <c r="AT33" s="296"/>
      <c r="AU33" s="296"/>
      <c r="AV33" s="296"/>
      <c r="AW33" s="296"/>
      <c r="AX33" s="296"/>
      <c r="AY33" s="296"/>
      <c r="AZ33" s="296"/>
      <c r="BA33" s="296"/>
      <c r="BB33" s="296"/>
      <c r="BC33" s="296"/>
      <c r="BD33" s="296"/>
      <c r="BE33" s="296"/>
      <c r="BF33" s="296"/>
      <c r="BG33" s="296"/>
      <c r="BH33" s="296"/>
      <c r="BI33" s="296"/>
      <c r="BJ33" s="296"/>
      <c r="BK33" s="296"/>
      <c r="BL33" s="296"/>
      <c r="BM33" s="70"/>
      <c r="BN33" s="70"/>
      <c r="BO33" s="70"/>
      <c r="BP33" s="296"/>
      <c r="BQ33" s="296"/>
      <c r="BR33" s="296"/>
      <c r="BS33" s="296"/>
      <c r="BT33" s="298"/>
      <c r="BU33" s="298"/>
      <c r="BV33" s="298"/>
      <c r="BW33" s="298"/>
      <c r="BX33" s="298"/>
      <c r="BY33" s="298"/>
      <c r="BZ33" s="298"/>
      <c r="CA33" s="298"/>
      <c r="CB33" s="298"/>
      <c r="CC33" s="298"/>
      <c r="CD33" s="298"/>
      <c r="CE33" s="296"/>
      <c r="CG33" s="301" t="s">
        <v>438</v>
      </c>
      <c r="CH33" s="301" t="s">
        <v>436</v>
      </c>
      <c r="CI33" s="301">
        <f>D16</f>
        <v>0</v>
      </c>
      <c r="CJ33" s="299"/>
      <c r="CK33" s="299"/>
      <c r="CL33" s="299"/>
      <c r="CM33" s="299"/>
      <c r="CN33" s="299"/>
      <c r="CO33" s="299"/>
      <c r="CP33" s="299"/>
    </row>
    <row r="34" spans="1:94" ht="15" customHeight="1" thickBot="1">
      <c r="A34" s="296"/>
      <c r="B34" s="354" t="s">
        <v>472</v>
      </c>
      <c r="C34" s="344" t="str">
        <f t="shared" si="0"/>
        <v/>
      </c>
      <c r="D34" s="345" t="str">
        <f t="shared" si="1"/>
        <v/>
      </c>
      <c r="E34" s="355" t="str">
        <f>IF(ISNUMBER(BK105),BK105,"")</f>
        <v/>
      </c>
      <c r="F34" s="347" t="str">
        <f>IF(ISNUMBER(E34),(E34*$C$11),"")</f>
        <v/>
      </c>
      <c r="G34" s="356" t="str">
        <f>IF(ISNUMBER(BK103),BK103,"")</f>
        <v/>
      </c>
      <c r="H34" s="356" t="str">
        <f>IF(AND(ISNUMBER(C8),ISNUMBER(C9)),IF(ISNUMBER(BK104),BK104,""),"")</f>
        <v/>
      </c>
      <c r="I34" s="353"/>
      <c r="J34" s="352"/>
      <c r="K34" s="296"/>
      <c r="L34" s="353"/>
      <c r="M34" s="296"/>
      <c r="N34" s="296"/>
      <c r="O34" s="353"/>
      <c r="P34" s="296"/>
      <c r="Q34" s="296"/>
      <c r="R34" s="353"/>
      <c r="S34" s="296"/>
      <c r="T34" s="296"/>
      <c r="U34" s="353"/>
      <c r="V34" s="296"/>
      <c r="W34" s="296"/>
      <c r="X34" s="296"/>
      <c r="Y34" s="296"/>
      <c r="Z34" s="296"/>
      <c r="AA34" s="296"/>
      <c r="AB34" s="296"/>
      <c r="AC34" s="296"/>
      <c r="AD34" s="296"/>
      <c r="AE34" s="296"/>
      <c r="AF34" s="296"/>
      <c r="AG34" s="296"/>
      <c r="AH34" s="296"/>
      <c r="AI34" s="296"/>
      <c r="AJ34" s="296"/>
      <c r="AK34" s="296"/>
      <c r="AL34" s="296"/>
      <c r="AM34" s="296"/>
      <c r="AN34" s="296"/>
      <c r="AO34" s="296"/>
      <c r="AP34" s="296"/>
      <c r="AQ34" s="296"/>
      <c r="AR34" s="296"/>
      <c r="AS34" s="296"/>
      <c r="AT34" s="296"/>
      <c r="AU34" s="296"/>
      <c r="AV34" s="296"/>
      <c r="AW34" s="296"/>
      <c r="AX34" s="296"/>
      <c r="AY34" s="296"/>
      <c r="AZ34" s="296"/>
      <c r="BA34" s="296"/>
      <c r="BB34" s="296"/>
      <c r="BC34" s="296"/>
      <c r="BD34" s="296"/>
      <c r="BE34" s="296"/>
      <c r="BF34" s="296"/>
      <c r="BG34" s="296"/>
      <c r="BH34" s="296"/>
      <c r="BI34" s="296"/>
      <c r="BJ34" s="296"/>
      <c r="BK34" s="296"/>
      <c r="BL34" s="296"/>
      <c r="BM34" s="70"/>
      <c r="BN34" s="70"/>
      <c r="BO34" s="70"/>
      <c r="BP34" s="296"/>
      <c r="BQ34" s="296"/>
      <c r="BR34" s="296"/>
      <c r="BS34" s="296"/>
      <c r="BT34" s="298"/>
      <c r="BU34" s="298"/>
      <c r="BV34" s="298"/>
      <c r="BW34" s="298"/>
      <c r="BX34" s="298"/>
      <c r="BY34" s="298"/>
      <c r="BZ34" s="298"/>
      <c r="CA34" s="298"/>
      <c r="CB34" s="298"/>
      <c r="CC34" s="298"/>
      <c r="CD34" s="298"/>
      <c r="CE34" s="296"/>
      <c r="CG34" s="301" t="s">
        <v>439</v>
      </c>
      <c r="CH34" s="301" t="s">
        <v>436</v>
      </c>
      <c r="CI34" s="301">
        <f>E16</f>
        <v>0</v>
      </c>
      <c r="CJ34" s="299"/>
      <c r="CK34" s="299"/>
      <c r="CL34" s="299"/>
      <c r="CM34" s="299"/>
      <c r="CN34" s="299"/>
      <c r="CO34" s="299"/>
      <c r="CP34" s="299"/>
    </row>
    <row r="35" spans="1:94" ht="15" customHeight="1" thickBot="1">
      <c r="A35" s="296"/>
      <c r="B35" s="357" t="s">
        <v>473</v>
      </c>
      <c r="C35" s="344" t="str">
        <f t="shared" si="0"/>
        <v/>
      </c>
      <c r="D35" s="345" t="str">
        <f t="shared" si="1"/>
        <v/>
      </c>
      <c r="E35" s="358" t="str">
        <f>IF(ISNUMBER(BN95),BN95,"")</f>
        <v/>
      </c>
      <c r="F35" s="347" t="str">
        <f>IF(ISNUMBER(E35),E35*$C$11,"")</f>
        <v/>
      </c>
      <c r="G35" s="356" t="str">
        <f>IF(ISNUMBER(BN97),BN97,"")</f>
        <v/>
      </c>
      <c r="H35" s="356" t="str">
        <f>IF(AND(ISNUMBER(C8),ISNUMBER(C9)),IF(ISNUMBER(BN100),BN100,""),"")</f>
        <v/>
      </c>
      <c r="I35" s="353"/>
      <c r="J35" s="352"/>
      <c r="K35" s="296"/>
      <c r="L35" s="353"/>
      <c r="M35" s="296"/>
      <c r="N35" s="296"/>
      <c r="O35" s="353"/>
      <c r="P35" s="296"/>
      <c r="Q35" s="296"/>
      <c r="R35" s="353"/>
      <c r="S35" s="296"/>
      <c r="T35" s="296"/>
      <c r="U35" s="296"/>
      <c r="V35" s="296"/>
      <c r="W35" s="296"/>
      <c r="X35" s="296"/>
      <c r="Y35" s="296"/>
      <c r="Z35" s="296"/>
      <c r="AA35" s="296"/>
      <c r="AB35" s="296"/>
      <c r="AC35" s="296"/>
      <c r="AD35" s="296"/>
      <c r="AE35" s="296"/>
      <c r="AF35" s="296"/>
      <c r="AG35" s="296"/>
      <c r="AH35" s="296"/>
      <c r="AI35" s="296"/>
      <c r="AJ35" s="296"/>
      <c r="AK35" s="296"/>
      <c r="AL35" s="296"/>
      <c r="AM35" s="296"/>
      <c r="AN35" s="296"/>
      <c r="AO35" s="296"/>
      <c r="AP35" s="296"/>
      <c r="AQ35" s="296"/>
      <c r="AR35" s="296"/>
      <c r="AS35" s="296"/>
      <c r="AT35" s="296"/>
      <c r="AU35" s="296"/>
      <c r="AV35" s="296"/>
      <c r="AW35" s="296"/>
      <c r="AX35" s="296"/>
      <c r="AY35" s="296"/>
      <c r="AZ35" s="296"/>
      <c r="BA35" s="296"/>
      <c r="BB35" s="296"/>
      <c r="BC35" s="296"/>
      <c r="BD35" s="296"/>
      <c r="BE35" s="296"/>
      <c r="BF35" s="296"/>
      <c r="BG35" s="296"/>
      <c r="BH35" s="296"/>
      <c r="BI35" s="296"/>
      <c r="BJ35" s="296"/>
      <c r="BK35" s="296"/>
      <c r="BL35" s="296"/>
      <c r="BM35" s="70"/>
      <c r="BN35" s="70"/>
      <c r="BO35" s="70"/>
      <c r="BP35" s="296"/>
      <c r="BQ35" s="296"/>
      <c r="BR35" s="296"/>
      <c r="BS35" s="296"/>
      <c r="BT35" s="298"/>
      <c r="BU35" s="298"/>
      <c r="BV35" s="298"/>
      <c r="BW35" s="298"/>
      <c r="BX35" s="298"/>
      <c r="BY35" s="298"/>
      <c r="BZ35" s="298"/>
      <c r="CA35" s="298"/>
      <c r="CB35" s="298"/>
      <c r="CC35" s="298"/>
      <c r="CD35" s="298"/>
      <c r="CE35" s="296"/>
      <c r="CG35" s="301" t="s">
        <v>440</v>
      </c>
      <c r="CH35" s="301" t="s">
        <v>436</v>
      </c>
      <c r="CI35" s="301">
        <f>F16</f>
        <v>0</v>
      </c>
      <c r="CJ35" s="299"/>
      <c r="CK35" s="299"/>
      <c r="CL35" s="299"/>
      <c r="CM35" s="299"/>
      <c r="CN35" s="299"/>
      <c r="CO35" s="299"/>
      <c r="CP35" s="299"/>
    </row>
    <row r="36" spans="1:94" ht="15" customHeight="1" thickBot="1">
      <c r="A36" s="296"/>
      <c r="B36" s="349" t="s">
        <v>474</v>
      </c>
      <c r="C36" s="344" t="str">
        <f t="shared" si="0"/>
        <v/>
      </c>
      <c r="D36" s="345" t="str">
        <f t="shared" si="1"/>
        <v/>
      </c>
      <c r="E36" s="350" t="str">
        <f>IF(ISNUMBER(BT95),BT95,"")</f>
        <v/>
      </c>
      <c r="F36" s="347" t="str">
        <f>IF(ISNUMBER(E36),E36*$C$11,"")</f>
        <v/>
      </c>
      <c r="G36" s="351" t="str">
        <f>IF(ISNUMBER(BT96),BT96,"")</f>
        <v/>
      </c>
      <c r="H36" s="351" t="str">
        <f>IF(AND(ISNUMBER(C8),ISNUMBER(C9)),IF(ISNUMBER(BT100),BT100,""),"")</f>
        <v/>
      </c>
      <c r="I36" s="353"/>
      <c r="J36" s="296"/>
      <c r="K36" s="296"/>
      <c r="L36" s="353"/>
      <c r="M36" s="296"/>
      <c r="N36" s="296"/>
      <c r="O36" s="353"/>
      <c r="P36" s="296"/>
      <c r="Q36" s="296"/>
      <c r="R36" s="353"/>
      <c r="S36" s="296"/>
      <c r="T36" s="296"/>
      <c r="U36" s="353"/>
      <c r="V36" s="296"/>
      <c r="W36" s="296"/>
      <c r="X36" s="296"/>
      <c r="Y36" s="296"/>
      <c r="Z36" s="296"/>
      <c r="AA36" s="296"/>
      <c r="AB36" s="296"/>
      <c r="AC36" s="296"/>
      <c r="AD36" s="296"/>
      <c r="AE36" s="296"/>
      <c r="AF36" s="296"/>
      <c r="AG36" s="296"/>
      <c r="AH36" s="296"/>
      <c r="AI36" s="296"/>
      <c r="AJ36" s="296"/>
      <c r="AK36" s="296"/>
      <c r="AL36" s="296"/>
      <c r="AM36" s="296"/>
      <c r="AN36" s="296"/>
      <c r="AO36" s="296"/>
      <c r="AP36" s="296"/>
      <c r="AQ36" s="296"/>
      <c r="AR36" s="296"/>
      <c r="AS36" s="296"/>
      <c r="AT36" s="296"/>
      <c r="AU36" s="296"/>
      <c r="AV36" s="296"/>
      <c r="AW36" s="296"/>
      <c r="AX36" s="296"/>
      <c r="AY36" s="296"/>
      <c r="AZ36" s="296"/>
      <c r="BA36" s="296"/>
      <c r="BB36" s="296"/>
      <c r="BC36" s="296"/>
      <c r="BD36" s="296"/>
      <c r="BE36" s="296"/>
      <c r="BF36" s="296"/>
      <c r="BG36" s="296"/>
      <c r="BH36" s="296"/>
      <c r="BI36" s="296"/>
      <c r="BJ36" s="296"/>
      <c r="BK36" s="296"/>
      <c r="BL36" s="296"/>
      <c r="BM36" s="296"/>
      <c r="BN36" s="296"/>
      <c r="BO36" s="296"/>
      <c r="BP36" s="296"/>
      <c r="BQ36" s="296"/>
      <c r="BR36" s="296"/>
      <c r="BS36" s="296"/>
      <c r="BT36" s="298"/>
      <c r="BU36" s="298"/>
      <c r="BV36" s="298"/>
      <c r="BW36" s="298"/>
      <c r="BX36" s="298"/>
      <c r="BY36" s="298"/>
      <c r="BZ36" s="298"/>
      <c r="CA36" s="298"/>
      <c r="CB36" s="298"/>
      <c r="CC36" s="298"/>
      <c r="CD36" s="298"/>
      <c r="CE36" s="296"/>
      <c r="CG36" s="301" t="s">
        <v>441</v>
      </c>
      <c r="CH36" s="301" t="s">
        <v>436</v>
      </c>
      <c r="CI36" s="301">
        <f>G16</f>
        <v>0</v>
      </c>
      <c r="CJ36" s="299"/>
      <c r="CK36" s="299"/>
      <c r="CL36" s="299"/>
      <c r="CM36" s="299"/>
      <c r="CN36" s="299"/>
      <c r="CO36" s="299"/>
      <c r="CP36" s="299"/>
    </row>
    <row r="37" spans="1:94" ht="13.8" thickBot="1">
      <c r="A37" s="296"/>
      <c r="B37" s="357" t="s">
        <v>475</v>
      </c>
      <c r="C37" s="344" t="str">
        <f t="shared" si="0"/>
        <v/>
      </c>
      <c r="D37" s="345" t="str">
        <f t="shared" si="1"/>
        <v/>
      </c>
      <c r="E37" s="359" t="str">
        <f>IF(ISNUMBER(BN106),BN106,"")</f>
        <v/>
      </c>
      <c r="F37" s="359" t="str">
        <f>IF(ISNUMBER(E37),E37*C11,"")</f>
        <v/>
      </c>
      <c r="G37" s="356" t="str">
        <f>IF(ISNUMBER(F37),100,"")</f>
        <v/>
      </c>
      <c r="H37" s="360" t="str">
        <f>IF(AND(ISNUMBER(C8),ISNUMBER(C9)),IF(ISNUMBER(BN108),BN108,""),"")</f>
        <v/>
      </c>
      <c r="I37" s="296"/>
      <c r="J37" s="296"/>
      <c r="K37" s="296"/>
      <c r="L37" s="296"/>
      <c r="M37" s="296"/>
      <c r="N37" s="296"/>
      <c r="O37" s="296"/>
      <c r="P37" s="296"/>
      <c r="Q37" s="296"/>
      <c r="R37" s="296"/>
      <c r="S37" s="353"/>
      <c r="T37" s="296"/>
      <c r="U37" s="296"/>
      <c r="V37" s="296"/>
      <c r="W37" s="296"/>
      <c r="X37" s="296"/>
      <c r="Y37" s="296"/>
      <c r="Z37" s="296"/>
      <c r="AA37" s="296"/>
      <c r="AB37" s="296"/>
      <c r="AC37" s="296"/>
      <c r="AD37" s="296"/>
      <c r="AE37" s="296"/>
      <c r="AF37" s="296"/>
      <c r="AG37" s="296"/>
      <c r="AH37" s="296"/>
      <c r="AI37" s="296"/>
      <c r="AJ37" s="296"/>
      <c r="AK37" s="296"/>
      <c r="AL37" s="296"/>
      <c r="AM37" s="296"/>
      <c r="AN37" s="296"/>
      <c r="AO37" s="296"/>
      <c r="AP37" s="296"/>
      <c r="AQ37" s="296"/>
      <c r="AR37" s="296"/>
      <c r="AS37" s="296"/>
      <c r="AT37" s="296"/>
      <c r="AU37" s="296"/>
      <c r="AV37" s="296"/>
      <c r="AW37" s="296"/>
      <c r="AX37" s="296"/>
      <c r="AY37" s="296"/>
      <c r="AZ37" s="296"/>
      <c r="BA37" s="296"/>
      <c r="BB37" s="296"/>
      <c r="BC37" s="296"/>
      <c r="BD37" s="296"/>
      <c r="BE37" s="296"/>
      <c r="BF37" s="296"/>
      <c r="BG37" s="296"/>
      <c r="BH37" s="296"/>
      <c r="BI37" s="296"/>
      <c r="BJ37" s="296"/>
      <c r="BK37" s="296"/>
      <c r="BL37" s="296"/>
      <c r="BM37" s="296"/>
      <c r="BN37" s="296"/>
      <c r="BO37" s="296"/>
      <c r="BP37" s="296"/>
      <c r="BQ37" s="296"/>
      <c r="BR37" s="296"/>
      <c r="BS37" s="296"/>
      <c r="BT37" s="298"/>
      <c r="BU37" s="298"/>
      <c r="BV37" s="298"/>
      <c r="BW37" s="298"/>
      <c r="BX37" s="298"/>
      <c r="BY37" s="298"/>
      <c r="BZ37" s="298"/>
      <c r="CA37" s="298"/>
      <c r="CB37" s="298"/>
      <c r="CC37" s="298"/>
      <c r="CD37" s="298"/>
      <c r="CE37" s="296"/>
      <c r="CG37" s="301" t="s">
        <v>443</v>
      </c>
      <c r="CH37" s="301" t="s">
        <v>436</v>
      </c>
      <c r="CI37" s="301">
        <f>H16</f>
        <v>0</v>
      </c>
      <c r="CJ37" s="299"/>
      <c r="CK37" s="299"/>
      <c r="CL37" s="299"/>
      <c r="CM37" s="299"/>
      <c r="CN37" s="299"/>
      <c r="CO37" s="299"/>
      <c r="CP37" s="299"/>
    </row>
    <row r="38" spans="1:94" s="327" customFormat="1">
      <c r="A38" s="313"/>
      <c r="B38" s="300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6"/>
      <c r="P38" s="313"/>
      <c r="Q38" s="313"/>
      <c r="R38" s="313"/>
      <c r="S38" s="313"/>
      <c r="T38" s="313"/>
      <c r="U38" s="313"/>
      <c r="V38" s="313"/>
      <c r="W38" s="313"/>
      <c r="X38" s="313"/>
      <c r="Y38" s="313"/>
      <c r="Z38" s="313"/>
      <c r="AA38" s="313"/>
      <c r="AB38" s="313"/>
      <c r="AC38" s="313"/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  <c r="AO38" s="313"/>
      <c r="AP38" s="313"/>
      <c r="AQ38" s="313"/>
      <c r="AR38" s="313"/>
      <c r="AS38" s="313"/>
      <c r="AT38" s="313"/>
      <c r="AU38" s="313"/>
      <c r="AV38" s="313"/>
      <c r="AW38" s="313"/>
      <c r="AX38" s="313"/>
      <c r="AY38" s="313"/>
      <c r="AZ38" s="313"/>
      <c r="BA38" s="313"/>
      <c r="BB38" s="313"/>
      <c r="BC38" s="313"/>
      <c r="BD38" s="313"/>
      <c r="BE38" s="313"/>
      <c r="BF38" s="313"/>
      <c r="BG38" s="313"/>
      <c r="BH38" s="313"/>
      <c r="BI38" s="313"/>
      <c r="BJ38" s="313"/>
      <c r="BK38" s="313"/>
      <c r="BL38" s="313"/>
      <c r="BM38" s="313"/>
      <c r="BN38" s="313"/>
      <c r="BO38" s="313"/>
      <c r="BP38" s="313"/>
      <c r="BQ38" s="313"/>
      <c r="BR38" s="313"/>
      <c r="BS38" s="361"/>
      <c r="BT38" s="362"/>
      <c r="BU38" s="362"/>
      <c r="BV38" s="362"/>
      <c r="BW38" s="362"/>
      <c r="BX38" s="362"/>
      <c r="BY38" s="362"/>
      <c r="BZ38" s="362"/>
      <c r="CA38" s="362"/>
      <c r="CB38" s="362"/>
      <c r="CC38" s="362"/>
      <c r="CD38" s="363"/>
      <c r="CG38" s="301" t="s">
        <v>445</v>
      </c>
      <c r="CH38" s="301" t="s">
        <v>436</v>
      </c>
      <c r="CI38" s="301">
        <f>I16</f>
        <v>0</v>
      </c>
      <c r="CJ38" s="363"/>
      <c r="CK38" s="363"/>
      <c r="CL38" s="363"/>
      <c r="CM38" s="363"/>
      <c r="CN38" s="363"/>
      <c r="CO38" s="363"/>
      <c r="CP38" s="363"/>
    </row>
    <row r="39" spans="1:94" s="327" customFormat="1">
      <c r="A39" s="313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313"/>
      <c r="Q39" s="313"/>
      <c r="R39" s="313"/>
      <c r="S39" s="313"/>
      <c r="T39" s="313"/>
      <c r="U39" s="313"/>
      <c r="V39" s="313"/>
      <c r="W39" s="313"/>
      <c r="X39" s="313"/>
      <c r="Y39" s="313"/>
      <c r="Z39" s="313"/>
      <c r="AA39" s="313"/>
      <c r="AB39" s="313"/>
      <c r="AC39" s="313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/>
      <c r="BC39" s="313"/>
      <c r="BD39" s="313"/>
      <c r="BE39" s="313"/>
      <c r="BF39" s="313"/>
      <c r="BG39" s="313"/>
      <c r="BH39" s="313"/>
      <c r="BI39" s="313"/>
      <c r="BJ39" s="313"/>
      <c r="BK39" s="313"/>
      <c r="BL39" s="313"/>
      <c r="BM39" s="313"/>
      <c r="BN39" s="313"/>
      <c r="BO39" s="313"/>
      <c r="BP39" s="313"/>
      <c r="BQ39" s="313"/>
      <c r="BR39" s="313"/>
      <c r="BS39" s="361"/>
      <c r="BT39" s="362"/>
      <c r="BU39" s="362"/>
      <c r="BV39" s="362"/>
      <c r="BW39" s="362"/>
      <c r="BX39" s="362"/>
      <c r="BY39" s="362"/>
      <c r="BZ39" s="362"/>
      <c r="CA39" s="362"/>
      <c r="CB39" s="362"/>
      <c r="CC39" s="362"/>
      <c r="CD39" s="363"/>
      <c r="CG39" s="301" t="s">
        <v>447</v>
      </c>
      <c r="CH39" s="301" t="s">
        <v>436</v>
      </c>
      <c r="CI39" s="301">
        <f>J16</f>
        <v>0</v>
      </c>
      <c r="CJ39" s="363"/>
      <c r="CK39" s="363"/>
      <c r="CL39" s="363"/>
      <c r="CM39" s="363"/>
      <c r="CN39" s="363"/>
      <c r="CO39" s="363"/>
      <c r="CP39" s="363"/>
    </row>
    <row r="40" spans="1:94" s="327" customFormat="1">
      <c r="A40" s="313"/>
      <c r="B40" s="191" t="s">
        <v>28</v>
      </c>
      <c r="C40" s="296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6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313"/>
      <c r="AB40" s="313"/>
      <c r="AC40" s="313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  <c r="AO40" s="313"/>
      <c r="AP40" s="313"/>
      <c r="AQ40" s="313"/>
      <c r="AR40" s="313"/>
      <c r="AS40" s="313"/>
      <c r="AT40" s="313"/>
      <c r="AU40" s="313"/>
      <c r="AV40" s="313"/>
      <c r="AW40" s="313"/>
      <c r="AX40" s="313"/>
      <c r="AY40" s="313"/>
      <c r="AZ40" s="313"/>
      <c r="BA40" s="313"/>
      <c r="BB40" s="313"/>
      <c r="BC40" s="313"/>
      <c r="BD40" s="313"/>
      <c r="BE40" s="313"/>
      <c r="BF40" s="313"/>
      <c r="BG40" s="313"/>
      <c r="BH40" s="313"/>
      <c r="BI40" s="313"/>
      <c r="BJ40" s="313"/>
      <c r="BK40" s="313"/>
      <c r="BL40" s="313"/>
      <c r="BM40" s="313"/>
      <c r="BN40" s="313"/>
      <c r="BO40" s="313"/>
      <c r="BP40" s="313"/>
      <c r="BQ40" s="313"/>
      <c r="BR40" s="313"/>
      <c r="BS40" s="361"/>
      <c r="BT40" s="362"/>
      <c r="BU40" s="362"/>
      <c r="BV40" s="362"/>
      <c r="BW40" s="362"/>
      <c r="BX40" s="362"/>
      <c r="BY40" s="362"/>
      <c r="BZ40" s="362"/>
      <c r="CA40" s="362"/>
      <c r="CB40" s="362"/>
      <c r="CC40" s="362"/>
      <c r="CD40" s="363"/>
      <c r="CG40" s="301" t="s">
        <v>448</v>
      </c>
      <c r="CH40" s="301" t="s">
        <v>436</v>
      </c>
      <c r="CI40" s="301">
        <f>K16</f>
        <v>0</v>
      </c>
      <c r="CJ40" s="363"/>
      <c r="CK40" s="363"/>
      <c r="CL40" s="363"/>
      <c r="CM40" s="363"/>
      <c r="CN40" s="363"/>
      <c r="CO40" s="363"/>
      <c r="CP40" s="363"/>
    </row>
    <row r="41" spans="1:94" s="327" customFormat="1">
      <c r="A41" s="313"/>
      <c r="B41" s="364" t="s">
        <v>476</v>
      </c>
      <c r="C41" s="296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6"/>
      <c r="P41" s="313"/>
      <c r="Q41" s="313"/>
      <c r="R41" s="313"/>
      <c r="S41" s="313"/>
      <c r="T41" s="313"/>
      <c r="U41" s="313"/>
      <c r="V41" s="313"/>
      <c r="W41" s="313"/>
      <c r="X41" s="313"/>
      <c r="Y41" s="313"/>
      <c r="Z41" s="313"/>
      <c r="AA41" s="313"/>
      <c r="AB41" s="313"/>
      <c r="AC41" s="313"/>
      <c r="AD41" s="313"/>
      <c r="AE41" s="313"/>
      <c r="AF41" s="313"/>
      <c r="AG41" s="313"/>
      <c r="AH41" s="313"/>
      <c r="AI41" s="313"/>
      <c r="AJ41" s="313"/>
      <c r="AK41" s="313"/>
      <c r="AL41" s="313"/>
      <c r="AM41" s="313"/>
      <c r="AN41" s="313"/>
      <c r="AO41" s="313"/>
      <c r="AP41" s="313"/>
      <c r="AQ41" s="313"/>
      <c r="AR41" s="313"/>
      <c r="AS41" s="313"/>
      <c r="AT41" s="313"/>
      <c r="AU41" s="313"/>
      <c r="AV41" s="313"/>
      <c r="AW41" s="313"/>
      <c r="AX41" s="313"/>
      <c r="AY41" s="313"/>
      <c r="AZ41" s="313"/>
      <c r="BA41" s="313"/>
      <c r="BB41" s="313"/>
      <c r="BC41" s="313"/>
      <c r="BD41" s="313"/>
      <c r="BE41" s="313"/>
      <c r="BF41" s="313"/>
      <c r="BG41" s="313"/>
      <c r="BH41" s="313"/>
      <c r="BI41" s="313"/>
      <c r="BJ41" s="313"/>
      <c r="BK41" s="313"/>
      <c r="BL41" s="313"/>
      <c r="BM41" s="313"/>
      <c r="BN41" s="313"/>
      <c r="BO41" s="313"/>
      <c r="BP41" s="313"/>
      <c r="BQ41" s="313"/>
      <c r="BR41" s="313"/>
      <c r="BS41" s="361"/>
      <c r="BT41" s="362"/>
      <c r="BU41" s="362"/>
      <c r="BV41" s="362"/>
      <c r="BW41" s="362"/>
      <c r="BX41" s="362"/>
      <c r="BY41" s="362"/>
      <c r="BZ41" s="362"/>
      <c r="CA41" s="362"/>
      <c r="CB41" s="362"/>
      <c r="CC41" s="362"/>
      <c r="CD41" s="363"/>
      <c r="CG41" s="301" t="s">
        <v>450</v>
      </c>
      <c r="CH41" s="301" t="s">
        <v>436</v>
      </c>
      <c r="CI41" s="301">
        <f>L16</f>
        <v>0</v>
      </c>
      <c r="CJ41" s="363"/>
      <c r="CK41" s="363"/>
      <c r="CL41" s="363"/>
      <c r="CM41" s="363"/>
      <c r="CN41" s="363"/>
      <c r="CO41" s="363"/>
      <c r="CP41" s="363"/>
    </row>
    <row r="42" spans="1:94" s="327" customFormat="1">
      <c r="A42" s="313"/>
      <c r="B42" s="365" t="s">
        <v>477</v>
      </c>
      <c r="C42" s="296"/>
      <c r="D42" s="296"/>
      <c r="E42" s="296"/>
      <c r="F42" s="296"/>
      <c r="G42" s="296"/>
      <c r="H42" s="296"/>
      <c r="I42" s="296"/>
      <c r="J42" s="296"/>
      <c r="K42" s="296"/>
      <c r="L42" s="296"/>
      <c r="M42" s="296"/>
      <c r="N42" s="296"/>
      <c r="O42" s="296"/>
      <c r="P42" s="313"/>
      <c r="Q42" s="313"/>
      <c r="R42" s="313"/>
      <c r="S42" s="313"/>
      <c r="T42" s="313"/>
      <c r="U42" s="313"/>
      <c r="V42" s="313"/>
      <c r="W42" s="313"/>
      <c r="X42" s="313"/>
      <c r="Y42" s="313"/>
      <c r="Z42" s="313"/>
      <c r="AA42" s="313"/>
      <c r="AB42" s="313"/>
      <c r="AC42" s="313"/>
      <c r="AD42" s="313"/>
      <c r="AE42" s="313"/>
      <c r="AF42" s="313"/>
      <c r="AG42" s="313"/>
      <c r="AH42" s="313"/>
      <c r="AI42" s="313"/>
      <c r="AJ42" s="313"/>
      <c r="AK42" s="313"/>
      <c r="AL42" s="313"/>
      <c r="AM42" s="313"/>
      <c r="AN42" s="313"/>
      <c r="AO42" s="313"/>
      <c r="AP42" s="313"/>
      <c r="AQ42" s="313"/>
      <c r="AR42" s="313"/>
      <c r="AS42" s="313"/>
      <c r="AT42" s="313"/>
      <c r="AU42" s="313"/>
      <c r="AV42" s="313"/>
      <c r="AW42" s="313"/>
      <c r="AX42" s="313"/>
      <c r="AY42" s="313"/>
      <c r="AZ42" s="313"/>
      <c r="BA42" s="313"/>
      <c r="BB42" s="313"/>
      <c r="BC42" s="313"/>
      <c r="BD42" s="313"/>
      <c r="BE42" s="313"/>
      <c r="BF42" s="313"/>
      <c r="BG42" s="313"/>
      <c r="BH42" s="313"/>
      <c r="BI42" s="313"/>
      <c r="BJ42" s="313"/>
      <c r="BK42" s="313"/>
      <c r="BL42" s="313"/>
      <c r="BM42" s="313"/>
      <c r="BN42" s="313"/>
      <c r="BO42" s="313"/>
      <c r="BP42" s="313"/>
      <c r="BQ42" s="313"/>
      <c r="BR42" s="313"/>
      <c r="BS42" s="361"/>
      <c r="BT42" s="362"/>
      <c r="BU42" s="362"/>
      <c r="BV42" s="362"/>
      <c r="BW42" s="362"/>
      <c r="BX42" s="362"/>
      <c r="BY42" s="362"/>
      <c r="BZ42" s="362"/>
      <c r="CA42" s="362"/>
      <c r="CB42" s="362"/>
      <c r="CC42" s="362"/>
      <c r="CD42" s="363"/>
      <c r="CG42" s="301" t="s">
        <v>435</v>
      </c>
      <c r="CH42" s="301" t="s">
        <v>451</v>
      </c>
      <c r="CI42" s="301">
        <f>C21</f>
        <v>0</v>
      </c>
      <c r="CJ42" s="363"/>
      <c r="CK42" s="363"/>
      <c r="CL42" s="363"/>
      <c r="CM42" s="363"/>
      <c r="CN42" s="363"/>
      <c r="CO42" s="363"/>
      <c r="CP42" s="363"/>
    </row>
    <row r="43" spans="1:94" s="327" customFormat="1">
      <c r="A43" s="313"/>
      <c r="B43" s="364" t="s">
        <v>478</v>
      </c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313"/>
      <c r="Q43" s="313"/>
      <c r="R43" s="313"/>
      <c r="S43" s="313"/>
      <c r="T43" s="313"/>
      <c r="U43" s="313"/>
      <c r="V43" s="313"/>
      <c r="W43" s="313"/>
      <c r="X43" s="313"/>
      <c r="Y43" s="313"/>
      <c r="Z43" s="313"/>
      <c r="AA43" s="313"/>
      <c r="AB43" s="313"/>
      <c r="AC43" s="313"/>
      <c r="AD43" s="313"/>
      <c r="AE43" s="313"/>
      <c r="AF43" s="313"/>
      <c r="AG43" s="313"/>
      <c r="AH43" s="313"/>
      <c r="AI43" s="313"/>
      <c r="AJ43" s="313"/>
      <c r="AK43" s="313"/>
      <c r="AL43" s="313"/>
      <c r="AM43" s="313"/>
      <c r="AN43" s="313"/>
      <c r="AO43" s="313"/>
      <c r="AP43" s="313"/>
      <c r="AQ43" s="313"/>
      <c r="AR43" s="313"/>
      <c r="AS43" s="313"/>
      <c r="AT43" s="313"/>
      <c r="AU43" s="313"/>
      <c r="AV43" s="313"/>
      <c r="AW43" s="313"/>
      <c r="AX43" s="313"/>
      <c r="AY43" s="313"/>
      <c r="AZ43" s="313"/>
      <c r="BA43" s="313"/>
      <c r="BB43" s="313"/>
      <c r="BC43" s="313"/>
      <c r="BD43" s="313"/>
      <c r="BE43" s="313"/>
      <c r="BF43" s="313"/>
      <c r="BG43" s="313"/>
      <c r="BH43" s="313"/>
      <c r="BI43" s="313"/>
      <c r="BJ43" s="313"/>
      <c r="BK43" s="313"/>
      <c r="BL43" s="313"/>
      <c r="BM43" s="313"/>
      <c r="BN43" s="313"/>
      <c r="BO43" s="313"/>
      <c r="BP43" s="313"/>
      <c r="BQ43" s="313"/>
      <c r="BR43" s="313"/>
      <c r="BS43" s="361"/>
      <c r="BT43" s="362"/>
      <c r="BU43" s="362"/>
      <c r="BV43" s="362"/>
      <c r="BW43" s="362"/>
      <c r="BX43" s="362"/>
      <c r="BY43" s="362"/>
      <c r="BZ43" s="362"/>
      <c r="CA43" s="362"/>
      <c r="CB43" s="362"/>
      <c r="CC43" s="362"/>
      <c r="CD43" s="363"/>
      <c r="CG43" s="301" t="s">
        <v>438</v>
      </c>
      <c r="CH43" s="301" t="s">
        <v>451</v>
      </c>
      <c r="CI43" s="301">
        <f>D21</f>
        <v>0</v>
      </c>
      <c r="CJ43" s="363"/>
      <c r="CK43" s="363"/>
      <c r="CL43" s="363"/>
      <c r="CM43" s="363"/>
      <c r="CN43" s="363"/>
      <c r="CO43" s="363"/>
      <c r="CP43" s="363"/>
    </row>
    <row r="44" spans="1:94" s="327" customFormat="1">
      <c r="A44" s="313"/>
      <c r="B44" s="364" t="s">
        <v>479</v>
      </c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6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313"/>
      <c r="AA44" s="313"/>
      <c r="AB44" s="313"/>
      <c r="AC44" s="313"/>
      <c r="AD44" s="313"/>
      <c r="AE44" s="313"/>
      <c r="AF44" s="313"/>
      <c r="AG44" s="313"/>
      <c r="AH44" s="313"/>
      <c r="AI44" s="313"/>
      <c r="AJ44" s="313"/>
      <c r="AK44" s="313"/>
      <c r="AL44" s="313"/>
      <c r="AM44" s="313"/>
      <c r="AN44" s="313"/>
      <c r="AO44" s="313"/>
      <c r="AP44" s="313"/>
      <c r="AQ44" s="313"/>
      <c r="AR44" s="313"/>
      <c r="AS44" s="313"/>
      <c r="AT44" s="313"/>
      <c r="AU44" s="313"/>
      <c r="AV44" s="313"/>
      <c r="AW44" s="313"/>
      <c r="AX44" s="313"/>
      <c r="AY44" s="313"/>
      <c r="AZ44" s="313"/>
      <c r="BA44" s="313"/>
      <c r="BB44" s="313"/>
      <c r="BC44" s="313"/>
      <c r="BD44" s="313"/>
      <c r="BE44" s="313"/>
      <c r="BF44" s="313"/>
      <c r="BG44" s="313"/>
      <c r="BH44" s="313"/>
      <c r="BI44" s="313"/>
      <c r="BJ44" s="313"/>
      <c r="BK44" s="313"/>
      <c r="BL44" s="313"/>
      <c r="BM44" s="313"/>
      <c r="BN44" s="313"/>
      <c r="BO44" s="313"/>
      <c r="BP44" s="313"/>
      <c r="BQ44" s="313"/>
      <c r="BR44" s="313"/>
      <c r="BS44" s="361"/>
      <c r="BT44" s="362"/>
      <c r="BU44" s="362"/>
      <c r="BV44" s="362"/>
      <c r="BW44" s="362"/>
      <c r="BX44" s="362"/>
      <c r="BY44" s="362"/>
      <c r="BZ44" s="362"/>
      <c r="CA44" s="362"/>
      <c r="CB44" s="362"/>
      <c r="CC44" s="362"/>
      <c r="CD44" s="363"/>
      <c r="CG44" s="301" t="s">
        <v>439</v>
      </c>
      <c r="CH44" s="301" t="s">
        <v>451</v>
      </c>
      <c r="CI44" s="301">
        <f>E21</f>
        <v>0</v>
      </c>
      <c r="CJ44" s="363"/>
      <c r="CK44" s="363"/>
      <c r="CL44" s="363"/>
      <c r="CM44" s="363"/>
      <c r="CN44" s="363"/>
      <c r="CO44" s="363"/>
      <c r="CP44" s="363"/>
    </row>
    <row r="45" spans="1:94">
      <c r="A45" s="296"/>
      <c r="B45" s="364" t="s">
        <v>480</v>
      </c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6"/>
      <c r="P45" s="296"/>
      <c r="Q45" s="296"/>
      <c r="R45" s="296"/>
      <c r="S45" s="296"/>
      <c r="T45" s="296"/>
      <c r="U45" s="296"/>
      <c r="V45" s="296"/>
      <c r="W45" s="296"/>
      <c r="X45" s="296"/>
      <c r="Y45" s="296"/>
      <c r="Z45" s="296"/>
      <c r="AA45" s="296"/>
      <c r="AB45" s="296"/>
      <c r="AC45" s="296"/>
      <c r="AD45" s="296"/>
      <c r="AE45" s="296"/>
      <c r="AF45" s="296"/>
      <c r="AG45" s="296"/>
      <c r="AH45" s="296"/>
      <c r="AI45" s="296"/>
      <c r="AJ45" s="296"/>
      <c r="AK45" s="296"/>
      <c r="AL45" s="296"/>
      <c r="AM45" s="296"/>
      <c r="AN45" s="296"/>
      <c r="AO45" s="296"/>
      <c r="AP45" s="296"/>
      <c r="AQ45" s="296"/>
      <c r="AR45" s="296"/>
      <c r="AS45" s="296"/>
      <c r="AT45" s="296"/>
      <c r="AU45" s="296"/>
      <c r="AV45" s="296"/>
      <c r="AW45" s="296"/>
      <c r="AX45" s="296"/>
      <c r="AY45" s="296"/>
      <c r="AZ45" s="296"/>
      <c r="BA45" s="296"/>
      <c r="BB45" s="296"/>
      <c r="BC45" s="296"/>
      <c r="BD45" s="296"/>
      <c r="BE45" s="296"/>
      <c r="BF45" s="296"/>
      <c r="BG45" s="296"/>
      <c r="BH45" s="296"/>
      <c r="BI45" s="296"/>
      <c r="BJ45" s="296"/>
      <c r="BK45" s="296"/>
      <c r="BL45" s="296"/>
      <c r="BM45" s="296"/>
      <c r="BN45" s="296"/>
      <c r="BO45" s="296"/>
      <c r="BP45" s="296"/>
      <c r="BQ45" s="296"/>
      <c r="BR45" s="296"/>
      <c r="BS45" s="297"/>
      <c r="BT45" s="298"/>
      <c r="BU45" s="298"/>
      <c r="BV45" s="298"/>
      <c r="BW45" s="298"/>
      <c r="BX45" s="298"/>
      <c r="BY45" s="298"/>
      <c r="BZ45" s="298"/>
      <c r="CA45" s="298"/>
      <c r="CB45" s="298"/>
      <c r="CC45" s="298"/>
      <c r="CD45" s="299"/>
      <c r="CG45" s="301" t="s">
        <v>440</v>
      </c>
      <c r="CH45" s="301" t="s">
        <v>451</v>
      </c>
      <c r="CI45" s="301">
        <f>F21</f>
        <v>0</v>
      </c>
      <c r="CJ45" s="299"/>
      <c r="CK45" s="299"/>
      <c r="CL45" s="299"/>
      <c r="CM45" s="299"/>
      <c r="CN45" s="299"/>
      <c r="CO45" s="299"/>
      <c r="CP45" s="299"/>
    </row>
    <row r="46" spans="1:94">
      <c r="A46" s="296"/>
      <c r="B46" s="366" t="s">
        <v>481</v>
      </c>
      <c r="C46" s="296"/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296"/>
      <c r="P46" s="296"/>
      <c r="Q46" s="296"/>
      <c r="R46" s="296"/>
      <c r="S46" s="296"/>
      <c r="T46" s="296"/>
      <c r="U46" s="296"/>
      <c r="V46" s="296"/>
      <c r="W46" s="296"/>
      <c r="X46" s="296"/>
      <c r="Y46" s="296"/>
      <c r="Z46" s="296"/>
      <c r="AA46" s="296"/>
      <c r="AB46" s="296"/>
      <c r="AC46" s="296"/>
      <c r="AD46" s="296"/>
      <c r="AE46" s="296"/>
      <c r="AF46" s="296"/>
      <c r="AG46" s="296"/>
      <c r="AH46" s="296"/>
      <c r="AI46" s="296"/>
      <c r="AJ46" s="296"/>
      <c r="AK46" s="296"/>
      <c r="AL46" s="296"/>
      <c r="AM46" s="296"/>
      <c r="AN46" s="296"/>
      <c r="AO46" s="296"/>
      <c r="AP46" s="296"/>
      <c r="AQ46" s="296"/>
      <c r="AR46" s="296"/>
      <c r="AS46" s="296"/>
      <c r="AT46" s="296"/>
      <c r="AU46" s="296"/>
      <c r="AV46" s="296"/>
      <c r="AW46" s="296"/>
      <c r="AX46" s="296"/>
      <c r="AY46" s="296"/>
      <c r="AZ46" s="296"/>
      <c r="BA46" s="296"/>
      <c r="BB46" s="296"/>
      <c r="BC46" s="296"/>
      <c r="BD46" s="296"/>
      <c r="BE46" s="296"/>
      <c r="BF46" s="296"/>
      <c r="BG46" s="296"/>
      <c r="BH46" s="296"/>
      <c r="BI46" s="296"/>
      <c r="BJ46" s="296"/>
      <c r="BK46" s="296"/>
      <c r="BL46" s="296"/>
      <c r="BM46" s="296"/>
      <c r="BN46" s="296"/>
      <c r="BO46" s="296"/>
      <c r="BP46" s="296"/>
      <c r="BQ46" s="296"/>
      <c r="BR46" s="296"/>
      <c r="BS46" s="297"/>
      <c r="BT46" s="298"/>
      <c r="BU46" s="298"/>
      <c r="BV46" s="298"/>
      <c r="BW46" s="298"/>
      <c r="BX46" s="298"/>
      <c r="BY46" s="298"/>
      <c r="BZ46" s="298"/>
      <c r="CA46" s="298"/>
      <c r="CB46" s="298"/>
      <c r="CC46" s="298"/>
      <c r="CD46" s="299"/>
      <c r="CG46" s="301" t="s">
        <v>441</v>
      </c>
      <c r="CH46" s="301" t="s">
        <v>451</v>
      </c>
      <c r="CI46" s="301">
        <f>G21</f>
        <v>0</v>
      </c>
      <c r="CJ46" s="299"/>
      <c r="CK46" s="299"/>
      <c r="CL46" s="299"/>
      <c r="CM46" s="299"/>
      <c r="CN46" s="299"/>
      <c r="CO46" s="299"/>
      <c r="CP46" s="299"/>
    </row>
    <row r="47" spans="1:94">
      <c r="A47" s="296"/>
      <c r="B47" s="296"/>
      <c r="C47" s="313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6"/>
      <c r="P47" s="296"/>
      <c r="Q47" s="296"/>
      <c r="R47" s="296"/>
      <c r="S47" s="296"/>
      <c r="T47" s="296"/>
      <c r="U47" s="296"/>
      <c r="V47" s="296"/>
      <c r="W47" s="296"/>
      <c r="X47" s="296"/>
      <c r="Y47" s="296"/>
      <c r="Z47" s="296"/>
      <c r="AA47" s="296"/>
      <c r="AB47" s="296"/>
      <c r="AC47" s="296"/>
      <c r="AD47" s="296"/>
      <c r="AE47" s="296"/>
      <c r="AF47" s="296"/>
      <c r="AG47" s="296"/>
      <c r="AH47" s="296"/>
      <c r="AI47" s="296"/>
      <c r="AJ47" s="296"/>
      <c r="AK47" s="296"/>
      <c r="AL47" s="296"/>
      <c r="AM47" s="296"/>
      <c r="AN47" s="296"/>
      <c r="AO47" s="296"/>
      <c r="AP47" s="296"/>
      <c r="AQ47" s="296"/>
      <c r="AR47" s="296"/>
      <c r="AS47" s="296"/>
      <c r="AT47" s="296"/>
      <c r="AU47" s="296"/>
      <c r="AV47" s="296"/>
      <c r="AW47" s="296"/>
      <c r="AX47" s="296"/>
      <c r="AY47" s="296"/>
      <c r="AZ47" s="296"/>
      <c r="BA47" s="296"/>
      <c r="BB47" s="296"/>
      <c r="BC47" s="296"/>
      <c r="BD47" s="296"/>
      <c r="BE47" s="296"/>
      <c r="BF47" s="296"/>
      <c r="BG47" s="296"/>
      <c r="BH47" s="296"/>
      <c r="BI47" s="296"/>
      <c r="BJ47" s="296"/>
      <c r="BK47" s="296"/>
      <c r="BL47" s="296"/>
      <c r="BM47" s="296"/>
      <c r="BN47" s="296"/>
      <c r="BO47" s="296"/>
      <c r="BP47" s="296"/>
      <c r="BQ47" s="296"/>
      <c r="BR47" s="296"/>
      <c r="BS47" s="297"/>
      <c r="BT47" s="298"/>
      <c r="BU47" s="298"/>
      <c r="BV47" s="298"/>
      <c r="BW47" s="298"/>
      <c r="BX47" s="298"/>
      <c r="BY47" s="298"/>
      <c r="BZ47" s="298"/>
      <c r="CA47" s="298"/>
      <c r="CB47" s="298"/>
      <c r="CC47" s="298"/>
      <c r="CD47" s="299"/>
      <c r="CG47" s="301" t="s">
        <v>443</v>
      </c>
      <c r="CH47" s="301" t="s">
        <v>451</v>
      </c>
      <c r="CI47" s="301">
        <f>H21</f>
        <v>0</v>
      </c>
      <c r="CJ47" s="299"/>
      <c r="CK47" s="299"/>
      <c r="CL47" s="299"/>
      <c r="CM47" s="299"/>
      <c r="CN47" s="299"/>
      <c r="CO47" s="299"/>
      <c r="CP47" s="299"/>
    </row>
    <row r="48" spans="1:94">
      <c r="A48" s="296"/>
      <c r="B48" s="81" t="s">
        <v>482</v>
      </c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96"/>
      <c r="Q48" s="296"/>
      <c r="R48" s="296"/>
      <c r="S48" s="296"/>
      <c r="T48" s="296"/>
      <c r="U48" s="296"/>
      <c r="V48" s="296"/>
      <c r="W48" s="296"/>
      <c r="X48" s="296"/>
      <c r="Y48" s="296"/>
      <c r="Z48" s="296"/>
      <c r="AA48" s="296"/>
      <c r="AB48" s="296"/>
      <c r="AC48" s="296"/>
      <c r="AD48" s="296"/>
      <c r="AE48" s="296"/>
      <c r="AF48" s="296"/>
      <c r="AG48" s="296"/>
      <c r="AH48" s="296"/>
      <c r="AI48" s="296"/>
      <c r="AJ48" s="296"/>
      <c r="AK48" s="296"/>
      <c r="AL48" s="296"/>
      <c r="AM48" s="296"/>
      <c r="AN48" s="296"/>
      <c r="AO48" s="296"/>
      <c r="AP48" s="296"/>
      <c r="AQ48" s="296"/>
      <c r="AR48" s="296"/>
      <c r="AS48" s="296"/>
      <c r="AT48" s="296"/>
      <c r="AU48" s="296"/>
      <c r="AV48" s="296"/>
      <c r="AW48" s="296"/>
      <c r="AX48" s="296"/>
      <c r="AY48" s="296"/>
      <c r="AZ48" s="296"/>
      <c r="BA48" s="296"/>
      <c r="BB48" s="296"/>
      <c r="BC48" s="296"/>
      <c r="BD48" s="296"/>
      <c r="BE48" s="296"/>
      <c r="BF48" s="296"/>
      <c r="BG48" s="296"/>
      <c r="BH48" s="296"/>
      <c r="BI48" s="296"/>
      <c r="BJ48" s="296"/>
      <c r="BK48" s="296"/>
      <c r="BL48" s="296"/>
      <c r="BM48" s="296"/>
      <c r="BN48" s="296"/>
      <c r="BO48" s="296"/>
      <c r="BP48" s="296"/>
      <c r="BQ48" s="296"/>
      <c r="BR48" s="296"/>
      <c r="BS48" s="297"/>
      <c r="BT48" s="298"/>
      <c r="BU48" s="298"/>
      <c r="BV48" s="298"/>
      <c r="BW48" s="298"/>
      <c r="BX48" s="298"/>
      <c r="BY48" s="298"/>
      <c r="BZ48" s="298"/>
      <c r="CA48" s="298"/>
      <c r="CB48" s="298"/>
      <c r="CC48" s="298"/>
      <c r="CD48" s="299"/>
      <c r="CG48" s="301" t="s">
        <v>445</v>
      </c>
      <c r="CH48" s="301" t="s">
        <v>451</v>
      </c>
      <c r="CI48" s="301">
        <f>I21</f>
        <v>0</v>
      </c>
      <c r="CJ48" s="299"/>
      <c r="CK48" s="299"/>
      <c r="CL48" s="299"/>
      <c r="CM48" s="299"/>
      <c r="CN48" s="299"/>
      <c r="CO48" s="299"/>
      <c r="CP48" s="299"/>
    </row>
    <row r="49" spans="1:94">
      <c r="A49" s="296"/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96"/>
      <c r="Y49" s="296"/>
      <c r="Z49" s="296"/>
      <c r="AA49" s="296"/>
      <c r="AB49" s="296"/>
      <c r="AC49" s="296"/>
      <c r="AD49" s="296"/>
      <c r="AE49" s="296"/>
      <c r="AF49" s="296"/>
      <c r="AG49" s="296"/>
      <c r="AH49" s="296"/>
      <c r="AI49" s="296"/>
      <c r="AJ49" s="296"/>
      <c r="AK49" s="296"/>
      <c r="AL49" s="296"/>
      <c r="AM49" s="296"/>
      <c r="AN49" s="296"/>
      <c r="AO49" s="296"/>
      <c r="AP49" s="296"/>
      <c r="AQ49" s="296"/>
      <c r="AR49" s="296"/>
      <c r="AS49" s="296"/>
      <c r="AT49" s="296"/>
      <c r="AU49" s="296"/>
      <c r="AV49" s="296"/>
      <c r="AW49" s="296"/>
      <c r="AX49" s="296"/>
      <c r="AY49" s="296"/>
      <c r="AZ49" s="296"/>
      <c r="BA49" s="296"/>
      <c r="BB49" s="296"/>
      <c r="BC49" s="296"/>
      <c r="BD49" s="296"/>
      <c r="BE49" s="296"/>
      <c r="BF49" s="296"/>
      <c r="BG49" s="296"/>
      <c r="BH49" s="296"/>
      <c r="BI49" s="296"/>
      <c r="BJ49" s="296"/>
      <c r="BK49" s="296"/>
      <c r="BL49" s="296"/>
      <c r="BM49" s="296"/>
      <c r="BN49" s="296"/>
      <c r="BO49" s="296"/>
      <c r="BP49" s="296"/>
      <c r="BQ49" s="296"/>
      <c r="BR49" s="296"/>
      <c r="BS49" s="297"/>
      <c r="BT49" s="298"/>
      <c r="BU49" s="298"/>
      <c r="BV49" s="298"/>
      <c r="BW49" s="298"/>
      <c r="BX49" s="298"/>
      <c r="BY49" s="298"/>
      <c r="BZ49" s="298"/>
      <c r="CA49" s="298"/>
      <c r="CB49" s="298"/>
      <c r="CC49" s="298"/>
      <c r="CD49" s="299"/>
      <c r="CG49" s="301" t="s">
        <v>447</v>
      </c>
      <c r="CH49" s="301" t="s">
        <v>451</v>
      </c>
      <c r="CI49" s="301">
        <f>J21</f>
        <v>0</v>
      </c>
      <c r="CJ49" s="299"/>
      <c r="CK49" s="299"/>
      <c r="CL49" s="299"/>
      <c r="CM49" s="299"/>
      <c r="CN49" s="299"/>
      <c r="CO49" s="299"/>
      <c r="CP49" s="299"/>
    </row>
    <row r="50" spans="1:94">
      <c r="A50" s="296"/>
      <c r="C50" s="296"/>
      <c r="D50" s="296"/>
      <c r="E50" s="296"/>
      <c r="F50" s="296"/>
      <c r="G50" s="296"/>
      <c r="H50" s="296"/>
      <c r="I50" s="296"/>
      <c r="J50" s="296"/>
      <c r="K50" s="296"/>
      <c r="L50" s="296"/>
      <c r="M50" s="296"/>
      <c r="N50" s="296"/>
      <c r="O50" s="296"/>
      <c r="P50" s="296"/>
      <c r="Q50" s="296"/>
      <c r="R50" s="296"/>
      <c r="S50" s="296"/>
      <c r="T50" s="296"/>
      <c r="U50" s="296"/>
      <c r="V50" s="296"/>
      <c r="W50" s="296"/>
      <c r="X50" s="296"/>
      <c r="Y50" s="296"/>
      <c r="Z50" s="296"/>
      <c r="AA50" s="296"/>
      <c r="AB50" s="296"/>
      <c r="AC50" s="296"/>
      <c r="AD50" s="296"/>
      <c r="AE50" s="296"/>
      <c r="AF50" s="296"/>
      <c r="AG50" s="296"/>
      <c r="AH50" s="296"/>
      <c r="AI50" s="296"/>
      <c r="AJ50" s="296"/>
      <c r="AK50" s="296"/>
      <c r="AL50" s="296"/>
      <c r="AM50" s="296"/>
      <c r="AN50" s="296"/>
      <c r="AO50" s="296"/>
      <c r="AP50" s="296"/>
      <c r="AQ50" s="296"/>
      <c r="AR50" s="296"/>
      <c r="AS50" s="296"/>
      <c r="AT50" s="296"/>
      <c r="AU50" s="296"/>
      <c r="AV50" s="296"/>
      <c r="AW50" s="296"/>
      <c r="AX50" s="296"/>
      <c r="AY50" s="296"/>
      <c r="AZ50" s="296"/>
      <c r="BA50" s="296"/>
      <c r="BB50" s="296"/>
      <c r="BC50" s="296"/>
      <c r="BD50" s="296"/>
      <c r="BE50" s="296"/>
      <c r="BF50" s="296"/>
      <c r="BG50" s="296"/>
      <c r="BH50" s="296"/>
      <c r="BI50" s="296"/>
      <c r="BJ50" s="296"/>
      <c r="BK50" s="296"/>
      <c r="BL50" s="296"/>
      <c r="BM50" s="296"/>
      <c r="BN50" s="296"/>
      <c r="BO50" s="296"/>
      <c r="BP50" s="296"/>
      <c r="BQ50" s="296"/>
      <c r="BR50" s="296"/>
      <c r="BS50" s="297"/>
      <c r="BT50" s="298"/>
      <c r="BU50" s="298"/>
      <c r="BV50" s="298"/>
      <c r="BW50" s="298"/>
      <c r="BX50" s="298"/>
      <c r="BY50" s="298"/>
      <c r="BZ50" s="298"/>
      <c r="CA50" s="298"/>
      <c r="CB50" s="298"/>
      <c r="CC50" s="298"/>
      <c r="CD50" s="299"/>
      <c r="CG50" s="301" t="s">
        <v>448</v>
      </c>
      <c r="CH50" s="301" t="s">
        <v>451</v>
      </c>
      <c r="CI50" s="301">
        <f>K21</f>
        <v>0</v>
      </c>
      <c r="CJ50" s="299"/>
      <c r="CK50" s="299"/>
      <c r="CL50" s="299"/>
      <c r="CM50" s="299"/>
      <c r="CN50" s="299"/>
      <c r="CO50" s="299"/>
      <c r="CP50" s="299"/>
    </row>
    <row r="51" spans="1:94">
      <c r="A51" s="296"/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6"/>
      <c r="P51" s="296"/>
      <c r="Q51" s="296"/>
      <c r="R51" s="296"/>
      <c r="S51" s="296"/>
      <c r="T51" s="296"/>
      <c r="U51" s="296"/>
      <c r="V51" s="296"/>
      <c r="W51" s="296"/>
      <c r="X51" s="296"/>
      <c r="Y51" s="296"/>
      <c r="Z51" s="296"/>
      <c r="AA51" s="296"/>
      <c r="AB51" s="296"/>
      <c r="AC51" s="296"/>
      <c r="AD51" s="296"/>
      <c r="AE51" s="296"/>
      <c r="AF51" s="296"/>
      <c r="AG51" s="296"/>
      <c r="AH51" s="296"/>
      <c r="AI51" s="296"/>
      <c r="AJ51" s="296"/>
      <c r="AK51" s="296"/>
      <c r="AL51" s="296"/>
      <c r="AM51" s="296"/>
      <c r="AN51" s="296"/>
      <c r="AO51" s="296"/>
      <c r="AP51" s="296"/>
      <c r="AQ51" s="296"/>
      <c r="AR51" s="296"/>
      <c r="AS51" s="296"/>
      <c r="AT51" s="296"/>
      <c r="AU51" s="296"/>
      <c r="AV51" s="296"/>
      <c r="AW51" s="296"/>
      <c r="AX51" s="296"/>
      <c r="AY51" s="296"/>
      <c r="AZ51" s="296"/>
      <c r="BA51" s="296"/>
      <c r="BB51" s="296"/>
      <c r="BC51" s="296"/>
      <c r="BD51" s="296"/>
      <c r="BE51" s="296"/>
      <c r="BF51" s="296"/>
      <c r="BG51" s="296"/>
      <c r="BH51" s="296"/>
      <c r="BI51" s="296"/>
      <c r="BJ51" s="296"/>
      <c r="BK51" s="296"/>
      <c r="BL51" s="296"/>
      <c r="BM51" s="296"/>
      <c r="BN51" s="296"/>
      <c r="BO51" s="296"/>
      <c r="BP51" s="296"/>
      <c r="BQ51" s="296"/>
      <c r="BR51" s="296"/>
      <c r="BS51" s="297"/>
      <c r="BT51" s="298"/>
      <c r="BU51" s="298"/>
      <c r="BV51" s="298"/>
      <c r="BW51" s="298"/>
      <c r="BX51" s="298"/>
      <c r="BY51" s="298"/>
      <c r="BZ51" s="298"/>
      <c r="CA51" s="298"/>
      <c r="CB51" s="298"/>
      <c r="CC51" s="298"/>
      <c r="CD51" s="299"/>
      <c r="CG51" s="301" t="s">
        <v>450</v>
      </c>
      <c r="CH51" s="301" t="s">
        <v>451</v>
      </c>
      <c r="CI51" s="301">
        <f>L21</f>
        <v>0</v>
      </c>
      <c r="CJ51" s="299"/>
      <c r="CK51" s="299"/>
      <c r="CL51" s="299"/>
      <c r="CM51" s="299"/>
      <c r="CN51" s="299"/>
      <c r="CO51" s="299"/>
      <c r="CP51" s="299"/>
    </row>
    <row r="52" spans="1:94">
      <c r="A52" s="296"/>
      <c r="C52" s="296"/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  <c r="O52" s="296"/>
      <c r="P52" s="296"/>
      <c r="Q52" s="296"/>
      <c r="R52" s="296"/>
      <c r="S52" s="296"/>
      <c r="T52" s="296"/>
      <c r="U52" s="296"/>
      <c r="V52" s="296"/>
      <c r="W52" s="296"/>
      <c r="X52" s="296"/>
      <c r="Y52" s="296"/>
      <c r="Z52" s="296"/>
      <c r="AA52" s="296"/>
      <c r="AB52" s="296"/>
      <c r="AC52" s="296"/>
      <c r="AD52" s="296"/>
      <c r="AE52" s="296"/>
      <c r="AF52" s="296"/>
      <c r="AG52" s="296"/>
      <c r="AH52" s="296"/>
      <c r="AI52" s="296"/>
      <c r="AJ52" s="296"/>
      <c r="AK52" s="296"/>
      <c r="AL52" s="296"/>
      <c r="AM52" s="296"/>
      <c r="AN52" s="296"/>
      <c r="AO52" s="296"/>
      <c r="AP52" s="296"/>
      <c r="AQ52" s="296"/>
      <c r="AR52" s="296"/>
      <c r="AS52" s="296"/>
      <c r="AT52" s="296"/>
      <c r="AU52" s="296"/>
      <c r="AV52" s="296"/>
      <c r="AW52" s="296"/>
      <c r="AX52" s="296"/>
      <c r="AY52" s="296"/>
      <c r="AZ52" s="296"/>
      <c r="BA52" s="296"/>
      <c r="BB52" s="296"/>
      <c r="BC52" s="296"/>
      <c r="BD52" s="296"/>
      <c r="BE52" s="296"/>
      <c r="BF52" s="296"/>
      <c r="BG52" s="296"/>
      <c r="BH52" s="296"/>
      <c r="BI52" s="296"/>
      <c r="BJ52" s="296"/>
      <c r="BK52" s="296"/>
      <c r="BL52" s="296"/>
      <c r="BM52" s="296"/>
      <c r="BN52" s="296"/>
      <c r="BO52" s="296"/>
      <c r="BP52" s="296"/>
      <c r="BQ52" s="296"/>
      <c r="BR52" s="296"/>
      <c r="BS52" s="297"/>
      <c r="BT52" s="298"/>
      <c r="BU52" s="298"/>
      <c r="BV52" s="298"/>
      <c r="BW52" s="298"/>
      <c r="BX52" s="298"/>
      <c r="BY52" s="298"/>
      <c r="BZ52" s="298"/>
      <c r="CA52" s="298"/>
      <c r="CB52" s="298"/>
      <c r="CC52" s="298"/>
      <c r="CD52" s="299"/>
      <c r="CG52" s="301" t="s">
        <v>435</v>
      </c>
      <c r="CH52" s="301" t="s">
        <v>461</v>
      </c>
      <c r="CI52" s="301">
        <f>C26</f>
        <v>0</v>
      </c>
      <c r="CJ52" s="299"/>
      <c r="CK52" s="299"/>
      <c r="CL52" s="299"/>
      <c r="CM52" s="299"/>
      <c r="CN52" s="299"/>
      <c r="CO52" s="299"/>
      <c r="CP52" s="299"/>
    </row>
    <row r="53" spans="1:94">
      <c r="A53" s="296"/>
      <c r="C53" s="296"/>
      <c r="D53" s="296"/>
      <c r="E53" s="296"/>
      <c r="F53" s="296"/>
      <c r="G53" s="296"/>
      <c r="H53" s="296"/>
      <c r="I53" s="296"/>
      <c r="J53" s="296"/>
      <c r="K53" s="296"/>
      <c r="L53" s="296"/>
      <c r="M53" s="296"/>
      <c r="N53" s="296"/>
      <c r="O53" s="296"/>
      <c r="P53" s="296"/>
      <c r="Q53" s="296"/>
      <c r="R53" s="296"/>
      <c r="S53" s="296"/>
      <c r="T53" s="296"/>
      <c r="U53" s="296"/>
      <c r="V53" s="296"/>
      <c r="W53" s="296"/>
      <c r="X53" s="296"/>
      <c r="Y53" s="296"/>
      <c r="Z53" s="296"/>
      <c r="AA53" s="296"/>
      <c r="AB53" s="296"/>
      <c r="AC53" s="296"/>
      <c r="AD53" s="296"/>
      <c r="AE53" s="296"/>
      <c r="AF53" s="296"/>
      <c r="AG53" s="296"/>
      <c r="AH53" s="296"/>
      <c r="AI53" s="296"/>
      <c r="AJ53" s="296"/>
      <c r="AK53" s="296"/>
      <c r="AL53" s="296"/>
      <c r="AM53" s="296"/>
      <c r="AN53" s="296"/>
      <c r="AO53" s="296"/>
      <c r="AP53" s="296"/>
      <c r="AQ53" s="296"/>
      <c r="AR53" s="296"/>
      <c r="AS53" s="296"/>
      <c r="AT53" s="296"/>
      <c r="AU53" s="296"/>
      <c r="AV53" s="296"/>
      <c r="AW53" s="296"/>
      <c r="AX53" s="296"/>
      <c r="AY53" s="296"/>
      <c r="AZ53" s="296"/>
      <c r="BA53" s="296"/>
      <c r="BB53" s="296"/>
      <c r="BC53" s="296"/>
      <c r="BD53" s="296"/>
      <c r="BE53" s="296"/>
      <c r="BF53" s="296"/>
      <c r="BG53" s="296"/>
      <c r="BH53" s="296"/>
      <c r="BI53" s="296"/>
      <c r="BJ53" s="296"/>
      <c r="BK53" s="296"/>
      <c r="BL53" s="296"/>
      <c r="BM53" s="296"/>
      <c r="BN53" s="296"/>
      <c r="BO53" s="296"/>
      <c r="BP53" s="296"/>
      <c r="BQ53" s="296"/>
      <c r="BR53" s="296"/>
      <c r="BS53" s="297"/>
      <c r="BT53" s="298"/>
      <c r="BU53" s="298"/>
      <c r="BV53" s="298"/>
      <c r="BW53" s="298"/>
      <c r="BX53" s="298"/>
      <c r="BY53" s="298"/>
      <c r="BZ53" s="298"/>
      <c r="CA53" s="298"/>
      <c r="CB53" s="298"/>
      <c r="CC53" s="298"/>
      <c r="CD53" s="299"/>
      <c r="CG53" s="301" t="s">
        <v>438</v>
      </c>
      <c r="CH53" s="301" t="s">
        <v>461</v>
      </c>
      <c r="CI53" s="301">
        <f>D26</f>
        <v>0</v>
      </c>
      <c r="CJ53" s="299"/>
      <c r="CK53" s="299"/>
      <c r="CL53" s="299"/>
      <c r="CM53" s="299"/>
      <c r="CN53" s="299"/>
      <c r="CO53" s="299"/>
      <c r="CP53" s="299"/>
    </row>
    <row r="54" spans="1:94">
      <c r="A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296"/>
      <c r="S54" s="296"/>
      <c r="T54" s="296"/>
      <c r="U54" s="296"/>
      <c r="V54" s="296"/>
      <c r="W54" s="296"/>
      <c r="X54" s="296"/>
      <c r="Y54" s="296"/>
      <c r="Z54" s="296"/>
      <c r="AA54" s="296"/>
      <c r="AB54" s="296"/>
      <c r="AC54" s="296"/>
      <c r="AD54" s="296"/>
      <c r="AE54" s="296"/>
      <c r="AF54" s="296"/>
      <c r="AG54" s="296"/>
      <c r="AH54" s="296"/>
      <c r="AI54" s="296"/>
      <c r="AJ54" s="296"/>
      <c r="AK54" s="296"/>
      <c r="AL54" s="296"/>
      <c r="AM54" s="296"/>
      <c r="AN54" s="296"/>
      <c r="AO54" s="296"/>
      <c r="AP54" s="296"/>
      <c r="AQ54" s="296"/>
      <c r="AR54" s="296"/>
      <c r="AS54" s="296"/>
      <c r="AT54" s="296"/>
      <c r="AU54" s="296"/>
      <c r="AV54" s="296"/>
      <c r="AW54" s="296"/>
      <c r="AX54" s="296"/>
      <c r="AY54" s="296"/>
      <c r="AZ54" s="296"/>
      <c r="BA54" s="296"/>
      <c r="BB54" s="296"/>
      <c r="BC54" s="296"/>
      <c r="BD54" s="296"/>
      <c r="BE54" s="296"/>
      <c r="BF54" s="296"/>
      <c r="BG54" s="296"/>
      <c r="BH54" s="296"/>
      <c r="BI54" s="296"/>
      <c r="BJ54" s="296"/>
      <c r="BK54" s="296"/>
      <c r="BL54" s="296"/>
      <c r="BM54" s="296"/>
      <c r="BN54" s="296"/>
      <c r="BO54" s="296"/>
      <c r="BP54" s="296"/>
      <c r="BQ54" s="296"/>
      <c r="BR54" s="296"/>
      <c r="BS54" s="297"/>
      <c r="BT54" s="298"/>
      <c r="BU54" s="298"/>
      <c r="BV54" s="298"/>
      <c r="BW54" s="298"/>
      <c r="BX54" s="298"/>
      <c r="BY54" s="298"/>
      <c r="BZ54" s="298"/>
      <c r="CA54" s="298"/>
      <c r="CB54" s="298"/>
      <c r="CC54" s="298"/>
      <c r="CD54" s="299"/>
      <c r="CG54" s="301" t="s">
        <v>439</v>
      </c>
      <c r="CH54" s="301" t="s">
        <v>461</v>
      </c>
      <c r="CI54" s="301">
        <f>E26</f>
        <v>0</v>
      </c>
      <c r="CJ54" s="299"/>
      <c r="CK54" s="299"/>
      <c r="CL54" s="299"/>
      <c r="CM54" s="299"/>
      <c r="CN54" s="299"/>
      <c r="CO54" s="299"/>
      <c r="CP54" s="299"/>
    </row>
    <row r="55" spans="1:94">
      <c r="A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96"/>
      <c r="Y55" s="296"/>
      <c r="Z55" s="296"/>
      <c r="AA55" s="296"/>
      <c r="AB55" s="296"/>
      <c r="AC55" s="296"/>
      <c r="AD55" s="296"/>
      <c r="AE55" s="296"/>
      <c r="AF55" s="296"/>
      <c r="AG55" s="296"/>
      <c r="AH55" s="296"/>
      <c r="AI55" s="296"/>
      <c r="AJ55" s="296"/>
      <c r="AK55" s="296"/>
      <c r="AL55" s="296"/>
      <c r="AM55" s="296"/>
      <c r="AN55" s="296"/>
      <c r="AO55" s="296"/>
      <c r="AP55" s="296"/>
      <c r="AQ55" s="296"/>
      <c r="AR55" s="296"/>
      <c r="AS55" s="296"/>
      <c r="AT55" s="296"/>
      <c r="AU55" s="296"/>
      <c r="AV55" s="296"/>
      <c r="AW55" s="296"/>
      <c r="AX55" s="296"/>
      <c r="AY55" s="296"/>
      <c r="AZ55" s="296"/>
      <c r="BA55" s="296"/>
      <c r="BB55" s="296"/>
      <c r="BC55" s="296"/>
      <c r="BD55" s="296"/>
      <c r="BE55" s="296"/>
      <c r="BF55" s="296"/>
      <c r="BG55" s="296"/>
      <c r="BH55" s="296"/>
      <c r="BI55" s="296"/>
      <c r="BJ55" s="296"/>
      <c r="BK55" s="296"/>
      <c r="BL55" s="296"/>
      <c r="BM55" s="296"/>
      <c r="BN55" s="296"/>
      <c r="BO55" s="296"/>
      <c r="BP55" s="296"/>
      <c r="BQ55" s="296"/>
      <c r="BR55" s="296"/>
      <c r="BS55" s="297"/>
      <c r="BT55" s="298"/>
      <c r="BU55" s="298"/>
      <c r="BV55" s="298"/>
      <c r="BW55" s="298"/>
      <c r="BX55" s="298"/>
      <c r="BY55" s="298"/>
      <c r="BZ55" s="298"/>
      <c r="CA55" s="298"/>
      <c r="CB55" s="298"/>
      <c r="CC55" s="298"/>
      <c r="CD55" s="299"/>
      <c r="CG55" s="301" t="s">
        <v>440</v>
      </c>
      <c r="CH55" s="301" t="s">
        <v>461</v>
      </c>
      <c r="CI55" s="301">
        <f>F26</f>
        <v>0</v>
      </c>
      <c r="CJ55" s="299"/>
      <c r="CK55" s="299"/>
      <c r="CL55" s="299"/>
      <c r="CM55" s="299"/>
      <c r="CN55" s="299"/>
      <c r="CO55" s="299"/>
      <c r="CP55" s="299"/>
    </row>
    <row r="56" spans="1:94">
      <c r="A56" s="296"/>
      <c r="B56" s="296"/>
      <c r="C56" s="296"/>
      <c r="D56" s="296"/>
      <c r="E56" s="296"/>
      <c r="F56" s="296"/>
      <c r="G56" s="296"/>
      <c r="H56" s="296"/>
      <c r="I56" s="296"/>
      <c r="J56" s="296"/>
      <c r="K56" s="296"/>
      <c r="L56" s="296"/>
      <c r="M56" s="296"/>
      <c r="N56" s="296"/>
      <c r="O56" s="296"/>
      <c r="P56" s="296"/>
      <c r="Q56" s="296"/>
      <c r="R56" s="296"/>
      <c r="S56" s="296"/>
      <c r="T56" s="296"/>
      <c r="U56" s="296"/>
      <c r="V56" s="296"/>
      <c r="W56" s="296"/>
      <c r="X56" s="296"/>
      <c r="Y56" s="296"/>
      <c r="Z56" s="296"/>
      <c r="AA56" s="296"/>
      <c r="AB56" s="296"/>
      <c r="AC56" s="296"/>
      <c r="AD56" s="296"/>
      <c r="AE56" s="296"/>
      <c r="AF56" s="296"/>
      <c r="AG56" s="296"/>
      <c r="AH56" s="296"/>
      <c r="AI56" s="296"/>
      <c r="AJ56" s="296"/>
      <c r="AK56" s="296"/>
      <c r="AL56" s="296"/>
      <c r="AM56" s="296"/>
      <c r="AN56" s="296"/>
      <c r="AO56" s="296"/>
      <c r="AP56" s="296"/>
      <c r="AQ56" s="296"/>
      <c r="AR56" s="296"/>
      <c r="AS56" s="296"/>
      <c r="AT56" s="296"/>
      <c r="AU56" s="296"/>
      <c r="AV56" s="296"/>
      <c r="AW56" s="296"/>
      <c r="AX56" s="296"/>
      <c r="AY56" s="296"/>
      <c r="AZ56" s="296"/>
      <c r="BA56" s="296"/>
      <c r="BB56" s="296"/>
      <c r="BC56" s="296"/>
      <c r="BD56" s="296"/>
      <c r="BE56" s="296"/>
      <c r="BF56" s="296"/>
      <c r="BG56" s="296"/>
      <c r="BH56" s="296"/>
      <c r="BI56" s="296"/>
      <c r="BJ56" s="296"/>
      <c r="BK56" s="296"/>
      <c r="BL56" s="296"/>
      <c r="BM56" s="296"/>
      <c r="BN56" s="296"/>
      <c r="BO56" s="296"/>
      <c r="BP56" s="296"/>
      <c r="BQ56" s="296"/>
      <c r="BR56" s="296"/>
      <c r="BS56" s="297"/>
      <c r="BT56" s="298"/>
      <c r="BU56" s="298"/>
      <c r="BV56" s="298"/>
      <c r="BW56" s="298"/>
      <c r="BX56" s="298"/>
      <c r="BY56" s="298"/>
      <c r="BZ56" s="298"/>
      <c r="CA56" s="298"/>
      <c r="CB56" s="298"/>
      <c r="CC56" s="298"/>
      <c r="CD56" s="299"/>
      <c r="CG56" s="301" t="s">
        <v>441</v>
      </c>
      <c r="CH56" s="301" t="s">
        <v>461</v>
      </c>
      <c r="CI56" s="301">
        <f>G26</f>
        <v>0</v>
      </c>
      <c r="CJ56" s="299"/>
      <c r="CK56" s="299"/>
      <c r="CL56" s="299"/>
      <c r="CM56" s="299"/>
      <c r="CN56" s="299"/>
      <c r="CO56" s="299"/>
      <c r="CP56" s="299"/>
    </row>
    <row r="57" spans="1:94">
      <c r="A57" s="296"/>
      <c r="B57" s="296"/>
      <c r="C57" s="296"/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6"/>
      <c r="P57" s="296"/>
      <c r="Q57" s="296"/>
      <c r="R57" s="296"/>
      <c r="S57" s="296"/>
      <c r="T57" s="296"/>
      <c r="U57" s="296"/>
      <c r="V57" s="296"/>
      <c r="W57" s="296"/>
      <c r="X57" s="296"/>
      <c r="Y57" s="296"/>
      <c r="Z57" s="296"/>
      <c r="AA57" s="296"/>
      <c r="AB57" s="296"/>
      <c r="AC57" s="296"/>
      <c r="AD57" s="296"/>
      <c r="AE57" s="296"/>
      <c r="AF57" s="296"/>
      <c r="AG57" s="296"/>
      <c r="AH57" s="296"/>
      <c r="AI57" s="296"/>
      <c r="AJ57" s="296"/>
      <c r="AK57" s="296"/>
      <c r="AL57" s="296"/>
      <c r="AM57" s="296"/>
      <c r="AN57" s="296"/>
      <c r="AO57" s="296"/>
      <c r="AP57" s="296"/>
      <c r="AQ57" s="296"/>
      <c r="AR57" s="296"/>
      <c r="AS57" s="296"/>
      <c r="AT57" s="296"/>
      <c r="AU57" s="296"/>
      <c r="AV57" s="296"/>
      <c r="AW57" s="296"/>
      <c r="AX57" s="296"/>
      <c r="AY57" s="296"/>
      <c r="AZ57" s="296"/>
      <c r="BA57" s="296"/>
      <c r="BB57" s="296"/>
      <c r="BC57" s="296"/>
      <c r="BD57" s="296"/>
      <c r="BE57" s="296"/>
      <c r="BF57" s="296"/>
      <c r="BG57" s="296"/>
      <c r="BH57" s="296"/>
      <c r="BI57" s="296"/>
      <c r="BJ57" s="296"/>
      <c r="BK57" s="296"/>
      <c r="BL57" s="296"/>
      <c r="BM57" s="296"/>
      <c r="BN57" s="296"/>
      <c r="BO57" s="296"/>
      <c r="BP57" s="296"/>
      <c r="BQ57" s="296"/>
      <c r="BR57" s="296"/>
      <c r="BS57" s="297"/>
      <c r="BT57" s="298"/>
      <c r="BU57" s="298"/>
      <c r="BV57" s="298"/>
      <c r="BW57" s="298"/>
      <c r="BX57" s="298"/>
      <c r="BY57" s="298"/>
      <c r="BZ57" s="298"/>
      <c r="CA57" s="298"/>
      <c r="CB57" s="298"/>
      <c r="CC57" s="298"/>
      <c r="CD57" s="299"/>
      <c r="CG57" s="301" t="s">
        <v>443</v>
      </c>
      <c r="CH57" s="301" t="s">
        <v>461</v>
      </c>
      <c r="CI57" s="301">
        <f>H26</f>
        <v>0</v>
      </c>
      <c r="CJ57" s="299"/>
      <c r="CK57" s="299"/>
      <c r="CL57" s="299"/>
      <c r="CM57" s="299"/>
      <c r="CN57" s="299"/>
      <c r="CO57" s="299"/>
      <c r="CP57" s="299"/>
    </row>
    <row r="58" spans="1:94">
      <c r="A58" s="296"/>
      <c r="B58" s="296"/>
      <c r="C58" s="296"/>
      <c r="D58" s="296"/>
      <c r="E58" s="296"/>
      <c r="F58" s="296"/>
      <c r="G58" s="296"/>
      <c r="H58" s="296"/>
      <c r="I58" s="296"/>
      <c r="J58" s="296"/>
      <c r="K58" s="296"/>
      <c r="L58" s="296"/>
      <c r="M58" s="296"/>
      <c r="N58" s="296"/>
      <c r="O58" s="296"/>
      <c r="P58" s="296"/>
      <c r="Q58" s="296"/>
      <c r="R58" s="296"/>
      <c r="S58" s="296"/>
      <c r="T58" s="296"/>
      <c r="U58" s="296"/>
      <c r="V58" s="296"/>
      <c r="W58" s="296"/>
      <c r="X58" s="296"/>
      <c r="Y58" s="296"/>
      <c r="Z58" s="296"/>
      <c r="AA58" s="296"/>
      <c r="AB58" s="296"/>
      <c r="AC58" s="296"/>
      <c r="AD58" s="296"/>
      <c r="AE58" s="296"/>
      <c r="AF58" s="296"/>
      <c r="AG58" s="296"/>
      <c r="AH58" s="296"/>
      <c r="AI58" s="296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296"/>
      <c r="BD58" s="296"/>
      <c r="BE58" s="296"/>
      <c r="BF58" s="296"/>
      <c r="BG58" s="296"/>
      <c r="BH58" s="296"/>
      <c r="BI58" s="296"/>
      <c r="BJ58" s="296"/>
      <c r="BK58" s="296"/>
      <c r="BL58" s="296"/>
      <c r="BM58" s="296"/>
      <c r="BN58" s="296"/>
      <c r="BO58" s="296"/>
      <c r="BP58" s="296"/>
      <c r="BQ58" s="296"/>
      <c r="BR58" s="296"/>
      <c r="BS58" s="297"/>
      <c r="BT58" s="298"/>
      <c r="BU58" s="298"/>
      <c r="BV58" s="298"/>
      <c r="BW58" s="298"/>
      <c r="BX58" s="298"/>
      <c r="BY58" s="298"/>
      <c r="BZ58" s="298"/>
      <c r="CA58" s="298"/>
      <c r="CB58" s="298"/>
      <c r="CC58" s="298"/>
      <c r="CD58" s="299"/>
      <c r="CG58" s="301" t="s">
        <v>445</v>
      </c>
      <c r="CH58" s="301" t="s">
        <v>461</v>
      </c>
      <c r="CI58" s="301">
        <f>I26</f>
        <v>0</v>
      </c>
      <c r="CJ58" s="299"/>
      <c r="CK58" s="299"/>
      <c r="CL58" s="299"/>
      <c r="CM58" s="299"/>
      <c r="CN58" s="299"/>
      <c r="CO58" s="299"/>
      <c r="CP58" s="299"/>
    </row>
    <row r="59" spans="1:94">
      <c r="A59" s="296"/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6"/>
      <c r="P59" s="296"/>
      <c r="Q59" s="296"/>
      <c r="R59" s="296"/>
      <c r="S59" s="296"/>
      <c r="T59" s="296"/>
      <c r="U59" s="296"/>
      <c r="V59" s="296"/>
      <c r="W59" s="296"/>
      <c r="X59" s="296"/>
      <c r="Y59" s="296"/>
      <c r="Z59" s="296"/>
      <c r="AA59" s="296"/>
      <c r="AB59" s="296"/>
      <c r="AC59" s="296"/>
      <c r="AD59" s="296"/>
      <c r="AE59" s="296"/>
      <c r="AF59" s="296"/>
      <c r="AG59" s="296"/>
      <c r="AH59" s="296"/>
      <c r="AI59" s="296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296"/>
      <c r="BD59" s="296"/>
      <c r="BE59" s="296"/>
      <c r="BF59" s="296"/>
      <c r="BG59" s="296"/>
      <c r="BH59" s="296"/>
      <c r="BI59" s="296"/>
      <c r="BJ59" s="296"/>
      <c r="BK59" s="296"/>
      <c r="BL59" s="296"/>
      <c r="BM59" s="296"/>
      <c r="BN59" s="296"/>
      <c r="BO59" s="296"/>
      <c r="BP59" s="296"/>
      <c r="BQ59" s="296"/>
      <c r="BR59" s="296"/>
      <c r="BS59" s="297"/>
      <c r="BT59" s="298"/>
      <c r="BU59" s="298"/>
      <c r="BV59" s="298"/>
      <c r="BW59" s="298"/>
      <c r="BX59" s="298"/>
      <c r="BY59" s="298"/>
      <c r="BZ59" s="298"/>
      <c r="CA59" s="298"/>
      <c r="CB59" s="298"/>
      <c r="CC59" s="298"/>
      <c r="CD59" s="299"/>
      <c r="CG59" s="301" t="s">
        <v>447</v>
      </c>
      <c r="CH59" s="301" t="s">
        <v>461</v>
      </c>
      <c r="CI59" s="301">
        <f>J26</f>
        <v>0</v>
      </c>
      <c r="CJ59" s="299"/>
      <c r="CK59" s="299"/>
      <c r="CL59" s="299"/>
      <c r="CM59" s="299"/>
      <c r="CN59" s="299"/>
      <c r="CO59" s="299"/>
      <c r="CP59" s="299"/>
    </row>
    <row r="60" spans="1:94">
      <c r="A60" s="296"/>
      <c r="B60" s="296"/>
      <c r="C60" s="296"/>
      <c r="D60" s="296"/>
      <c r="E60" s="296"/>
      <c r="F60" s="296"/>
      <c r="G60" s="296"/>
      <c r="H60" s="296"/>
      <c r="I60" s="296"/>
      <c r="J60" s="296"/>
      <c r="K60" s="296"/>
      <c r="L60" s="296"/>
      <c r="M60" s="296"/>
      <c r="N60" s="296"/>
      <c r="O60" s="296"/>
      <c r="P60" s="296"/>
      <c r="Q60" s="296"/>
      <c r="R60" s="296"/>
      <c r="S60" s="296"/>
      <c r="T60" s="296"/>
      <c r="U60" s="296"/>
      <c r="V60" s="296"/>
      <c r="W60" s="296"/>
      <c r="X60" s="296"/>
      <c r="Y60" s="296"/>
      <c r="Z60" s="296"/>
      <c r="AA60" s="296"/>
      <c r="AB60" s="296"/>
      <c r="AC60" s="296"/>
      <c r="AD60" s="296"/>
      <c r="AE60" s="296"/>
      <c r="AF60" s="296"/>
      <c r="AG60" s="296"/>
      <c r="AH60" s="296"/>
      <c r="AI60" s="296"/>
      <c r="AJ60" s="296"/>
      <c r="AK60" s="296"/>
      <c r="AL60" s="296"/>
      <c r="AM60" s="296"/>
      <c r="AN60" s="296"/>
      <c r="AO60" s="296"/>
      <c r="AP60" s="296"/>
      <c r="AQ60" s="296"/>
      <c r="AR60" s="296"/>
      <c r="AS60" s="296"/>
      <c r="AT60" s="296"/>
      <c r="AU60" s="296"/>
      <c r="AV60" s="296"/>
      <c r="AW60" s="296"/>
      <c r="AX60" s="296"/>
      <c r="AY60" s="296"/>
      <c r="AZ60" s="296"/>
      <c r="BA60" s="296"/>
      <c r="BB60" s="296"/>
      <c r="BC60" s="296"/>
      <c r="BD60" s="296"/>
      <c r="BE60" s="296"/>
      <c r="BF60" s="296"/>
      <c r="BG60" s="296"/>
      <c r="BH60" s="296"/>
      <c r="BI60" s="296"/>
      <c r="BJ60" s="296"/>
      <c r="BK60" s="296"/>
      <c r="BL60" s="296"/>
      <c r="BM60" s="296"/>
      <c r="BN60" s="296"/>
      <c r="BO60" s="296"/>
      <c r="BP60" s="296"/>
      <c r="BQ60" s="296"/>
      <c r="BR60" s="296"/>
      <c r="BS60" s="297"/>
      <c r="BT60" s="298"/>
      <c r="BU60" s="298"/>
      <c r="BV60" s="298"/>
      <c r="BW60" s="298"/>
      <c r="BX60" s="298"/>
      <c r="BY60" s="298"/>
      <c r="BZ60" s="298"/>
      <c r="CA60" s="298"/>
      <c r="CB60" s="298"/>
      <c r="CC60" s="298"/>
      <c r="CD60" s="299"/>
      <c r="CG60" s="301" t="s">
        <v>448</v>
      </c>
      <c r="CH60" s="301" t="s">
        <v>461</v>
      </c>
      <c r="CI60" s="301">
        <f>K26</f>
        <v>0</v>
      </c>
      <c r="CJ60" s="299"/>
      <c r="CK60" s="299"/>
      <c r="CL60" s="299"/>
      <c r="CM60" s="299"/>
      <c r="CN60" s="299"/>
      <c r="CO60" s="299"/>
      <c r="CP60" s="299"/>
    </row>
    <row r="61" spans="1:94">
      <c r="A61" s="296"/>
      <c r="B61" s="296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  <c r="S61" s="296"/>
      <c r="T61" s="296"/>
      <c r="U61" s="296"/>
      <c r="V61" s="296"/>
      <c r="W61" s="296"/>
      <c r="X61" s="296"/>
      <c r="Y61" s="296"/>
      <c r="Z61" s="296"/>
      <c r="AA61" s="296"/>
      <c r="AB61" s="296"/>
      <c r="AC61" s="296"/>
      <c r="AD61" s="296"/>
      <c r="AE61" s="296"/>
      <c r="AF61" s="296"/>
      <c r="AG61" s="296"/>
      <c r="AH61" s="296"/>
      <c r="AI61" s="296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296"/>
      <c r="BD61" s="296"/>
      <c r="BE61" s="296"/>
      <c r="BF61" s="296"/>
      <c r="BG61" s="296"/>
      <c r="BH61" s="296"/>
      <c r="BI61" s="296"/>
      <c r="BJ61" s="296"/>
      <c r="BK61" s="296"/>
      <c r="BL61" s="296"/>
      <c r="BM61" s="296"/>
      <c r="BN61" s="296"/>
      <c r="BO61" s="296"/>
      <c r="BP61" s="296"/>
      <c r="BQ61" s="296"/>
      <c r="BR61" s="296"/>
      <c r="BS61" s="297"/>
      <c r="BT61" s="298"/>
      <c r="BU61" s="298"/>
      <c r="BV61" s="298"/>
      <c r="BW61" s="298"/>
      <c r="BX61" s="298"/>
      <c r="BY61" s="298"/>
      <c r="BZ61" s="298"/>
      <c r="CA61" s="298"/>
      <c r="CB61" s="298"/>
      <c r="CC61" s="298"/>
      <c r="CD61" s="299"/>
      <c r="CG61" s="301" t="s">
        <v>450</v>
      </c>
      <c r="CH61" s="301" t="s">
        <v>461</v>
      </c>
      <c r="CI61" s="301">
        <f>L26</f>
        <v>0</v>
      </c>
      <c r="CJ61" s="299"/>
      <c r="CK61" s="299"/>
      <c r="CL61" s="299"/>
      <c r="CM61" s="299"/>
      <c r="CN61" s="299"/>
      <c r="CO61" s="299"/>
      <c r="CP61" s="299"/>
    </row>
    <row r="62" spans="1:94">
      <c r="A62" s="296"/>
      <c r="B62" s="296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6"/>
      <c r="P62" s="296"/>
      <c r="Q62" s="296"/>
      <c r="R62" s="296"/>
      <c r="S62" s="296"/>
      <c r="T62" s="296"/>
      <c r="U62" s="296"/>
      <c r="V62" s="296"/>
      <c r="W62" s="296"/>
      <c r="X62" s="296"/>
      <c r="Y62" s="296"/>
      <c r="Z62" s="296"/>
      <c r="AA62" s="296"/>
      <c r="AB62" s="296"/>
      <c r="AC62" s="296"/>
      <c r="AD62" s="296"/>
      <c r="AE62" s="296"/>
      <c r="AF62" s="296"/>
      <c r="AG62" s="296"/>
      <c r="AH62" s="296"/>
      <c r="AI62" s="296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296"/>
      <c r="BD62" s="296"/>
      <c r="BE62" s="296"/>
      <c r="BF62" s="296"/>
      <c r="BG62" s="296"/>
      <c r="BH62" s="296"/>
      <c r="BI62" s="296"/>
      <c r="BJ62" s="313"/>
      <c r="BK62" s="313"/>
      <c r="BL62" s="313"/>
      <c r="BM62" s="313"/>
      <c r="BN62" s="313"/>
      <c r="BO62" s="313"/>
      <c r="BP62" s="313"/>
      <c r="BQ62" s="313"/>
      <c r="BR62" s="296"/>
      <c r="BS62" s="297"/>
      <c r="BT62" s="298"/>
      <c r="BU62" s="298"/>
      <c r="BV62" s="298"/>
      <c r="BW62" s="298"/>
      <c r="BX62" s="298"/>
      <c r="BY62" s="298"/>
      <c r="BZ62" s="298"/>
      <c r="CA62" s="298"/>
      <c r="CB62" s="298"/>
      <c r="CC62" s="298"/>
      <c r="CD62" s="299"/>
      <c r="CG62" s="301" t="s">
        <v>435</v>
      </c>
      <c r="CH62" s="301" t="s">
        <v>436</v>
      </c>
      <c r="CI62" s="301">
        <f>C17</f>
        <v>0</v>
      </c>
      <c r="CJ62" s="299"/>
      <c r="CK62" s="299"/>
      <c r="CL62" s="299"/>
      <c r="CM62" s="299"/>
      <c r="CN62" s="299"/>
      <c r="CO62" s="299"/>
      <c r="CP62" s="299"/>
    </row>
    <row r="63" spans="1:94">
      <c r="A63" s="296"/>
      <c r="B63" s="296"/>
      <c r="C63" s="296"/>
      <c r="D63" s="296"/>
      <c r="E63" s="296"/>
      <c r="F63" s="296"/>
      <c r="G63" s="296"/>
      <c r="H63" s="296"/>
      <c r="I63" s="296"/>
      <c r="J63" s="296"/>
      <c r="K63" s="296"/>
      <c r="L63" s="296"/>
      <c r="M63" s="296"/>
      <c r="N63" s="296"/>
      <c r="O63" s="296"/>
      <c r="P63" s="296"/>
      <c r="Q63" s="296"/>
      <c r="R63" s="296"/>
      <c r="S63" s="296"/>
      <c r="T63" s="296"/>
      <c r="U63" s="296"/>
      <c r="V63" s="296"/>
      <c r="W63" s="296"/>
      <c r="X63" s="296"/>
      <c r="Y63" s="296"/>
      <c r="Z63" s="296"/>
      <c r="AA63" s="296"/>
      <c r="AB63" s="296"/>
      <c r="AC63" s="296"/>
      <c r="AD63" s="296"/>
      <c r="AE63" s="296"/>
      <c r="AF63" s="296"/>
      <c r="AG63" s="296"/>
      <c r="AH63" s="296"/>
      <c r="AI63" s="296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296"/>
      <c r="BD63" s="296"/>
      <c r="BE63" s="296"/>
      <c r="BF63" s="296"/>
      <c r="BG63" s="296"/>
      <c r="BH63" s="296"/>
      <c r="BI63" s="296"/>
      <c r="BJ63" s="313"/>
      <c r="BK63" s="313"/>
      <c r="BL63" s="313"/>
      <c r="BM63" s="313"/>
      <c r="BN63" s="313"/>
      <c r="BO63" s="313"/>
      <c r="BP63" s="313"/>
      <c r="BQ63" s="313"/>
      <c r="BR63" s="296"/>
      <c r="BS63" s="297"/>
      <c r="BT63" s="298"/>
      <c r="BU63" s="298"/>
      <c r="BV63" s="298"/>
      <c r="BW63" s="298"/>
      <c r="BX63" s="298"/>
      <c r="BY63" s="298"/>
      <c r="BZ63" s="298"/>
      <c r="CA63" s="298"/>
      <c r="CB63" s="298"/>
      <c r="CC63" s="298"/>
      <c r="CD63" s="299"/>
      <c r="CG63" s="301" t="s">
        <v>438</v>
      </c>
      <c r="CH63" s="301" t="s">
        <v>436</v>
      </c>
      <c r="CI63" s="301">
        <f>D17</f>
        <v>0</v>
      </c>
      <c r="CJ63" s="299"/>
      <c r="CK63" s="299"/>
      <c r="CL63" s="299"/>
      <c r="CM63" s="299"/>
      <c r="CN63" s="299"/>
      <c r="CO63" s="299"/>
      <c r="CP63" s="299"/>
    </row>
    <row r="64" spans="1:94">
      <c r="A64" s="296"/>
      <c r="B64" s="296"/>
      <c r="C64" s="296"/>
      <c r="D64" s="296"/>
      <c r="E64" s="296"/>
      <c r="F64" s="296"/>
      <c r="G64" s="296"/>
      <c r="H64" s="296"/>
      <c r="I64" s="296"/>
      <c r="J64" s="296"/>
      <c r="K64" s="296"/>
      <c r="L64" s="296"/>
      <c r="M64" s="296"/>
      <c r="N64" s="296"/>
      <c r="O64" s="296"/>
      <c r="P64" s="296"/>
      <c r="Q64" s="296"/>
      <c r="R64" s="296"/>
      <c r="S64" s="296"/>
      <c r="T64" s="296"/>
      <c r="U64" s="296"/>
      <c r="V64" s="296"/>
      <c r="W64" s="296"/>
      <c r="X64" s="296"/>
      <c r="Y64" s="296"/>
      <c r="Z64" s="296"/>
      <c r="AA64" s="296"/>
      <c r="AB64" s="296"/>
      <c r="AC64" s="296"/>
      <c r="AD64" s="296"/>
      <c r="AE64" s="296"/>
      <c r="AF64" s="296"/>
      <c r="AG64" s="296"/>
      <c r="AH64" s="296"/>
      <c r="AI64" s="296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296"/>
      <c r="BD64" s="296"/>
      <c r="BE64" s="296"/>
      <c r="BF64" s="296"/>
      <c r="BG64" s="296"/>
      <c r="BH64" s="296"/>
      <c r="BI64" s="296"/>
      <c r="BJ64" s="313"/>
      <c r="BK64" s="313"/>
      <c r="BL64" s="313"/>
      <c r="BM64" s="313"/>
      <c r="BN64" s="313"/>
      <c r="BO64" s="313"/>
      <c r="BP64" s="313"/>
      <c r="BQ64" s="313"/>
      <c r="BR64" s="296"/>
      <c r="BS64" s="297"/>
      <c r="BT64" s="298"/>
      <c r="BU64" s="298"/>
      <c r="BV64" s="298"/>
      <c r="BW64" s="298"/>
      <c r="BX64" s="298"/>
      <c r="BY64" s="298"/>
      <c r="BZ64" s="298"/>
      <c r="CA64" s="298"/>
      <c r="CB64" s="298"/>
      <c r="CC64" s="298"/>
      <c r="CD64" s="299"/>
      <c r="CG64" s="301" t="s">
        <v>439</v>
      </c>
      <c r="CH64" s="301" t="s">
        <v>436</v>
      </c>
      <c r="CI64" s="301">
        <f>E17</f>
        <v>0</v>
      </c>
      <c r="CJ64" s="299"/>
      <c r="CK64" s="299"/>
      <c r="CL64" s="299"/>
      <c r="CM64" s="299"/>
      <c r="CN64" s="299"/>
      <c r="CO64" s="299"/>
      <c r="CP64" s="299"/>
    </row>
    <row r="65" spans="1:120">
      <c r="A65" s="296"/>
      <c r="B65" s="296"/>
      <c r="C65" s="296"/>
      <c r="D65" s="296"/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96"/>
      <c r="P65" s="296"/>
      <c r="Q65" s="296"/>
      <c r="R65" s="296"/>
      <c r="S65" s="296"/>
      <c r="T65" s="296"/>
      <c r="U65" s="296"/>
      <c r="V65" s="296"/>
      <c r="W65" s="296"/>
      <c r="X65" s="296"/>
      <c r="Y65" s="296"/>
      <c r="Z65" s="296"/>
      <c r="AA65" s="296"/>
      <c r="AB65" s="296"/>
      <c r="AC65" s="296"/>
      <c r="AD65" s="296"/>
      <c r="AE65" s="296"/>
      <c r="AF65" s="296"/>
      <c r="AG65" s="296"/>
      <c r="AH65" s="296"/>
      <c r="AI65" s="296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296"/>
      <c r="BD65" s="296"/>
      <c r="BE65" s="296"/>
      <c r="BF65" s="296"/>
      <c r="BG65" s="296"/>
      <c r="BH65" s="296"/>
      <c r="BI65" s="296"/>
      <c r="BJ65" s="313"/>
      <c r="BK65" s="313"/>
      <c r="BL65" s="313"/>
      <c r="BM65" s="313"/>
      <c r="BN65" s="313"/>
      <c r="BO65" s="313"/>
      <c r="BP65" s="313"/>
      <c r="BQ65" s="313"/>
      <c r="BR65" s="296"/>
      <c r="BS65" s="297"/>
      <c r="BT65" s="298"/>
      <c r="BU65" s="298"/>
      <c r="BV65" s="298"/>
      <c r="BW65" s="298"/>
      <c r="BX65" s="298"/>
      <c r="BY65" s="298"/>
      <c r="BZ65" s="298"/>
      <c r="CA65" s="298"/>
      <c r="CB65" s="298"/>
      <c r="CC65" s="298"/>
      <c r="CD65" s="299"/>
      <c r="CG65" s="301" t="s">
        <v>440</v>
      </c>
      <c r="CH65" s="301" t="s">
        <v>436</v>
      </c>
      <c r="CI65" s="301">
        <f>F17</f>
        <v>0</v>
      </c>
      <c r="CJ65" s="299"/>
      <c r="CK65" s="299"/>
      <c r="CL65" s="299"/>
      <c r="CM65" s="299"/>
      <c r="CN65" s="299"/>
      <c r="CO65" s="299"/>
      <c r="CP65" s="299"/>
    </row>
    <row r="66" spans="1:120">
      <c r="A66" s="296"/>
      <c r="B66" s="296"/>
      <c r="C66" s="296"/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6"/>
      <c r="P66" s="296"/>
      <c r="Q66" s="296"/>
      <c r="R66" s="296"/>
      <c r="S66" s="296"/>
      <c r="T66" s="296"/>
      <c r="U66" s="296"/>
      <c r="V66" s="296"/>
      <c r="W66" s="296"/>
      <c r="X66" s="296"/>
      <c r="Y66" s="296"/>
      <c r="Z66" s="296"/>
      <c r="AA66" s="296"/>
      <c r="AB66" s="296"/>
      <c r="AC66" s="296"/>
      <c r="AD66" s="296"/>
      <c r="AE66" s="296"/>
      <c r="AF66" s="296"/>
      <c r="AG66" s="296"/>
      <c r="AH66" s="296"/>
      <c r="AI66" s="296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296"/>
      <c r="BD66" s="296"/>
      <c r="BE66" s="296"/>
      <c r="BF66" s="296"/>
      <c r="BG66" s="296"/>
      <c r="BH66" s="296"/>
      <c r="BI66" s="296"/>
      <c r="BJ66" s="313"/>
      <c r="BK66" s="313"/>
      <c r="BL66" s="313"/>
      <c r="BM66" s="313"/>
      <c r="BN66" s="313"/>
      <c r="BO66" s="313"/>
      <c r="BP66" s="313"/>
      <c r="BQ66" s="313"/>
      <c r="BR66" s="296"/>
      <c r="BS66" s="297"/>
      <c r="BT66" s="298"/>
      <c r="BU66" s="298"/>
      <c r="BV66" s="298"/>
      <c r="BW66" s="298"/>
      <c r="BX66" s="298"/>
      <c r="BY66" s="298"/>
      <c r="BZ66" s="298"/>
      <c r="CA66" s="298"/>
      <c r="CB66" s="298"/>
      <c r="CC66" s="298"/>
      <c r="CD66" s="299"/>
      <c r="CG66" s="301" t="s">
        <v>441</v>
      </c>
      <c r="CH66" s="301" t="s">
        <v>436</v>
      </c>
      <c r="CI66" s="301">
        <f>G17</f>
        <v>0</v>
      </c>
      <c r="CJ66" s="299"/>
      <c r="CK66" s="299"/>
      <c r="CL66" s="299"/>
      <c r="CM66" s="299"/>
      <c r="CN66" s="299"/>
      <c r="CO66" s="299"/>
      <c r="CP66" s="299"/>
    </row>
    <row r="67" spans="1:120">
      <c r="A67" s="296"/>
      <c r="B67" s="296"/>
      <c r="C67" s="296"/>
      <c r="D67" s="296"/>
      <c r="E67" s="296"/>
      <c r="F67" s="296"/>
      <c r="G67" s="296"/>
      <c r="H67" s="296"/>
      <c r="I67" s="296"/>
      <c r="J67" s="296"/>
      <c r="K67" s="296"/>
      <c r="L67" s="296"/>
      <c r="M67" s="296"/>
      <c r="N67" s="296"/>
      <c r="O67" s="296"/>
      <c r="P67" s="296"/>
      <c r="Q67" s="296"/>
      <c r="R67" s="296"/>
      <c r="S67" s="296"/>
      <c r="T67" s="296"/>
      <c r="U67" s="296"/>
      <c r="V67" s="296"/>
      <c r="W67" s="296"/>
      <c r="X67" s="296"/>
      <c r="Y67" s="296"/>
      <c r="Z67" s="296"/>
      <c r="AA67" s="296"/>
      <c r="AB67" s="296"/>
      <c r="AC67" s="296"/>
      <c r="AD67" s="296"/>
      <c r="AE67" s="296"/>
      <c r="AF67" s="296"/>
      <c r="AG67" s="296"/>
      <c r="AH67" s="296"/>
      <c r="AI67" s="296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296"/>
      <c r="BD67" s="296"/>
      <c r="BE67" s="296"/>
      <c r="BF67" s="296"/>
      <c r="BG67" s="296"/>
      <c r="BH67" s="296"/>
      <c r="BI67" s="296"/>
      <c r="BJ67" s="313"/>
      <c r="BK67" s="313"/>
      <c r="BL67" s="313"/>
      <c r="BM67" s="313"/>
      <c r="BN67" s="313"/>
      <c r="BO67" s="313"/>
      <c r="BP67" s="313"/>
      <c r="BQ67" s="313"/>
      <c r="BR67" s="296"/>
      <c r="BS67" s="297"/>
      <c r="BT67" s="298"/>
      <c r="BU67" s="298"/>
      <c r="BV67" s="298"/>
      <c r="BW67" s="298"/>
      <c r="BX67" s="298"/>
      <c r="BY67" s="298"/>
      <c r="BZ67" s="298"/>
      <c r="CA67" s="298"/>
      <c r="CB67" s="298"/>
      <c r="CC67" s="298"/>
      <c r="CD67" s="299"/>
      <c r="CG67" s="301" t="s">
        <v>443</v>
      </c>
      <c r="CH67" s="301" t="s">
        <v>436</v>
      </c>
      <c r="CI67" s="301">
        <f>H17</f>
        <v>0</v>
      </c>
      <c r="CJ67" s="299"/>
      <c r="CK67" s="299"/>
      <c r="CL67" s="299"/>
      <c r="CM67" s="299"/>
      <c r="CN67" s="299"/>
      <c r="CO67" s="299"/>
      <c r="CP67" s="299"/>
    </row>
    <row r="68" spans="1:120">
      <c r="A68" s="296"/>
      <c r="B68" s="296"/>
      <c r="C68" s="296"/>
      <c r="D68" s="296"/>
      <c r="E68" s="296"/>
      <c r="F68" s="296"/>
      <c r="G68" s="296"/>
      <c r="H68" s="296"/>
      <c r="I68" s="296"/>
      <c r="J68" s="296"/>
      <c r="K68" s="296"/>
      <c r="L68" s="296"/>
      <c r="M68" s="296"/>
      <c r="N68" s="296"/>
      <c r="O68" s="296"/>
      <c r="P68" s="296"/>
      <c r="Q68" s="296"/>
      <c r="R68" s="296"/>
      <c r="S68" s="296"/>
      <c r="T68" s="296"/>
      <c r="U68" s="296"/>
      <c r="V68" s="296"/>
      <c r="W68" s="296"/>
      <c r="X68" s="296"/>
      <c r="Y68" s="296"/>
      <c r="Z68" s="296"/>
      <c r="AA68" s="296"/>
      <c r="AB68" s="296"/>
      <c r="AC68" s="296"/>
      <c r="AD68" s="296"/>
      <c r="AE68" s="296"/>
      <c r="AF68" s="296"/>
      <c r="AG68" s="296"/>
      <c r="AH68" s="296"/>
      <c r="AI68" s="296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296"/>
      <c r="BD68" s="296"/>
      <c r="BE68" s="296"/>
      <c r="BF68" s="296"/>
      <c r="BG68" s="296"/>
      <c r="BH68" s="296"/>
      <c r="BI68" s="296"/>
      <c r="BJ68" s="313"/>
      <c r="BK68" s="313"/>
      <c r="BL68" s="313"/>
      <c r="BM68" s="313"/>
      <c r="BN68" s="313"/>
      <c r="BO68" s="313"/>
      <c r="BP68" s="313"/>
      <c r="BQ68" s="313"/>
      <c r="BR68" s="296"/>
      <c r="BS68" s="297"/>
      <c r="BT68" s="298"/>
      <c r="BU68" s="298"/>
      <c r="BV68" s="298"/>
      <c r="BW68" s="298"/>
      <c r="BX68" s="298"/>
      <c r="BY68" s="298"/>
      <c r="BZ68" s="298"/>
      <c r="CA68" s="298"/>
      <c r="CB68" s="298"/>
      <c r="CC68" s="298"/>
      <c r="CD68" s="299"/>
      <c r="CG68" s="301" t="s">
        <v>445</v>
      </c>
      <c r="CH68" s="301" t="s">
        <v>436</v>
      </c>
      <c r="CI68" s="301">
        <f>I17</f>
        <v>0</v>
      </c>
      <c r="CJ68" s="299"/>
      <c r="CK68" s="299"/>
      <c r="CL68" s="299"/>
      <c r="CM68" s="299"/>
      <c r="CN68" s="299"/>
      <c r="CO68" s="299"/>
      <c r="CP68" s="299"/>
    </row>
    <row r="69" spans="1:120">
      <c r="A69" s="296"/>
      <c r="B69" s="296"/>
      <c r="C69" s="296"/>
      <c r="D69" s="296"/>
      <c r="E69" s="296"/>
      <c r="F69" s="296"/>
      <c r="G69" s="296"/>
      <c r="H69" s="296"/>
      <c r="I69" s="296"/>
      <c r="J69" s="296"/>
      <c r="K69" s="296"/>
      <c r="L69" s="296"/>
      <c r="M69" s="296"/>
      <c r="N69" s="296"/>
      <c r="O69" s="296"/>
      <c r="P69" s="296"/>
      <c r="Q69" s="296"/>
      <c r="R69" s="296"/>
      <c r="S69" s="296"/>
      <c r="T69" s="296"/>
      <c r="U69" s="296"/>
      <c r="V69" s="296"/>
      <c r="W69" s="296"/>
      <c r="X69" s="296"/>
      <c r="Y69" s="296"/>
      <c r="Z69" s="296"/>
      <c r="AA69" s="296"/>
      <c r="AB69" s="296"/>
      <c r="AC69" s="296"/>
      <c r="AD69" s="296"/>
      <c r="AE69" s="296"/>
      <c r="AF69" s="296"/>
      <c r="AG69" s="296"/>
      <c r="AH69" s="296"/>
      <c r="AI69" s="296"/>
      <c r="AJ69" s="296"/>
      <c r="AK69" s="296"/>
      <c r="AL69" s="296"/>
      <c r="AM69" s="296"/>
      <c r="AN69" s="296"/>
      <c r="AO69" s="296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296"/>
      <c r="BD69" s="296"/>
      <c r="BE69" s="296"/>
      <c r="BF69" s="296"/>
      <c r="BG69" s="296"/>
      <c r="BH69" s="296"/>
      <c r="BI69" s="296"/>
      <c r="BJ69" s="313"/>
      <c r="BK69" s="313"/>
      <c r="BL69" s="313"/>
      <c r="BM69" s="313"/>
      <c r="BN69" s="313"/>
      <c r="BO69" s="313"/>
      <c r="BP69" s="313"/>
      <c r="BQ69" s="313"/>
      <c r="BR69" s="296"/>
      <c r="BS69" s="297"/>
      <c r="BT69" s="298"/>
      <c r="BU69" s="298"/>
      <c r="BV69" s="298"/>
      <c r="BW69" s="298"/>
      <c r="BX69" s="298"/>
      <c r="BY69" s="298"/>
      <c r="BZ69" s="298"/>
      <c r="CA69" s="298"/>
      <c r="CB69" s="298"/>
      <c r="CC69" s="298"/>
      <c r="CD69" s="299"/>
      <c r="CG69" s="301" t="s">
        <v>447</v>
      </c>
      <c r="CH69" s="301" t="s">
        <v>436</v>
      </c>
      <c r="CI69" s="301">
        <f>J17</f>
        <v>0</v>
      </c>
      <c r="CJ69" s="299"/>
      <c r="CK69" s="299"/>
      <c r="CL69" s="299"/>
      <c r="CM69" s="299"/>
      <c r="CN69" s="299"/>
      <c r="CO69" s="299"/>
      <c r="CP69" s="299"/>
    </row>
    <row r="70" spans="1:120">
      <c r="A70" s="296"/>
      <c r="B70" s="296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6"/>
      <c r="N70" s="296"/>
      <c r="O70" s="296"/>
      <c r="P70" s="296"/>
      <c r="Q70" s="296"/>
      <c r="R70" s="296"/>
      <c r="S70" s="296"/>
      <c r="T70" s="296"/>
      <c r="U70" s="296"/>
      <c r="V70" s="296"/>
      <c r="W70" s="296"/>
      <c r="X70" s="296"/>
      <c r="Y70" s="296"/>
      <c r="Z70" s="296"/>
      <c r="AA70" s="296"/>
      <c r="AB70" s="296"/>
      <c r="AC70" s="296"/>
      <c r="AD70" s="296"/>
      <c r="AE70" s="296"/>
      <c r="AF70" s="296"/>
      <c r="AG70" s="296"/>
      <c r="AH70" s="296"/>
      <c r="AI70" s="296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296"/>
      <c r="BD70" s="296"/>
      <c r="BE70" s="296"/>
      <c r="BF70" s="296"/>
      <c r="BG70" s="296"/>
      <c r="BH70" s="296"/>
      <c r="BI70" s="296"/>
      <c r="BJ70" s="313"/>
      <c r="BK70" s="313"/>
      <c r="BL70" s="313"/>
      <c r="BM70" s="313"/>
      <c r="BN70" s="313"/>
      <c r="BO70" s="313"/>
      <c r="BP70" s="313"/>
      <c r="BQ70" s="313"/>
      <c r="BR70" s="296"/>
      <c r="BS70" s="297"/>
      <c r="BT70" s="298"/>
      <c r="BU70" s="298"/>
      <c r="BV70" s="298"/>
      <c r="BW70" s="298"/>
      <c r="BX70" s="298"/>
      <c r="BY70" s="298"/>
      <c r="BZ70" s="298"/>
      <c r="CA70" s="298"/>
      <c r="CB70" s="298"/>
      <c r="CC70" s="298"/>
      <c r="CD70" s="299"/>
      <c r="CG70" s="301" t="s">
        <v>448</v>
      </c>
      <c r="CH70" s="301" t="s">
        <v>436</v>
      </c>
      <c r="CI70" s="301">
        <f>K17</f>
        <v>0</v>
      </c>
      <c r="CJ70" s="299"/>
      <c r="CK70" s="299"/>
      <c r="CL70" s="299"/>
      <c r="CM70" s="299"/>
      <c r="CN70" s="299"/>
      <c r="CO70" s="299"/>
      <c r="CP70" s="299"/>
    </row>
    <row r="71" spans="1:120">
      <c r="A71" s="296"/>
      <c r="B71" s="296"/>
      <c r="C71" s="296"/>
      <c r="D71" s="296"/>
      <c r="E71" s="296"/>
      <c r="F71" s="296"/>
      <c r="G71" s="296"/>
      <c r="H71" s="296"/>
      <c r="I71" s="296"/>
      <c r="J71" s="296"/>
      <c r="K71" s="296"/>
      <c r="L71" s="296"/>
      <c r="M71" s="296"/>
      <c r="N71" s="296"/>
      <c r="O71" s="296"/>
      <c r="P71" s="296"/>
      <c r="Q71" s="296"/>
      <c r="R71" s="296"/>
      <c r="S71" s="296"/>
      <c r="T71" s="296"/>
      <c r="U71" s="296"/>
      <c r="V71" s="296"/>
      <c r="W71" s="296"/>
      <c r="X71" s="296"/>
      <c r="Y71" s="296"/>
      <c r="Z71" s="296"/>
      <c r="AA71" s="296"/>
      <c r="AB71" s="296"/>
      <c r="AC71" s="296"/>
      <c r="AD71" s="296"/>
      <c r="AE71" s="296"/>
      <c r="AF71" s="296"/>
      <c r="AG71" s="296"/>
      <c r="AH71" s="296"/>
      <c r="AI71" s="296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296"/>
      <c r="BD71" s="296"/>
      <c r="BE71" s="296"/>
      <c r="BF71" s="296"/>
      <c r="BG71" s="296"/>
      <c r="BH71" s="296"/>
      <c r="BI71" s="296"/>
      <c r="BJ71" s="313"/>
      <c r="BK71" s="313"/>
      <c r="BL71" s="313"/>
      <c r="BM71" s="313"/>
      <c r="BN71" s="313"/>
      <c r="BO71" s="313"/>
      <c r="BP71" s="313"/>
      <c r="BQ71" s="313"/>
      <c r="BR71" s="296"/>
      <c r="BS71" s="297"/>
      <c r="BT71" s="298"/>
      <c r="BU71" s="298"/>
      <c r="BV71" s="298"/>
      <c r="BW71" s="298"/>
      <c r="BX71" s="298"/>
      <c r="BY71" s="298"/>
      <c r="BZ71" s="298"/>
      <c r="CA71" s="298"/>
      <c r="CB71" s="298"/>
      <c r="CC71" s="298"/>
      <c r="CD71" s="299"/>
      <c r="CG71" s="301" t="s">
        <v>450</v>
      </c>
      <c r="CH71" s="301" t="s">
        <v>436</v>
      </c>
      <c r="CI71" s="301">
        <f>L17</f>
        <v>0</v>
      </c>
      <c r="CJ71" s="299"/>
      <c r="CK71" s="299"/>
      <c r="CL71" s="299"/>
      <c r="CM71" s="299"/>
      <c r="CN71" s="299"/>
      <c r="CO71" s="299"/>
      <c r="CP71" s="299"/>
    </row>
    <row r="72" spans="1:120">
      <c r="A72" s="296"/>
      <c r="B72" s="296"/>
      <c r="C72" s="296"/>
      <c r="D72" s="296"/>
      <c r="E72" s="296"/>
      <c r="F72" s="296"/>
      <c r="G72" s="296"/>
      <c r="H72" s="296"/>
      <c r="I72" s="296"/>
      <c r="J72" s="296"/>
      <c r="K72" s="296"/>
      <c r="L72" s="296"/>
      <c r="M72" s="296"/>
      <c r="N72" s="296"/>
      <c r="O72" s="296"/>
      <c r="P72" s="296"/>
      <c r="Q72" s="296"/>
      <c r="R72" s="296"/>
      <c r="S72" s="296"/>
      <c r="T72" s="296"/>
      <c r="U72" s="296"/>
      <c r="V72" s="296"/>
      <c r="W72" s="296"/>
      <c r="X72" s="296"/>
      <c r="Y72" s="296"/>
      <c r="Z72" s="296"/>
      <c r="AA72" s="296"/>
      <c r="AB72" s="296"/>
      <c r="AC72" s="296"/>
      <c r="AD72" s="296"/>
      <c r="AE72" s="296"/>
      <c r="AF72" s="296"/>
      <c r="AG72" s="296"/>
      <c r="AH72" s="296"/>
      <c r="AI72" s="296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296"/>
      <c r="BD72" s="296"/>
      <c r="BE72" s="296"/>
      <c r="BF72" s="296"/>
      <c r="BG72" s="296"/>
      <c r="BH72" s="296"/>
      <c r="BI72" s="296"/>
      <c r="BJ72" s="296"/>
      <c r="BK72" s="296"/>
      <c r="BL72" s="296"/>
      <c r="BM72" s="296"/>
      <c r="BN72" s="296"/>
      <c r="BO72" s="296"/>
      <c r="BP72" s="296"/>
      <c r="BQ72" s="296"/>
      <c r="BR72" s="296"/>
      <c r="BS72" s="297"/>
      <c r="BT72" s="298"/>
      <c r="BU72" s="298"/>
      <c r="BV72" s="298"/>
      <c r="BW72" s="298"/>
      <c r="BX72" s="298"/>
      <c r="BY72" s="298"/>
      <c r="BZ72" s="298"/>
      <c r="CA72" s="298"/>
      <c r="CB72" s="298"/>
      <c r="CC72" s="298"/>
      <c r="CD72" s="299"/>
      <c r="CG72" s="301" t="s">
        <v>435</v>
      </c>
      <c r="CH72" s="301" t="s">
        <v>451</v>
      </c>
      <c r="CI72" s="301">
        <f>C22</f>
        <v>0</v>
      </c>
      <c r="CJ72" s="299"/>
      <c r="CK72" s="299"/>
      <c r="CL72" s="299"/>
      <c r="CM72" s="299"/>
      <c r="CN72" s="299"/>
      <c r="CO72" s="299"/>
      <c r="CP72" s="299"/>
    </row>
    <row r="73" spans="1:120">
      <c r="A73" s="296"/>
      <c r="B73" s="296"/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  <c r="N73" s="296"/>
      <c r="O73" s="296"/>
      <c r="P73" s="296"/>
      <c r="Q73" s="296"/>
      <c r="R73" s="296"/>
      <c r="S73" s="296"/>
      <c r="T73" s="296"/>
      <c r="U73" s="296"/>
      <c r="V73" s="296"/>
      <c r="W73" s="296"/>
      <c r="X73" s="296"/>
      <c r="Y73" s="296"/>
      <c r="Z73" s="296"/>
      <c r="AA73" s="296"/>
      <c r="AB73" s="296"/>
      <c r="AC73" s="296"/>
      <c r="AD73" s="296"/>
      <c r="AE73" s="296"/>
      <c r="AF73" s="296"/>
      <c r="AG73" s="296"/>
      <c r="AH73" s="296"/>
      <c r="AI73" s="296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296"/>
      <c r="BD73" s="296"/>
      <c r="BE73" s="296"/>
      <c r="BF73" s="296"/>
      <c r="BG73" s="296"/>
      <c r="BH73" s="296"/>
      <c r="BI73" s="296"/>
      <c r="BJ73" s="296"/>
      <c r="BK73" s="296"/>
      <c r="BL73" s="296"/>
      <c r="BM73" s="296"/>
      <c r="BN73" s="296"/>
      <c r="BO73" s="296"/>
      <c r="BP73" s="296"/>
      <c r="BQ73" s="296"/>
      <c r="BR73" s="296"/>
      <c r="BS73" s="297"/>
      <c r="BT73" s="298"/>
      <c r="BU73" s="298"/>
      <c r="BV73" s="298"/>
      <c r="BW73" s="298"/>
      <c r="BX73" s="298"/>
      <c r="BY73" s="298"/>
      <c r="BZ73" s="298"/>
      <c r="CA73" s="298"/>
      <c r="CB73" s="298"/>
      <c r="CC73" s="298"/>
      <c r="CD73" s="299"/>
      <c r="CG73" s="301" t="s">
        <v>438</v>
      </c>
      <c r="CH73" s="301" t="s">
        <v>451</v>
      </c>
      <c r="CI73" s="301">
        <f>D22</f>
        <v>0</v>
      </c>
      <c r="CJ73" s="299"/>
      <c r="CK73" s="299"/>
      <c r="CL73" s="299"/>
      <c r="CM73" s="299"/>
      <c r="CN73" s="299"/>
      <c r="CO73" s="299"/>
      <c r="CP73" s="299"/>
    </row>
    <row r="74" spans="1:120">
      <c r="A74" s="296"/>
      <c r="B74" s="296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  <c r="N74" s="296"/>
      <c r="O74" s="296"/>
      <c r="P74" s="296"/>
      <c r="Q74" s="296"/>
      <c r="R74" s="296"/>
      <c r="S74" s="296"/>
      <c r="T74" s="296"/>
      <c r="U74" s="296"/>
      <c r="V74" s="296"/>
      <c r="W74" s="296"/>
      <c r="X74" s="296"/>
      <c r="Y74" s="296"/>
      <c r="Z74" s="296"/>
      <c r="AA74" s="296"/>
      <c r="AB74" s="296"/>
      <c r="AC74" s="296"/>
      <c r="AD74" s="296"/>
      <c r="AE74" s="296"/>
      <c r="AF74" s="296"/>
      <c r="AG74" s="296"/>
      <c r="AH74" s="296"/>
      <c r="AI74" s="296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296"/>
      <c r="BD74" s="296"/>
      <c r="BE74" s="296"/>
      <c r="BF74" s="296"/>
      <c r="BG74" s="296"/>
      <c r="BH74" s="296"/>
      <c r="BI74" s="296"/>
      <c r="BJ74" s="296"/>
      <c r="BK74" s="296"/>
      <c r="BL74" s="298"/>
      <c r="BM74" s="296"/>
      <c r="BN74" s="296"/>
      <c r="BO74" s="296"/>
      <c r="BP74" s="296"/>
      <c r="BQ74" s="296"/>
      <c r="BR74" s="296"/>
      <c r="BS74" s="297"/>
      <c r="BT74" s="298"/>
      <c r="BU74" s="298"/>
      <c r="BV74" s="298"/>
      <c r="BW74" s="298"/>
      <c r="BX74" s="298"/>
      <c r="BY74" s="298"/>
      <c r="BZ74" s="298"/>
      <c r="CA74" s="298"/>
      <c r="CB74" s="298"/>
      <c r="CC74" s="298"/>
      <c r="CD74" s="299"/>
      <c r="CG74" s="301" t="s">
        <v>439</v>
      </c>
      <c r="CH74" s="301" t="s">
        <v>451</v>
      </c>
      <c r="CI74" s="301">
        <f>E22</f>
        <v>0</v>
      </c>
      <c r="CJ74" s="299"/>
      <c r="CK74" s="299"/>
      <c r="CL74" s="299"/>
      <c r="CM74" s="299"/>
      <c r="CN74" s="299"/>
      <c r="CO74" s="299"/>
      <c r="CP74" s="299"/>
    </row>
    <row r="75" spans="1:120">
      <c r="A75" s="296"/>
      <c r="B75" s="296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  <c r="N75" s="296"/>
      <c r="O75" s="296"/>
      <c r="P75" s="296"/>
      <c r="Q75" s="296"/>
      <c r="R75" s="296"/>
      <c r="S75" s="296"/>
      <c r="T75" s="296"/>
      <c r="U75" s="296"/>
      <c r="V75" s="296"/>
      <c r="W75" s="296"/>
      <c r="X75" s="296"/>
      <c r="Y75" s="296"/>
      <c r="Z75" s="296"/>
      <c r="AA75" s="296"/>
      <c r="AB75" s="296"/>
      <c r="AC75" s="296"/>
      <c r="AD75" s="296"/>
      <c r="AE75" s="296"/>
      <c r="AF75" s="296"/>
      <c r="AG75" s="296"/>
      <c r="AH75" s="296"/>
      <c r="AI75" s="296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296"/>
      <c r="BD75" s="296"/>
      <c r="BE75" s="296"/>
      <c r="BF75" s="296"/>
      <c r="BG75" s="296"/>
      <c r="BH75" s="296"/>
      <c r="BI75" s="296"/>
      <c r="BJ75" s="296"/>
      <c r="BK75" s="296"/>
      <c r="BL75" s="298"/>
      <c r="BM75" s="298"/>
      <c r="BN75" s="298"/>
      <c r="BO75" s="298"/>
      <c r="BP75" s="298"/>
      <c r="BQ75" s="298"/>
      <c r="BR75" s="298"/>
      <c r="BS75" s="297"/>
      <c r="BT75" s="298"/>
      <c r="BU75" s="298"/>
      <c r="BV75" s="298"/>
      <c r="BW75" s="298"/>
      <c r="BX75" s="298"/>
      <c r="BY75" s="298"/>
      <c r="BZ75" s="298"/>
      <c r="CA75" s="298"/>
      <c r="CB75" s="298"/>
      <c r="CC75" s="298"/>
      <c r="CD75" s="299"/>
      <c r="CG75" s="301" t="s">
        <v>440</v>
      </c>
      <c r="CH75" s="301" t="s">
        <v>451</v>
      </c>
      <c r="CI75" s="301">
        <f>F22</f>
        <v>0</v>
      </c>
      <c r="CJ75" s="299"/>
      <c r="CK75" s="299"/>
      <c r="CL75" s="299"/>
      <c r="CM75" s="299"/>
      <c r="CN75" s="299"/>
      <c r="CO75" s="299"/>
      <c r="CP75" s="299"/>
    </row>
    <row r="76" spans="1:120">
      <c r="A76" s="296"/>
      <c r="B76" s="296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  <c r="N76" s="296"/>
      <c r="O76" s="296"/>
      <c r="P76" s="296"/>
      <c r="Q76" s="296"/>
      <c r="R76" s="296"/>
      <c r="S76" s="296"/>
      <c r="T76" s="296"/>
      <c r="U76" s="296"/>
      <c r="V76" s="296"/>
      <c r="W76" s="296"/>
      <c r="X76" s="296"/>
      <c r="Y76" s="296"/>
      <c r="Z76" s="296"/>
      <c r="AA76" s="296"/>
      <c r="AB76" s="296"/>
      <c r="AC76" s="296"/>
      <c r="AD76" s="296"/>
      <c r="AE76" s="296"/>
      <c r="AF76" s="296"/>
      <c r="AG76" s="296"/>
      <c r="AH76" s="296"/>
      <c r="AI76" s="296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296"/>
      <c r="BD76" s="296"/>
      <c r="BE76" s="296"/>
      <c r="BF76" s="296"/>
      <c r="BG76" s="296"/>
      <c r="BH76" s="296"/>
      <c r="BI76" s="296"/>
      <c r="BJ76" s="296"/>
      <c r="BK76" s="296"/>
      <c r="BL76" s="298"/>
      <c r="BM76" s="298"/>
      <c r="BN76" s="298"/>
      <c r="BO76" s="298"/>
      <c r="BP76" s="298"/>
      <c r="BQ76" s="298"/>
      <c r="BR76" s="298"/>
      <c r="BS76" s="297"/>
      <c r="BT76" s="298"/>
      <c r="BU76" s="298"/>
      <c r="BV76" s="298"/>
      <c r="BW76" s="298"/>
      <c r="BX76" s="298"/>
      <c r="BY76" s="298"/>
      <c r="BZ76" s="298"/>
      <c r="CA76" s="298"/>
      <c r="CB76" s="298"/>
      <c r="CC76" s="298"/>
      <c r="CD76" s="299"/>
      <c r="CG76" s="301" t="s">
        <v>441</v>
      </c>
      <c r="CH76" s="301" t="s">
        <v>451</v>
      </c>
      <c r="CI76" s="301">
        <f>G22</f>
        <v>0</v>
      </c>
      <c r="CJ76" s="299"/>
      <c r="CK76" s="299"/>
      <c r="CL76" s="299"/>
      <c r="CM76" s="299"/>
      <c r="CN76" s="299"/>
      <c r="CO76" s="299"/>
      <c r="CP76" s="299"/>
    </row>
    <row r="77" spans="1:120">
      <c r="A77" s="296"/>
      <c r="B77" s="296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  <c r="N77" s="296"/>
      <c r="O77" s="296"/>
      <c r="P77" s="296"/>
      <c r="Q77" s="296"/>
      <c r="R77" s="296"/>
      <c r="S77" s="296"/>
      <c r="T77" s="296"/>
      <c r="U77" s="296"/>
      <c r="V77" s="296"/>
      <c r="W77" s="296"/>
      <c r="X77" s="296"/>
      <c r="Y77" s="296"/>
      <c r="Z77" s="296"/>
      <c r="AA77" s="296"/>
      <c r="AB77" s="296"/>
      <c r="AC77" s="296"/>
      <c r="AD77" s="296"/>
      <c r="AE77" s="296"/>
      <c r="AF77" s="296"/>
      <c r="AG77" s="296"/>
      <c r="AH77" s="296"/>
      <c r="AI77" s="296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296"/>
      <c r="BD77" s="296"/>
      <c r="BE77" s="296"/>
      <c r="BF77" s="296"/>
      <c r="BG77" s="296"/>
      <c r="BH77" s="367"/>
      <c r="BI77" s="296"/>
      <c r="BJ77" s="296"/>
      <c r="BK77" s="298"/>
      <c r="BL77" s="298"/>
      <c r="BM77" s="298"/>
      <c r="BN77" s="298"/>
      <c r="BO77" s="298"/>
      <c r="BP77" s="298"/>
      <c r="BQ77" s="298"/>
      <c r="BR77" s="298"/>
      <c r="BS77" s="297"/>
      <c r="BT77" s="298"/>
      <c r="BU77" s="298"/>
      <c r="BV77" s="298"/>
      <c r="BW77" s="298"/>
      <c r="BX77" s="298"/>
      <c r="BY77" s="298"/>
      <c r="BZ77" s="298"/>
      <c r="CA77" s="298"/>
      <c r="CB77" s="298"/>
      <c r="CC77" s="298"/>
      <c r="CD77" s="299"/>
      <c r="CG77" s="301" t="s">
        <v>443</v>
      </c>
      <c r="CH77" s="301" t="s">
        <v>451</v>
      </c>
      <c r="CI77" s="301">
        <f>H22</f>
        <v>0</v>
      </c>
      <c r="CJ77" s="299"/>
      <c r="CK77" s="299"/>
      <c r="CL77" s="299"/>
      <c r="CM77" s="299"/>
      <c r="CN77" s="299"/>
      <c r="CO77" s="299"/>
      <c r="CP77" s="299"/>
    </row>
    <row r="78" spans="1:120">
      <c r="A78" s="296"/>
      <c r="B78" s="296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  <c r="N78" s="296"/>
      <c r="O78" s="296"/>
      <c r="P78" s="296"/>
      <c r="Q78" s="296"/>
      <c r="R78" s="296"/>
      <c r="S78" s="296"/>
      <c r="T78" s="296"/>
      <c r="U78" s="296"/>
      <c r="V78" s="296"/>
      <c r="W78" s="296"/>
      <c r="X78" s="296"/>
      <c r="Y78" s="296"/>
      <c r="Z78" s="296"/>
      <c r="AA78" s="296"/>
      <c r="AB78" s="296"/>
      <c r="AC78" s="296"/>
      <c r="AD78" s="296"/>
      <c r="AE78" s="296"/>
      <c r="AF78" s="296"/>
      <c r="AG78" s="296"/>
      <c r="AH78" s="296"/>
      <c r="AI78" s="296"/>
      <c r="AJ78" s="296"/>
      <c r="AK78" s="296"/>
      <c r="AL78" s="296"/>
      <c r="AM78" s="296"/>
      <c r="AN78" s="296"/>
      <c r="AO78" s="296"/>
      <c r="AP78" s="296"/>
      <c r="AQ78" s="296"/>
      <c r="AR78" s="296"/>
      <c r="AS78" s="296"/>
      <c r="AT78" s="296"/>
      <c r="AU78" s="296"/>
      <c r="AV78" s="296"/>
      <c r="AW78" s="296"/>
      <c r="AX78" s="296"/>
      <c r="AY78" s="296"/>
      <c r="AZ78" s="296"/>
      <c r="BA78" s="296"/>
      <c r="BB78" s="296"/>
      <c r="BC78" s="296"/>
      <c r="BD78" s="296"/>
      <c r="BE78" s="296"/>
      <c r="BF78" s="296"/>
      <c r="BG78" s="296"/>
      <c r="BH78" s="367"/>
      <c r="BI78" s="296"/>
      <c r="BJ78" s="296"/>
      <c r="BK78" s="298"/>
      <c r="BL78" s="298"/>
      <c r="BM78" s="298"/>
      <c r="BN78" s="298"/>
      <c r="BO78" s="298"/>
      <c r="BP78" s="298"/>
      <c r="BQ78" s="298"/>
      <c r="BR78" s="298"/>
      <c r="BS78" s="298"/>
      <c r="BT78" s="298"/>
      <c r="BU78" s="298"/>
      <c r="BV78" s="298"/>
      <c r="BW78" s="298"/>
      <c r="BX78" s="298"/>
      <c r="BY78" s="298"/>
      <c r="BZ78" s="298"/>
      <c r="CA78" s="298"/>
      <c r="CB78" s="298"/>
      <c r="CC78" s="298"/>
      <c r="CD78" s="299"/>
      <c r="CG78" s="301" t="s">
        <v>445</v>
      </c>
      <c r="CH78" s="301" t="s">
        <v>451</v>
      </c>
      <c r="CI78" s="301">
        <f>I22</f>
        <v>0</v>
      </c>
      <c r="CJ78" s="299"/>
      <c r="CK78" s="299"/>
      <c r="CL78" s="299"/>
      <c r="CM78" s="299"/>
      <c r="CN78" s="299"/>
      <c r="CO78" s="299"/>
      <c r="CP78" s="299"/>
      <c r="CQ78" s="299"/>
      <c r="CR78" s="299"/>
      <c r="CS78" s="299"/>
      <c r="CT78" s="299"/>
      <c r="CU78" s="299"/>
      <c r="CV78" s="299"/>
      <c r="CW78" s="299"/>
      <c r="CX78" s="299"/>
      <c r="CY78" s="299"/>
      <c r="CZ78" s="299"/>
      <c r="DA78" s="299"/>
      <c r="DB78" s="299"/>
      <c r="DC78" s="299"/>
      <c r="DD78" s="299"/>
      <c r="DE78" s="299"/>
      <c r="DF78" s="299"/>
      <c r="DG78" s="299"/>
      <c r="DH78" s="299"/>
      <c r="DI78" s="299"/>
      <c r="DJ78" s="299"/>
      <c r="DK78" s="299"/>
      <c r="DL78" s="299"/>
      <c r="DM78" s="299"/>
      <c r="DN78" s="299"/>
      <c r="DO78" s="299"/>
      <c r="DP78" s="299"/>
    </row>
    <row r="79" spans="1:120">
      <c r="A79" s="296"/>
      <c r="B79" s="296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  <c r="N79" s="296"/>
      <c r="O79" s="296"/>
      <c r="P79" s="296"/>
      <c r="Q79" s="296"/>
      <c r="R79" s="296"/>
      <c r="S79" s="296"/>
      <c r="T79" s="296"/>
      <c r="U79" s="296"/>
      <c r="V79" s="296"/>
      <c r="W79" s="296"/>
      <c r="X79" s="296"/>
      <c r="Y79" s="296"/>
      <c r="Z79" s="296"/>
      <c r="AA79" s="296"/>
      <c r="AB79" s="296"/>
      <c r="AC79" s="296"/>
      <c r="AD79" s="296"/>
      <c r="AE79" s="296"/>
      <c r="AF79" s="296"/>
      <c r="AG79" s="296"/>
      <c r="AH79" s="296"/>
      <c r="AI79" s="296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296"/>
      <c r="BD79" s="296"/>
      <c r="BE79" s="296"/>
      <c r="BF79" s="296"/>
      <c r="BG79" s="296"/>
      <c r="BH79" s="367"/>
      <c r="BI79" s="296"/>
      <c r="BJ79" s="296"/>
      <c r="BK79" s="298"/>
      <c r="BL79" s="298"/>
      <c r="BM79" s="298"/>
      <c r="BN79" s="298"/>
      <c r="BO79" s="298"/>
      <c r="BP79" s="298"/>
      <c r="BQ79" s="298"/>
      <c r="BR79" s="298"/>
      <c r="BS79" s="298"/>
      <c r="BT79" s="298"/>
      <c r="BU79" s="298"/>
      <c r="BV79" s="298"/>
      <c r="BW79" s="298"/>
      <c r="BX79" s="298"/>
      <c r="BY79" s="298"/>
      <c r="BZ79" s="298"/>
      <c r="CA79" s="298"/>
      <c r="CB79" s="298"/>
      <c r="CC79" s="298"/>
      <c r="CD79" s="299"/>
      <c r="CG79" s="301" t="s">
        <v>447</v>
      </c>
      <c r="CH79" s="301" t="s">
        <v>451</v>
      </c>
      <c r="CI79" s="301">
        <f>J22</f>
        <v>0</v>
      </c>
      <c r="CJ79" s="299"/>
      <c r="CK79" s="299"/>
      <c r="CL79" s="299"/>
      <c r="CM79" s="299"/>
      <c r="CN79" s="299"/>
      <c r="CO79" s="299"/>
      <c r="CP79" s="299"/>
      <c r="CQ79" s="299"/>
      <c r="CR79" s="299"/>
      <c r="CS79" s="299"/>
      <c r="CT79" s="299"/>
      <c r="CU79" s="299"/>
      <c r="CV79" s="299"/>
      <c r="CW79" s="299"/>
      <c r="CX79" s="299"/>
      <c r="CY79" s="299"/>
      <c r="CZ79" s="299"/>
      <c r="DA79" s="299"/>
      <c r="DB79" s="299"/>
      <c r="DC79" s="299"/>
      <c r="DD79" s="299"/>
      <c r="DE79" s="299"/>
      <c r="DF79" s="299"/>
      <c r="DG79" s="299"/>
      <c r="DH79" s="299"/>
      <c r="DI79" s="299"/>
      <c r="DJ79" s="299"/>
      <c r="DK79" s="299"/>
      <c r="DL79" s="299"/>
      <c r="DM79" s="299"/>
      <c r="DN79" s="299"/>
      <c r="DO79" s="299"/>
      <c r="DP79" s="299"/>
    </row>
    <row r="80" spans="1:120">
      <c r="A80" s="296"/>
      <c r="B80" s="296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6"/>
      <c r="X80" s="296"/>
      <c r="Y80" s="296"/>
      <c r="Z80" s="296"/>
      <c r="AA80" s="296"/>
      <c r="AB80" s="296"/>
      <c r="AC80" s="296"/>
      <c r="AD80" s="296"/>
      <c r="AE80" s="296"/>
      <c r="AF80" s="296"/>
      <c r="AG80" s="296"/>
      <c r="AH80" s="296"/>
      <c r="AI80" s="296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296"/>
      <c r="BD80" s="296"/>
      <c r="BE80" s="296"/>
      <c r="BF80" s="296"/>
      <c r="BG80" s="296"/>
      <c r="BH80" s="367"/>
      <c r="BI80" s="296"/>
      <c r="BJ80" s="296"/>
      <c r="BK80" s="298"/>
      <c r="BL80" s="298"/>
      <c r="BM80" s="368"/>
      <c r="BN80" s="368"/>
      <c r="BO80" s="368"/>
      <c r="BP80" s="368"/>
      <c r="BQ80" s="368"/>
      <c r="BR80" s="368"/>
      <c r="BS80" s="368"/>
      <c r="BT80" s="368"/>
      <c r="BU80" s="368"/>
      <c r="BV80" s="368"/>
      <c r="BW80" s="368"/>
      <c r="BX80" s="368"/>
      <c r="BY80" s="368"/>
      <c r="BZ80" s="298"/>
      <c r="CA80" s="298"/>
      <c r="CB80" s="298"/>
      <c r="CC80" s="298"/>
      <c r="CD80" s="299"/>
      <c r="CG80" s="301" t="s">
        <v>448</v>
      </c>
      <c r="CH80" s="301" t="s">
        <v>451</v>
      </c>
      <c r="CI80" s="301">
        <f>K22</f>
        <v>0</v>
      </c>
      <c r="CJ80" s="299"/>
      <c r="CK80" s="299"/>
      <c r="CL80" s="299"/>
      <c r="CM80" s="299"/>
      <c r="CN80" s="299"/>
      <c r="CO80" s="299"/>
      <c r="CP80" s="299"/>
      <c r="CQ80" s="299"/>
      <c r="CR80" s="299"/>
      <c r="CS80" s="299"/>
      <c r="CT80" s="299"/>
      <c r="CU80" s="299"/>
      <c r="CV80" s="299"/>
      <c r="CW80" s="299"/>
      <c r="CX80" s="299"/>
      <c r="CY80" s="299"/>
      <c r="CZ80" s="299"/>
      <c r="DA80" s="299"/>
      <c r="DB80" s="299"/>
      <c r="DC80" s="299"/>
      <c r="DD80" s="299"/>
      <c r="DE80" s="299"/>
      <c r="DF80" s="299"/>
      <c r="DG80" s="299"/>
      <c r="DH80" s="299"/>
      <c r="DI80" s="299"/>
      <c r="DJ80" s="299"/>
      <c r="DK80" s="299"/>
      <c r="DL80" s="299"/>
      <c r="DM80" s="299"/>
      <c r="DN80" s="299"/>
      <c r="DO80" s="299"/>
      <c r="DP80" s="299"/>
    </row>
    <row r="81" spans="1:120">
      <c r="A81" s="296"/>
      <c r="B81" s="296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96"/>
      <c r="Y81" s="296"/>
      <c r="Z81" s="296"/>
      <c r="AA81" s="296"/>
      <c r="AB81" s="296"/>
      <c r="AC81" s="296"/>
      <c r="AD81" s="296"/>
      <c r="AE81" s="296"/>
      <c r="AF81" s="296"/>
      <c r="AG81" s="296"/>
      <c r="AH81" s="296"/>
      <c r="AI81" s="296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296"/>
      <c r="BD81" s="296"/>
      <c r="BE81" s="296"/>
      <c r="BF81" s="296"/>
      <c r="BG81" s="296"/>
      <c r="BH81" s="367"/>
      <c r="BI81" s="296"/>
      <c r="BJ81" s="296"/>
      <c r="BK81" s="298"/>
      <c r="BL81" s="369"/>
      <c r="BM81" s="368" t="str">
        <f>IF(COUNT($C$15:$C$17)&gt;0,SUM($C$15^2,$C$16^2,$C$17^2),"")</f>
        <v/>
      </c>
      <c r="BN81" s="368" t="str">
        <f>IF(COUNT($D$15:$D$17)&gt;0,SUM($D$15^2,$D$16^2,$D$17^2),"")</f>
        <v/>
      </c>
      <c r="BO81" s="368" t="str">
        <f>IF(COUNT($E$15:$E$17)&gt;0,SUM($E$15^2,$E$16^2,$E$17^2),"")</f>
        <v/>
      </c>
      <c r="BP81" s="368" t="str">
        <f>IF(COUNT($F$15:$F$17)&gt;0,SUM($F$15^2,$F$16^2,$F$17^2),"")</f>
        <v/>
      </c>
      <c r="BQ81" s="368" t="str">
        <f>IF(COUNT($F$15:$F$17)&gt;0,SUM($F$15^2,$F$16^2,$F$17^2),"")</f>
        <v/>
      </c>
      <c r="BR81" s="368" t="str">
        <f>IF(COUNT($H$15:$H$17)&gt;0,SUM($H$15^2,$H$16^2,$H$17^2),"")</f>
        <v/>
      </c>
      <c r="BS81" s="368" t="str">
        <f>IF(COUNT($I$15:$I$17)&gt;0,SUM($I$15^2,$I$16^2,$I$17^2),"")</f>
        <v/>
      </c>
      <c r="BT81" s="368" t="str">
        <f>IF(COUNT($J$15:$J$17)&gt;0,SUM($J$15^2,$J$16^2,$J$17^2),"")</f>
        <v/>
      </c>
      <c r="BU81" s="368" t="str">
        <f>IF(COUNT($K$15:$K$17)&gt;0,SUM($K$15^2,$K$16^2,$K$17^2),"")</f>
        <v/>
      </c>
      <c r="BV81" s="368" t="str">
        <f>IF(COUNT($L$15:$L$17)&gt;0,SUM($L$15^2,$L$16^2,$L$17^2),"")</f>
        <v/>
      </c>
      <c r="BW81" s="370" t="e">
        <f>(IF(C18="",0,(C18^2)/F8))+(IF(D18="",0,(D18^2)/F8))+(IF(E18="",0,(E18^2)/F8))+(IF(F18="",0,(F18^2)/F8))+(IF(G18="",0,(G18^2)/F8))+(IF(H18="",0,(H18^2)/F8))+(IF(I18="",0,(I18^2)/F8))+(IF(J18="",0,(J18^2)/F8))+(IF(K18="",0,(K18^2)/F8))+(IF(L18="",0,(L18^2)/F8))</f>
        <v>#DIV/0!</v>
      </c>
      <c r="BX81" s="368">
        <f>SUM($M$15,$M$16,$M$17)</f>
        <v>0</v>
      </c>
      <c r="BY81" s="368">
        <f>SUM($C$15:L$17)</f>
        <v>0</v>
      </c>
      <c r="BZ81" s="298"/>
      <c r="CA81" s="298"/>
      <c r="CB81" s="298"/>
      <c r="CC81" s="298"/>
      <c r="CD81" s="299"/>
      <c r="CG81" s="301" t="s">
        <v>450</v>
      </c>
      <c r="CH81" s="301" t="s">
        <v>451</v>
      </c>
      <c r="CI81" s="301">
        <f>L22</f>
        <v>0</v>
      </c>
      <c r="CJ81" s="299"/>
      <c r="CK81" s="299"/>
      <c r="CL81" s="299"/>
      <c r="CM81" s="299"/>
      <c r="CN81" s="299"/>
      <c r="CO81" s="299"/>
      <c r="CP81" s="299"/>
      <c r="CQ81" s="299"/>
      <c r="CR81" s="299"/>
      <c r="CS81" s="299"/>
      <c r="CT81" s="299"/>
      <c r="CU81" s="299"/>
      <c r="CV81" s="299"/>
      <c r="CW81" s="299"/>
      <c r="CX81" s="299"/>
      <c r="CY81" s="299"/>
      <c r="CZ81" s="299"/>
      <c r="DA81" s="299"/>
      <c r="DB81" s="299"/>
      <c r="DC81" s="299"/>
      <c r="DD81" s="299"/>
      <c r="DE81" s="299"/>
      <c r="DF81" s="299"/>
      <c r="DG81" s="299"/>
      <c r="DH81" s="299"/>
      <c r="DI81" s="299"/>
      <c r="DJ81" s="299"/>
      <c r="DK81" s="299"/>
      <c r="DL81" s="299"/>
      <c r="DM81" s="299"/>
      <c r="DN81" s="299"/>
      <c r="DO81" s="299"/>
      <c r="DP81" s="299"/>
    </row>
    <row r="82" spans="1:120">
      <c r="A82" s="296"/>
      <c r="B82" s="296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  <c r="N82" s="296"/>
      <c r="O82" s="296"/>
      <c r="P82" s="296"/>
      <c r="Q82" s="296"/>
      <c r="R82" s="296"/>
      <c r="S82" s="296"/>
      <c r="T82" s="296"/>
      <c r="U82" s="296"/>
      <c r="V82" s="296"/>
      <c r="W82" s="296"/>
      <c r="X82" s="296"/>
      <c r="Y82" s="296"/>
      <c r="Z82" s="296"/>
      <c r="AA82" s="296"/>
      <c r="AB82" s="296"/>
      <c r="AC82" s="296"/>
      <c r="AD82" s="296"/>
      <c r="AE82" s="296"/>
      <c r="AF82" s="296"/>
      <c r="AG82" s="296"/>
      <c r="AH82" s="296"/>
      <c r="AI82" s="296"/>
      <c r="AJ82" s="296"/>
      <c r="AK82" s="296"/>
      <c r="AL82" s="296"/>
      <c r="AM82" s="296"/>
      <c r="AN82" s="296"/>
      <c r="AO82" s="296"/>
      <c r="AP82" s="296"/>
      <c r="AQ82" s="296"/>
      <c r="AR82" s="296"/>
      <c r="AS82" s="296"/>
      <c r="AT82" s="296"/>
      <c r="AU82" s="296"/>
      <c r="AV82" s="296"/>
      <c r="AW82" s="296"/>
      <c r="AX82" s="296"/>
      <c r="AY82" s="296"/>
      <c r="AZ82" s="296"/>
      <c r="BA82" s="296"/>
      <c r="BB82" s="296"/>
      <c r="BC82" s="296"/>
      <c r="BD82" s="296"/>
      <c r="BE82" s="296"/>
      <c r="BF82" s="296"/>
      <c r="BG82" s="296"/>
      <c r="BH82" s="367"/>
      <c r="BI82" s="296"/>
      <c r="BJ82" s="296"/>
      <c r="BK82" s="298"/>
      <c r="BL82" s="369"/>
      <c r="BM82" s="368" t="str">
        <f>IF(COUNT($C$20:$C$22)&gt;0,SUM($C$20^2,$C$21^2,$C$22^2),"")</f>
        <v/>
      </c>
      <c r="BN82" s="368" t="str">
        <f>IF(COUNT($D$20:$D$22)&gt;0,SUM($D$20^2,$D$21^2,$D$22^2),"")</f>
        <v/>
      </c>
      <c r="BO82" s="368" t="str">
        <f>IF(COUNT($E$20:$E$22)&gt;0,SUM($E$20^2,$E$21^2,$E$22^2),"")</f>
        <v/>
      </c>
      <c r="BP82" s="368" t="str">
        <f>IF(COUNT($F$20:$F$22)&gt;0,SUM($F$20^2,$F$21^2,$F$22^2),"")</f>
        <v/>
      </c>
      <c r="BQ82" s="368" t="str">
        <f>IF(COUNT($F$20:$F$22)&gt;0,SUM($F$20^2,$F$21^2,$F$22^2),"")</f>
        <v/>
      </c>
      <c r="BR82" s="368" t="str">
        <f>IF(COUNT($H$20:$H$22)&gt;0,SUM($H$20^2,$H$21^2,$H$22^2),"")</f>
        <v/>
      </c>
      <c r="BS82" s="368" t="str">
        <f>IF(COUNT($I$20:$I$22)&gt;0,SUM($I$20^2,$I$21^2,$I$22^2),"")</f>
        <v/>
      </c>
      <c r="BT82" s="368" t="str">
        <f>IF(COUNT($J$20:$J$22)&gt;0,SUM($J$20^2,$J$21^2,$J$22^2),"")</f>
        <v/>
      </c>
      <c r="BU82" s="368" t="str">
        <f>IF(COUNT($K$20:$K$22)&gt;0,SUM($K$20^2,$K$21^2,$K$22^2),"")</f>
        <v/>
      </c>
      <c r="BV82" s="368" t="str">
        <f>IF(COUNT($L$20:$L$22)&gt;0,SUM($L$20^2,$L$21^2,$L$22^2),"")</f>
        <v/>
      </c>
      <c r="BW82" s="370" t="e">
        <f>(IF(C23="",0,(C23^2)/F8))+(IF(D23="",0,(D23^2)/F8))+(IF(E23="",0,(E23^2)/F8))+(IF(F23="",0,(F23^2)/F8))+(IF(G23="",0,(G23^2)/F8))+(IF(H23="",0,(H23^2)/F8))+(IF(I23="",0,(I23^2)/F8))+(IF(J23="",0,(J23^2)/F8))+(IF(K23="",0,(K23^2)/F8))+(IF(L23="",0,(L23^2)/F8))</f>
        <v>#DIV/0!</v>
      </c>
      <c r="BX82" s="368">
        <f>SUM($M$20,$M$21,$M$22)</f>
        <v>0</v>
      </c>
      <c r="BY82" s="368">
        <f>SUM($C$20:L$22)</f>
        <v>0</v>
      </c>
      <c r="BZ82" s="298"/>
      <c r="CA82" s="298"/>
      <c r="CB82" s="298"/>
      <c r="CC82" s="298"/>
      <c r="CD82" s="299"/>
      <c r="CG82" s="301" t="s">
        <v>435</v>
      </c>
      <c r="CH82" s="301" t="s">
        <v>461</v>
      </c>
      <c r="CI82" s="301">
        <f>C27</f>
        <v>0</v>
      </c>
      <c r="CJ82" s="299"/>
      <c r="CK82" s="299"/>
      <c r="CL82" s="299"/>
      <c r="CM82" s="299"/>
      <c r="CN82" s="299"/>
      <c r="CO82" s="299"/>
      <c r="CP82" s="299"/>
      <c r="CQ82" s="299"/>
      <c r="CR82" s="299"/>
      <c r="CS82" s="299"/>
      <c r="CT82" s="299"/>
      <c r="CU82" s="299"/>
      <c r="CV82" s="299"/>
      <c r="CW82" s="299"/>
      <c r="CX82" s="299"/>
      <c r="CY82" s="299"/>
      <c r="CZ82" s="299"/>
      <c r="DA82" s="299"/>
      <c r="DB82" s="299"/>
      <c r="DC82" s="299"/>
      <c r="DD82" s="299"/>
      <c r="DE82" s="299"/>
      <c r="DF82" s="299"/>
      <c r="DG82" s="299"/>
      <c r="DH82" s="299"/>
      <c r="DI82" s="299"/>
      <c r="DJ82" s="299"/>
      <c r="DK82" s="299"/>
      <c r="DL82" s="299"/>
      <c r="DM82" s="299"/>
      <c r="DN82" s="299"/>
      <c r="DO82" s="299"/>
      <c r="DP82" s="299"/>
    </row>
    <row r="83" spans="1:120">
      <c r="A83" s="296"/>
      <c r="B83" s="296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  <c r="N83" s="296"/>
      <c r="O83" s="296"/>
      <c r="P83" s="296"/>
      <c r="Q83" s="296"/>
      <c r="R83" s="296"/>
      <c r="S83" s="296"/>
      <c r="T83" s="296"/>
      <c r="U83" s="296"/>
      <c r="V83" s="296"/>
      <c r="W83" s="296"/>
      <c r="X83" s="296"/>
      <c r="Y83" s="296"/>
      <c r="Z83" s="296"/>
      <c r="AA83" s="296"/>
      <c r="AB83" s="296"/>
      <c r="AC83" s="296"/>
      <c r="AD83" s="296"/>
      <c r="AE83" s="296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  <c r="AT83" s="296"/>
      <c r="AU83" s="296"/>
      <c r="AV83" s="296"/>
      <c r="AW83" s="296"/>
      <c r="AX83" s="296"/>
      <c r="AY83" s="296"/>
      <c r="AZ83" s="296"/>
      <c r="BA83" s="296"/>
      <c r="BB83" s="296"/>
      <c r="BC83" s="296"/>
      <c r="BD83" s="296"/>
      <c r="BE83" s="296"/>
      <c r="BF83" s="296"/>
      <c r="BG83" s="296"/>
      <c r="BH83" s="367"/>
      <c r="BI83" s="296"/>
      <c r="BJ83" s="296"/>
      <c r="BK83" s="298"/>
      <c r="BL83" s="369"/>
      <c r="BM83" s="368" t="str">
        <f>IF(COUNT($C$25:$C$27)&gt;0,SUM($C$25^2,$C$26^2,$C$27^2),"")</f>
        <v/>
      </c>
      <c r="BN83" s="368" t="str">
        <f>IF(COUNT($D$25:$D$27)&gt;0,SUM($D$25^2,$D$26^2,$D$27^2),"")</f>
        <v/>
      </c>
      <c r="BO83" s="368" t="str">
        <f>IF(COUNT($E$25:$E$27)&gt;0,SUM($E$25^2,$E$26^2,$E$27^2),"")</f>
        <v/>
      </c>
      <c r="BP83" s="368" t="str">
        <f>IF(COUNT($F$25:$F$27)&gt;0,SUM($F$25^2,$F$26^2,$F$27^2),"")</f>
        <v/>
      </c>
      <c r="BQ83" s="368" t="str">
        <f>IF(COUNT($F$25:$F$27)&gt;0,SUM($F$25^2,$F$26^2,$F$27^2),"")</f>
        <v/>
      </c>
      <c r="BR83" s="368" t="str">
        <f>IF(COUNT($H$25:$H$27)&gt;0,SUM($H$25^2,$H$26^2,$H$27^2),"")</f>
        <v/>
      </c>
      <c r="BS83" s="368" t="str">
        <f>IF(COUNT($I$25:$I$27)&gt;0,SUM($I$25^2,$I$26^2,$I$27^2),"")</f>
        <v/>
      </c>
      <c r="BT83" s="368" t="str">
        <f>IF(COUNT($J$25:$J$27)&gt;0,SUM($J$25^2,$J$26^2,$J$27^2),"")</f>
        <v/>
      </c>
      <c r="BU83" s="368" t="str">
        <f>IF(COUNT($K$25:$K$27)&gt;0,SUM($K$25^2,$K$26^2,$K$27^2),"")</f>
        <v/>
      </c>
      <c r="BV83" s="368" t="str">
        <f>IF(COUNT($L$25:$L$27)&gt;0,SUM($L$25^2,$L$26^2,$L$27^2),"")</f>
        <v/>
      </c>
      <c r="BW83" s="370" t="e">
        <f>(IF(C28="",0,(C28^2)/F8))+(IF(D28="",0,(D28^2)/F8))+(IF(E28="",0,(E28^2)/F8))+(IF(F28="",0,(F28^2)/F8))+(IF(G28="",0,(G28^2)/F8))+(IF(H28="",0,(H28^2)/F8))+(IF(I28="",0,(I28^2)/F8))+(IF(J28="",0,(J28^2)/F8))+(IF(K28="",0,(K28^2)/F8))+(IF(L28="",0,(L28^2)/F8))</f>
        <v>#DIV/0!</v>
      </c>
      <c r="BX83" s="368">
        <f>SUM($M$25,$M$26,$M$27)</f>
        <v>0</v>
      </c>
      <c r="BY83" s="368">
        <f>SUM($C$25:$L$27)</f>
        <v>0</v>
      </c>
      <c r="BZ83" s="298"/>
      <c r="CA83" s="298"/>
      <c r="CB83" s="298"/>
      <c r="CC83" s="298"/>
      <c r="CD83" s="299"/>
      <c r="CG83" s="301" t="s">
        <v>438</v>
      </c>
      <c r="CH83" s="301" t="s">
        <v>461</v>
      </c>
      <c r="CI83" s="301">
        <f>D27</f>
        <v>0</v>
      </c>
      <c r="CJ83" s="299"/>
      <c r="CK83" s="299"/>
      <c r="CL83" s="299"/>
      <c r="CM83" s="299"/>
      <c r="CN83" s="299"/>
      <c r="CO83" s="299"/>
      <c r="CP83" s="299"/>
      <c r="CQ83" s="299"/>
      <c r="CR83" s="299"/>
      <c r="CS83" s="299"/>
      <c r="CT83" s="299"/>
      <c r="CU83" s="299"/>
      <c r="CV83" s="299"/>
      <c r="CW83" s="299"/>
      <c r="CX83" s="299"/>
      <c r="CY83" s="299"/>
      <c r="CZ83" s="299"/>
      <c r="DA83" s="299"/>
      <c r="DB83" s="299"/>
      <c r="DC83" s="299"/>
      <c r="DD83" s="299"/>
      <c r="DE83" s="299"/>
      <c r="DF83" s="299"/>
      <c r="DG83" s="299"/>
      <c r="DH83" s="299"/>
      <c r="DI83" s="299"/>
      <c r="DJ83" s="299"/>
      <c r="DK83" s="299"/>
      <c r="DL83" s="299"/>
      <c r="DM83" s="299"/>
      <c r="DN83" s="299"/>
      <c r="DO83" s="299"/>
      <c r="DP83" s="299"/>
    </row>
    <row r="84" spans="1:120">
      <c r="A84" s="296"/>
      <c r="B84" s="296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  <c r="N84" s="296"/>
      <c r="O84" s="296"/>
      <c r="P84" s="296"/>
      <c r="Q84" s="296"/>
      <c r="R84" s="296"/>
      <c r="S84" s="296"/>
      <c r="T84" s="296"/>
      <c r="U84" s="296"/>
      <c r="V84" s="296"/>
      <c r="W84" s="296"/>
      <c r="X84" s="296"/>
      <c r="Y84" s="296"/>
      <c r="Z84" s="296"/>
      <c r="AA84" s="296"/>
      <c r="AB84" s="296"/>
      <c r="AC84" s="296"/>
      <c r="AD84" s="296"/>
      <c r="AE84" s="296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  <c r="AT84" s="296"/>
      <c r="AU84" s="296"/>
      <c r="AV84" s="296"/>
      <c r="AW84" s="296"/>
      <c r="AX84" s="296"/>
      <c r="AY84" s="296"/>
      <c r="AZ84" s="296"/>
      <c r="BA84" s="296"/>
      <c r="BB84" s="296"/>
      <c r="BC84" s="296"/>
      <c r="BD84" s="296"/>
      <c r="BE84" s="296"/>
      <c r="BF84" s="296"/>
      <c r="BG84" s="296"/>
      <c r="BH84" s="367"/>
      <c r="BI84" s="296"/>
      <c r="BJ84" s="296"/>
      <c r="BK84" s="298"/>
      <c r="BL84" s="369"/>
      <c r="BM84" s="368">
        <f>SUM($C$18,$C$23,$C$28)</f>
        <v>0</v>
      </c>
      <c r="BN84" s="368">
        <f>SUM($D$18,$D$23,$D$28)</f>
        <v>0</v>
      </c>
      <c r="BO84" s="368">
        <f>SUM($E$18,$E$23,$E$28)</f>
        <v>0</v>
      </c>
      <c r="BP84" s="368">
        <f>SUM($F$18,$F$23,$F$28)</f>
        <v>0</v>
      </c>
      <c r="BQ84" s="368">
        <f>SUM($G$18,$G$23,$G$28)</f>
        <v>0</v>
      </c>
      <c r="BR84" s="368">
        <f>SUM($H$18,$H$23,$H$28)</f>
        <v>0</v>
      </c>
      <c r="BS84" s="368">
        <f>SUM($I$18,$I$23,$I$28)</f>
        <v>0</v>
      </c>
      <c r="BT84" s="368">
        <f>SUM($J$18,$J$23,$J$28)</f>
        <v>0</v>
      </c>
      <c r="BU84" s="368">
        <f>SUM($K$18,$K$23,$K$28)</f>
        <v>0</v>
      </c>
      <c r="BV84" s="368">
        <f>SUM($L$18,$L$23,$L$28)</f>
        <v>0</v>
      </c>
      <c r="BW84" s="368"/>
      <c r="BX84" s="368"/>
      <c r="BY84" s="368"/>
      <c r="BZ84" s="298"/>
      <c r="CA84" s="298"/>
      <c r="CB84" s="298"/>
      <c r="CC84" s="298"/>
      <c r="CD84" s="299"/>
      <c r="CG84" s="301" t="s">
        <v>439</v>
      </c>
      <c r="CH84" s="301" t="s">
        <v>461</v>
      </c>
      <c r="CI84" s="301">
        <f>E27</f>
        <v>0</v>
      </c>
      <c r="CJ84" s="299"/>
      <c r="CK84" s="299"/>
      <c r="CL84" s="299"/>
      <c r="CM84" s="299"/>
      <c r="CN84" s="299"/>
      <c r="CO84" s="299"/>
      <c r="CP84" s="299"/>
      <c r="CQ84" s="299"/>
      <c r="CR84" s="299"/>
      <c r="CS84" s="299"/>
      <c r="CT84" s="299"/>
      <c r="CU84" s="299"/>
      <c r="CV84" s="299"/>
      <c r="CW84" s="299"/>
      <c r="CX84" s="299"/>
      <c r="CY84" s="299"/>
      <c r="CZ84" s="299"/>
      <c r="DA84" s="299"/>
      <c r="DB84" s="299"/>
      <c r="DC84" s="299"/>
      <c r="DD84" s="299"/>
      <c r="DE84" s="299"/>
      <c r="DF84" s="299"/>
      <c r="DG84" s="299"/>
      <c r="DH84" s="299"/>
      <c r="DI84" s="299"/>
      <c r="DJ84" s="299"/>
      <c r="DK84" s="299"/>
      <c r="DL84" s="299"/>
      <c r="DM84" s="299"/>
      <c r="DN84" s="299"/>
      <c r="DO84" s="299"/>
      <c r="DP84" s="299"/>
    </row>
    <row r="85" spans="1:120">
      <c r="A85" s="296"/>
      <c r="B85" s="296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  <c r="N85" s="296"/>
      <c r="O85" s="296"/>
      <c r="P85" s="296"/>
      <c r="Q85" s="296"/>
      <c r="R85" s="296"/>
      <c r="S85" s="296"/>
      <c r="T85" s="296"/>
      <c r="U85" s="296"/>
      <c r="V85" s="296"/>
      <c r="W85" s="296"/>
      <c r="X85" s="296"/>
      <c r="Y85" s="296"/>
      <c r="Z85" s="296"/>
      <c r="AA85" s="296"/>
      <c r="AB85" s="296"/>
      <c r="AC85" s="296"/>
      <c r="AD85" s="296"/>
      <c r="AE85" s="296"/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  <c r="AT85" s="296"/>
      <c r="AU85" s="296"/>
      <c r="AV85" s="296"/>
      <c r="AW85" s="296"/>
      <c r="AX85" s="296"/>
      <c r="AY85" s="296"/>
      <c r="AZ85" s="296"/>
      <c r="BA85" s="296"/>
      <c r="BB85" s="296"/>
      <c r="BC85" s="296"/>
      <c r="BD85" s="296"/>
      <c r="BE85" s="296"/>
      <c r="BF85" s="296"/>
      <c r="BG85" s="296"/>
      <c r="BH85" s="367"/>
      <c r="BI85" s="296"/>
      <c r="BJ85" s="296"/>
      <c r="BK85" s="298"/>
      <c r="BL85" s="362"/>
      <c r="BM85" s="368" t="e">
        <f>BM84^2/(F8*G8)</f>
        <v>#DIV/0!</v>
      </c>
      <c r="BN85" s="368" t="e">
        <f>BN84^2/(F8*G8)</f>
        <v>#DIV/0!</v>
      </c>
      <c r="BO85" s="368" t="e">
        <f>BO84^2/(F8*G8)</f>
        <v>#DIV/0!</v>
      </c>
      <c r="BP85" s="368" t="e">
        <f>BP84^2/(F8*G8)</f>
        <v>#DIV/0!</v>
      </c>
      <c r="BQ85" s="368" t="e">
        <f>BQ84^2/(F8*G8)</f>
        <v>#DIV/0!</v>
      </c>
      <c r="BR85" s="368" t="e">
        <f>BR84^2/(F8*G8)</f>
        <v>#DIV/0!</v>
      </c>
      <c r="BS85" s="368" t="e">
        <f>BS84^2/(F8*G8)</f>
        <v>#DIV/0!</v>
      </c>
      <c r="BT85" s="368" t="e">
        <f>BT84^2/(F8*G8)</f>
        <v>#DIV/0!</v>
      </c>
      <c r="BU85" s="368" t="e">
        <f>BU84^2/(F8*G8)</f>
        <v>#DIV/0!</v>
      </c>
      <c r="BV85" s="368" t="e">
        <f>BV84^2/(F8*G8)</f>
        <v>#DIV/0!</v>
      </c>
      <c r="BW85" s="368"/>
      <c r="BX85" s="368"/>
      <c r="BY85" s="368"/>
      <c r="BZ85" s="298"/>
      <c r="CA85" s="298"/>
      <c r="CB85" s="298"/>
      <c r="CC85" s="298"/>
      <c r="CD85" s="299"/>
      <c r="CG85" s="301" t="s">
        <v>440</v>
      </c>
      <c r="CH85" s="301" t="s">
        <v>461</v>
      </c>
      <c r="CI85" s="301">
        <f>F27</f>
        <v>0</v>
      </c>
      <c r="CJ85" s="299"/>
      <c r="CK85" s="299"/>
      <c r="CL85" s="299"/>
      <c r="CM85" s="299"/>
      <c r="CN85" s="299"/>
      <c r="CO85" s="299"/>
      <c r="CP85" s="299"/>
      <c r="CQ85" s="299"/>
      <c r="CR85" s="299"/>
      <c r="CS85" s="299"/>
      <c r="CT85" s="299"/>
      <c r="CU85" s="299"/>
      <c r="CV85" s="299"/>
      <c r="CW85" s="299"/>
      <c r="CX85" s="299"/>
      <c r="CY85" s="299"/>
      <c r="CZ85" s="299"/>
      <c r="DA85" s="299"/>
      <c r="DB85" s="299"/>
      <c r="DC85" s="299"/>
      <c r="DD85" s="299"/>
      <c r="DE85" s="299"/>
      <c r="DF85" s="299"/>
      <c r="DG85" s="299"/>
      <c r="DH85" s="299"/>
      <c r="DI85" s="299"/>
      <c r="DJ85" s="299"/>
      <c r="DK85" s="299"/>
      <c r="DL85" s="299"/>
      <c r="DM85" s="299"/>
      <c r="DN85" s="299"/>
      <c r="DO85" s="299"/>
      <c r="DP85" s="299"/>
    </row>
    <row r="86" spans="1:120">
      <c r="A86" s="296"/>
      <c r="B86" s="296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  <c r="N86" s="296"/>
      <c r="O86" s="296"/>
      <c r="P86" s="296"/>
      <c r="Q86" s="296"/>
      <c r="R86" s="296"/>
      <c r="S86" s="296"/>
      <c r="T86" s="296"/>
      <c r="U86" s="296"/>
      <c r="V86" s="296"/>
      <c r="W86" s="296"/>
      <c r="X86" s="296"/>
      <c r="Y86" s="296"/>
      <c r="Z86" s="296"/>
      <c r="AA86" s="296"/>
      <c r="AB86" s="296"/>
      <c r="AC86" s="296"/>
      <c r="AD86" s="296"/>
      <c r="AE86" s="296"/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  <c r="AT86" s="296"/>
      <c r="AU86" s="296"/>
      <c r="AV86" s="296"/>
      <c r="AW86" s="296"/>
      <c r="AX86" s="296"/>
      <c r="AY86" s="296"/>
      <c r="AZ86" s="296"/>
      <c r="BA86" s="296"/>
      <c r="BB86" s="296"/>
      <c r="BC86" s="296"/>
      <c r="BD86" s="296"/>
      <c r="BE86" s="296"/>
      <c r="BF86" s="296"/>
      <c r="BG86" s="296"/>
      <c r="BH86" s="367"/>
      <c r="BI86" s="296"/>
      <c r="BJ86" s="296"/>
      <c r="BK86" s="298"/>
      <c r="BL86" s="362"/>
      <c r="BM86" s="368"/>
      <c r="BN86" s="368"/>
      <c r="BO86" s="368"/>
      <c r="BP86" s="368"/>
      <c r="BQ86" s="368"/>
      <c r="BR86" s="368"/>
      <c r="BS86" s="368"/>
      <c r="BT86" s="368"/>
      <c r="BU86" s="368"/>
      <c r="BV86" s="368"/>
      <c r="BW86" s="368"/>
      <c r="BX86" s="368"/>
      <c r="BY86" s="368"/>
      <c r="BZ86" s="362"/>
      <c r="CA86" s="298"/>
      <c r="CB86" s="298"/>
      <c r="CC86" s="298"/>
      <c r="CD86" s="299"/>
      <c r="CG86" s="301" t="s">
        <v>441</v>
      </c>
      <c r="CH86" s="301" t="s">
        <v>461</v>
      </c>
      <c r="CI86" s="301">
        <f>G27</f>
        <v>0</v>
      </c>
      <c r="CJ86" s="299"/>
      <c r="CK86" s="299"/>
      <c r="CL86" s="299"/>
      <c r="CM86" s="299"/>
      <c r="CN86" s="299"/>
      <c r="CO86" s="299"/>
      <c r="CP86" s="299"/>
      <c r="CQ86" s="299"/>
      <c r="CR86" s="299"/>
      <c r="CS86" s="299"/>
      <c r="CT86" s="299"/>
      <c r="CU86" s="299"/>
      <c r="CV86" s="299"/>
      <c r="CW86" s="299"/>
      <c r="CX86" s="299"/>
      <c r="CY86" s="299"/>
      <c r="CZ86" s="299"/>
      <c r="DA86" s="299"/>
      <c r="DB86" s="299"/>
      <c r="DC86" s="299"/>
      <c r="DD86" s="299"/>
      <c r="DE86" s="299"/>
      <c r="DF86" s="299"/>
      <c r="DG86" s="299"/>
      <c r="DH86" s="299"/>
      <c r="DI86" s="299"/>
      <c r="DJ86" s="299"/>
      <c r="DK86" s="299"/>
      <c r="DL86" s="299"/>
      <c r="DM86" s="299"/>
      <c r="DN86" s="299"/>
      <c r="DO86" s="299"/>
      <c r="DP86" s="299"/>
    </row>
    <row r="87" spans="1:120">
      <c r="A87" s="296"/>
      <c r="B87" s="296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  <c r="N87" s="296"/>
      <c r="O87" s="296"/>
      <c r="P87" s="296"/>
      <c r="Q87" s="296"/>
      <c r="R87" s="296"/>
      <c r="S87" s="296"/>
      <c r="T87" s="296"/>
      <c r="U87" s="296"/>
      <c r="V87" s="296"/>
      <c r="W87" s="296"/>
      <c r="X87" s="296"/>
      <c r="Y87" s="296"/>
      <c r="Z87" s="296"/>
      <c r="AA87" s="296"/>
      <c r="AB87" s="296"/>
      <c r="AC87" s="296"/>
      <c r="AD87" s="296"/>
      <c r="AE87" s="296"/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  <c r="AT87" s="296"/>
      <c r="AU87" s="296"/>
      <c r="AV87" s="296"/>
      <c r="AW87" s="296"/>
      <c r="AX87" s="296"/>
      <c r="AY87" s="296"/>
      <c r="AZ87" s="296"/>
      <c r="BA87" s="296"/>
      <c r="BB87" s="296"/>
      <c r="BC87" s="296"/>
      <c r="BD87" s="296"/>
      <c r="BE87" s="296"/>
      <c r="BF87" s="296"/>
      <c r="BG87" s="296"/>
      <c r="BH87" s="367"/>
      <c r="BI87" s="296"/>
      <c r="BJ87" s="296"/>
      <c r="BK87" s="298"/>
      <c r="BL87" s="362"/>
      <c r="BM87" s="362"/>
      <c r="BN87" s="362"/>
      <c r="BO87" s="362"/>
      <c r="BP87" s="362"/>
      <c r="BQ87" s="362"/>
      <c r="BR87" s="362"/>
      <c r="BS87" s="362"/>
      <c r="BT87" s="362"/>
      <c r="BU87" s="362"/>
      <c r="BV87" s="362"/>
      <c r="BW87" s="362"/>
      <c r="BX87" s="362"/>
      <c r="BY87" s="362"/>
      <c r="BZ87" s="362"/>
      <c r="CA87" s="298"/>
      <c r="CB87" s="298"/>
      <c r="CC87" s="298"/>
      <c r="CD87" s="299"/>
      <c r="CG87" s="301" t="s">
        <v>443</v>
      </c>
      <c r="CH87" s="301" t="s">
        <v>461</v>
      </c>
      <c r="CI87" s="301">
        <f>H27</f>
        <v>0</v>
      </c>
      <c r="CJ87" s="299"/>
      <c r="CK87" s="299"/>
      <c r="CL87" s="299"/>
      <c r="CM87" s="299"/>
      <c r="CN87" s="299"/>
      <c r="CO87" s="299"/>
      <c r="CP87" s="299"/>
      <c r="CQ87" s="299"/>
      <c r="CR87" s="299"/>
      <c r="CS87" s="299"/>
      <c r="CT87" s="299"/>
      <c r="CU87" s="299"/>
      <c r="CV87" s="299"/>
      <c r="CW87" s="299"/>
      <c r="CX87" s="299"/>
      <c r="CY87" s="299"/>
      <c r="CZ87" s="299"/>
      <c r="DA87" s="299"/>
      <c r="DB87" s="299"/>
      <c r="DC87" s="299"/>
      <c r="DD87" s="299"/>
      <c r="DE87" s="299"/>
      <c r="DF87" s="299"/>
      <c r="DG87" s="299"/>
      <c r="DH87" s="299"/>
      <c r="DI87" s="299"/>
      <c r="DJ87" s="299"/>
      <c r="DK87" s="299"/>
      <c r="DL87" s="299"/>
      <c r="DM87" s="299"/>
      <c r="DN87" s="299"/>
      <c r="DO87" s="299"/>
      <c r="DP87" s="299"/>
    </row>
    <row r="88" spans="1:120">
      <c r="A88" s="296"/>
      <c r="B88" s="296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  <c r="N88" s="296"/>
      <c r="O88" s="296"/>
      <c r="P88" s="296"/>
      <c r="Q88" s="296"/>
      <c r="R88" s="296"/>
      <c r="S88" s="296"/>
      <c r="T88" s="296"/>
      <c r="U88" s="296"/>
      <c r="V88" s="296"/>
      <c r="W88" s="296"/>
      <c r="X88" s="296"/>
      <c r="Y88" s="296"/>
      <c r="Z88" s="296"/>
      <c r="AA88" s="296"/>
      <c r="AB88" s="296"/>
      <c r="AC88" s="296"/>
      <c r="AD88" s="296"/>
      <c r="AE88" s="296"/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  <c r="AT88" s="296"/>
      <c r="AU88" s="296"/>
      <c r="AV88" s="296"/>
      <c r="AW88" s="296"/>
      <c r="AX88" s="296"/>
      <c r="AY88" s="296"/>
      <c r="AZ88" s="296"/>
      <c r="BA88" s="296"/>
      <c r="BB88" s="296"/>
      <c r="BC88" s="296"/>
      <c r="BD88" s="296"/>
      <c r="BE88" s="296"/>
      <c r="BF88" s="296"/>
      <c r="BG88" s="296"/>
      <c r="BH88" s="367"/>
      <c r="BI88" s="296"/>
      <c r="BJ88" s="296"/>
      <c r="BK88" s="298"/>
      <c r="BL88" s="362"/>
      <c r="BM88" s="362"/>
      <c r="BN88" s="362"/>
      <c r="BO88" s="362"/>
      <c r="BP88" s="362"/>
      <c r="BQ88" s="362"/>
      <c r="BR88" s="362"/>
      <c r="BS88" s="362"/>
      <c r="BT88" s="362"/>
      <c r="BU88" s="362"/>
      <c r="BV88" s="362"/>
      <c r="BW88" s="362"/>
      <c r="BX88" s="362"/>
      <c r="BY88" s="362"/>
      <c r="BZ88" s="362"/>
      <c r="CA88" s="298"/>
      <c r="CB88" s="298"/>
      <c r="CC88" s="298"/>
      <c r="CD88" s="299"/>
      <c r="CG88" s="301" t="s">
        <v>445</v>
      </c>
      <c r="CH88" s="301" t="s">
        <v>461</v>
      </c>
      <c r="CI88" s="301">
        <f>I27</f>
        <v>0</v>
      </c>
      <c r="CJ88" s="299"/>
      <c r="CK88" s="299"/>
      <c r="CL88" s="299"/>
      <c r="CM88" s="299"/>
      <c r="CN88" s="299"/>
      <c r="CO88" s="299"/>
      <c r="CP88" s="299"/>
      <c r="CQ88" s="299"/>
      <c r="CR88" s="299"/>
      <c r="CS88" s="299"/>
      <c r="CT88" s="299"/>
      <c r="CU88" s="299"/>
      <c r="CV88" s="299"/>
      <c r="CW88" s="299"/>
      <c r="CX88" s="299"/>
      <c r="CY88" s="299"/>
      <c r="CZ88" s="299"/>
      <c r="DA88" s="299"/>
      <c r="DB88" s="299"/>
      <c r="DC88" s="299"/>
      <c r="DD88" s="299"/>
      <c r="DE88" s="299"/>
      <c r="DF88" s="299"/>
      <c r="DG88" s="299"/>
      <c r="DH88" s="299"/>
      <c r="DI88" s="299"/>
      <c r="DJ88" s="299"/>
      <c r="DK88" s="299"/>
      <c r="DL88" s="299"/>
      <c r="DM88" s="299"/>
      <c r="DN88" s="299"/>
      <c r="DO88" s="299"/>
      <c r="DP88" s="299"/>
    </row>
    <row r="89" spans="1:120">
      <c r="A89" s="296"/>
      <c r="B89" s="296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  <c r="N89" s="296"/>
      <c r="O89" s="296"/>
      <c r="P89" s="296"/>
      <c r="Q89" s="296"/>
      <c r="R89" s="296"/>
      <c r="S89" s="296"/>
      <c r="T89" s="296"/>
      <c r="U89" s="296"/>
      <c r="V89" s="296"/>
      <c r="W89" s="296"/>
      <c r="X89" s="296"/>
      <c r="Y89" s="296"/>
      <c r="Z89" s="296"/>
      <c r="AA89" s="296"/>
      <c r="AB89" s="296"/>
      <c r="AC89" s="296"/>
      <c r="AD89" s="296"/>
      <c r="AE89" s="296"/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  <c r="AT89" s="296"/>
      <c r="AU89" s="296"/>
      <c r="AV89" s="296"/>
      <c r="AW89" s="296"/>
      <c r="AX89" s="296"/>
      <c r="AY89" s="296"/>
      <c r="AZ89" s="296"/>
      <c r="BA89" s="296"/>
      <c r="BB89" s="296"/>
      <c r="BC89" s="296"/>
      <c r="BD89" s="296"/>
      <c r="BE89" s="296"/>
      <c r="BF89" s="296"/>
      <c r="BG89" s="296"/>
      <c r="BH89" s="367"/>
      <c r="BI89" s="296"/>
      <c r="BJ89" s="296"/>
      <c r="BK89" s="298"/>
      <c r="BL89" s="362"/>
      <c r="BM89" s="362"/>
      <c r="BN89" s="362"/>
      <c r="BO89" s="362"/>
      <c r="BP89" s="362"/>
      <c r="BQ89" s="362"/>
      <c r="BR89" s="362"/>
      <c r="BS89" s="362"/>
      <c r="BT89" s="362"/>
      <c r="BU89" s="362"/>
      <c r="BV89" s="362"/>
      <c r="BW89" s="362"/>
      <c r="BX89" s="362"/>
      <c r="BY89" s="362"/>
      <c r="BZ89" s="362"/>
      <c r="CA89" s="298"/>
      <c r="CB89" s="298"/>
      <c r="CC89" s="298"/>
      <c r="CD89" s="299"/>
      <c r="CG89" s="301" t="s">
        <v>447</v>
      </c>
      <c r="CH89" s="301" t="s">
        <v>461</v>
      </c>
      <c r="CI89" s="301">
        <f>J27</f>
        <v>0</v>
      </c>
      <c r="CJ89" s="299"/>
      <c r="CK89" s="299"/>
      <c r="CL89" s="299"/>
      <c r="CM89" s="299"/>
      <c r="CN89" s="299"/>
      <c r="CO89" s="299"/>
      <c r="CP89" s="299"/>
      <c r="CQ89" s="299"/>
      <c r="CR89" s="299"/>
      <c r="CS89" s="299"/>
      <c r="CT89" s="299"/>
      <c r="CU89" s="299"/>
      <c r="CV89" s="299"/>
      <c r="CW89" s="299"/>
      <c r="CX89" s="299"/>
      <c r="CY89" s="299"/>
      <c r="CZ89" s="299"/>
      <c r="DA89" s="299"/>
      <c r="DB89" s="299"/>
      <c r="DC89" s="299"/>
      <c r="DD89" s="299"/>
      <c r="DE89" s="299"/>
      <c r="DF89" s="299"/>
      <c r="DG89" s="299"/>
      <c r="DH89" s="299"/>
      <c r="DI89" s="299"/>
      <c r="DJ89" s="299"/>
      <c r="DK89" s="299"/>
      <c r="DL89" s="299"/>
      <c r="DM89" s="299"/>
      <c r="DN89" s="299"/>
      <c r="DO89" s="299"/>
      <c r="DP89" s="299"/>
    </row>
    <row r="90" spans="1:120">
      <c r="A90" s="296"/>
      <c r="B90" s="296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  <c r="S90" s="296"/>
      <c r="T90" s="296"/>
      <c r="U90" s="296"/>
      <c r="V90" s="296"/>
      <c r="W90" s="296"/>
      <c r="X90" s="296"/>
      <c r="Y90" s="296"/>
      <c r="Z90" s="296"/>
      <c r="AA90" s="296"/>
      <c r="AB90" s="296"/>
      <c r="AC90" s="296"/>
      <c r="AD90" s="296"/>
      <c r="AE90" s="296"/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  <c r="AT90" s="296"/>
      <c r="AU90" s="296"/>
      <c r="AV90" s="296"/>
      <c r="AW90" s="296"/>
      <c r="AX90" s="296"/>
      <c r="AY90" s="296"/>
      <c r="AZ90" s="296"/>
      <c r="BA90" s="296"/>
      <c r="BB90" s="296"/>
      <c r="BC90" s="296"/>
      <c r="BD90" s="296"/>
      <c r="BE90" s="296"/>
      <c r="BF90" s="296"/>
      <c r="BG90" s="296"/>
      <c r="BH90" s="367"/>
      <c r="BI90" s="296"/>
      <c r="BJ90" s="296"/>
      <c r="BK90" s="298"/>
      <c r="BL90" s="362"/>
      <c r="BM90" s="362"/>
      <c r="BN90" s="362"/>
      <c r="BO90" s="362"/>
      <c r="BP90" s="362"/>
      <c r="BQ90" s="362"/>
      <c r="BR90" s="362"/>
      <c r="BS90" s="362"/>
      <c r="BT90" s="362"/>
      <c r="BU90" s="362"/>
      <c r="BV90" s="362"/>
      <c r="BW90" s="362"/>
      <c r="BX90" s="362"/>
      <c r="BY90" s="362"/>
      <c r="BZ90" s="362"/>
      <c r="CA90" s="298"/>
      <c r="CB90" s="298"/>
      <c r="CC90" s="298"/>
      <c r="CD90" s="299"/>
      <c r="CG90" s="301" t="s">
        <v>448</v>
      </c>
      <c r="CH90" s="301" t="s">
        <v>461</v>
      </c>
      <c r="CI90" s="301">
        <f>K27</f>
        <v>0</v>
      </c>
      <c r="CJ90" s="299"/>
      <c r="CK90" s="299"/>
      <c r="CL90" s="299"/>
      <c r="CM90" s="299"/>
      <c r="CN90" s="299"/>
      <c r="CO90" s="299"/>
      <c r="CP90" s="299"/>
      <c r="CQ90" s="299"/>
      <c r="CR90" s="299"/>
      <c r="CS90" s="299"/>
      <c r="CT90" s="299"/>
      <c r="CU90" s="299"/>
      <c r="CV90" s="299"/>
      <c r="CW90" s="299"/>
      <c r="CX90" s="299"/>
      <c r="CY90" s="299"/>
      <c r="CZ90" s="299"/>
      <c r="DA90" s="299"/>
      <c r="DB90" s="299"/>
      <c r="DC90" s="299"/>
      <c r="DD90" s="299"/>
      <c r="DE90" s="299"/>
      <c r="DF90" s="299"/>
      <c r="DG90" s="299"/>
      <c r="DH90" s="299"/>
      <c r="DI90" s="299"/>
      <c r="DJ90" s="299"/>
      <c r="DK90" s="299"/>
      <c r="DL90" s="299"/>
      <c r="DM90" s="299"/>
      <c r="DN90" s="299"/>
      <c r="DO90" s="299"/>
      <c r="DP90" s="299"/>
    </row>
    <row r="91" spans="1:120">
      <c r="A91" s="296"/>
      <c r="B91" s="296"/>
      <c r="C91" s="296"/>
      <c r="D91" s="296"/>
      <c r="E91" s="296"/>
      <c r="F91" s="296"/>
      <c r="G91" s="296"/>
      <c r="H91" s="296"/>
      <c r="I91" s="296"/>
      <c r="J91" s="296"/>
      <c r="K91" s="296"/>
      <c r="L91" s="296"/>
      <c r="M91" s="296"/>
      <c r="N91" s="296"/>
      <c r="O91" s="296"/>
      <c r="P91" s="296"/>
      <c r="Q91" s="296"/>
      <c r="R91" s="296"/>
      <c r="S91" s="296"/>
      <c r="T91" s="296"/>
      <c r="U91" s="296"/>
      <c r="V91" s="296"/>
      <c r="W91" s="296"/>
      <c r="X91" s="296"/>
      <c r="Y91" s="296"/>
      <c r="Z91" s="296"/>
      <c r="AA91" s="296"/>
      <c r="AB91" s="296"/>
      <c r="AC91" s="296"/>
      <c r="AD91" s="296"/>
      <c r="AE91" s="296"/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  <c r="AT91" s="296"/>
      <c r="AU91" s="296"/>
      <c r="AV91" s="296"/>
      <c r="AW91" s="296"/>
      <c r="AX91" s="296"/>
      <c r="AY91" s="296"/>
      <c r="AZ91" s="296"/>
      <c r="BA91" s="296"/>
      <c r="BB91" s="296"/>
      <c r="BC91" s="296"/>
      <c r="BD91" s="296"/>
      <c r="BE91" s="296"/>
      <c r="BF91" s="296"/>
      <c r="BG91" s="296"/>
      <c r="BH91" s="367"/>
      <c r="BI91" s="296"/>
      <c r="BJ91" s="296"/>
      <c r="BK91" s="298"/>
      <c r="BL91" s="362"/>
      <c r="BM91" s="362"/>
      <c r="BN91" s="362"/>
      <c r="BO91" s="362"/>
      <c r="BP91" s="362"/>
      <c r="BQ91" s="362"/>
      <c r="BR91" s="362"/>
      <c r="BS91" s="362"/>
      <c r="BT91" s="362"/>
      <c r="BU91" s="362"/>
      <c r="BV91" s="362"/>
      <c r="BW91" s="362"/>
      <c r="BX91" s="362"/>
      <c r="BY91" s="362"/>
      <c r="BZ91" s="362"/>
      <c r="CA91" s="298"/>
      <c r="CB91" s="298"/>
      <c r="CC91" s="298"/>
      <c r="CD91" s="299"/>
      <c r="CG91" s="301" t="s">
        <v>450</v>
      </c>
      <c r="CH91" s="301" t="s">
        <v>461</v>
      </c>
      <c r="CI91" s="301">
        <f>L27</f>
        <v>0</v>
      </c>
      <c r="CJ91" s="299"/>
      <c r="CK91" s="299"/>
      <c r="CL91" s="299"/>
      <c r="CM91" s="299"/>
      <c r="CN91" s="299"/>
      <c r="CO91" s="299"/>
      <c r="CP91" s="299"/>
      <c r="CQ91" s="299"/>
      <c r="CR91" s="299"/>
      <c r="CS91" s="299"/>
      <c r="CT91" s="299"/>
      <c r="CU91" s="299"/>
      <c r="CV91" s="299"/>
      <c r="CW91" s="299"/>
      <c r="CX91" s="299"/>
      <c r="CY91" s="299"/>
      <c r="CZ91" s="299"/>
      <c r="DA91" s="299"/>
      <c r="DB91" s="299"/>
      <c r="DC91" s="299"/>
      <c r="DD91" s="299"/>
      <c r="DE91" s="299"/>
      <c r="DF91" s="299"/>
      <c r="DG91" s="299"/>
      <c r="DH91" s="299"/>
      <c r="DI91" s="299"/>
      <c r="DJ91" s="299"/>
      <c r="DK91" s="299"/>
      <c r="DL91" s="299"/>
      <c r="DM91" s="299"/>
      <c r="DN91" s="299"/>
      <c r="DO91" s="299"/>
      <c r="DP91" s="299"/>
    </row>
    <row r="92" spans="1:120">
      <c r="A92" s="296"/>
      <c r="B92" s="296"/>
      <c r="C92" s="296"/>
      <c r="D92" s="296"/>
      <c r="E92" s="296"/>
      <c r="F92" s="296"/>
      <c r="G92" s="296"/>
      <c r="H92" s="296"/>
      <c r="I92" s="296"/>
      <c r="J92" s="296"/>
      <c r="K92" s="296"/>
      <c r="L92" s="296"/>
      <c r="M92" s="296"/>
      <c r="N92" s="296"/>
      <c r="O92" s="296"/>
      <c r="P92" s="296"/>
      <c r="Q92" s="296"/>
      <c r="R92" s="296"/>
      <c r="S92" s="296"/>
      <c r="T92" s="296"/>
      <c r="U92" s="296"/>
      <c r="V92" s="296"/>
      <c r="W92" s="296"/>
      <c r="X92" s="296"/>
      <c r="Y92" s="296"/>
      <c r="Z92" s="296"/>
      <c r="AA92" s="296"/>
      <c r="AB92" s="296"/>
      <c r="AC92" s="296"/>
      <c r="AD92" s="296"/>
      <c r="AE92" s="296"/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  <c r="AT92" s="296"/>
      <c r="AU92" s="296"/>
      <c r="AV92" s="296"/>
      <c r="AW92" s="296"/>
      <c r="AX92" s="296"/>
      <c r="AY92" s="296"/>
      <c r="AZ92" s="296"/>
      <c r="BA92" s="296"/>
      <c r="BB92" s="296"/>
      <c r="BC92" s="296"/>
      <c r="BD92" s="296"/>
      <c r="BE92" s="296"/>
      <c r="BF92" s="296"/>
      <c r="BG92" s="296"/>
      <c r="BH92" s="367"/>
      <c r="BI92" s="296"/>
      <c r="BJ92" s="296"/>
      <c r="BK92" s="298"/>
      <c r="BL92" s="362"/>
      <c r="BM92" s="362"/>
      <c r="BN92" s="362"/>
      <c r="BO92" s="362"/>
      <c r="BP92" s="362"/>
      <c r="BQ92" s="362"/>
      <c r="BR92" s="362"/>
      <c r="BS92" s="362"/>
      <c r="BT92" s="362"/>
      <c r="BU92" s="362"/>
      <c r="BV92" s="362"/>
      <c r="BW92" s="362"/>
      <c r="BX92" s="362"/>
      <c r="BY92" s="362"/>
      <c r="BZ92" s="362"/>
      <c r="CA92" s="298"/>
      <c r="CB92" s="298"/>
      <c r="CC92" s="298"/>
      <c r="CD92" s="299"/>
      <c r="CG92" s="299"/>
      <c r="CH92" s="299"/>
      <c r="CI92" s="299"/>
      <c r="CJ92" s="299"/>
      <c r="CK92" s="299"/>
      <c r="CL92" s="299"/>
      <c r="CM92" s="299"/>
      <c r="CN92" s="299"/>
      <c r="CO92" s="299"/>
      <c r="CP92" s="299"/>
      <c r="CQ92" s="299"/>
      <c r="CR92" s="299"/>
      <c r="CS92" s="299"/>
      <c r="CT92" s="299"/>
      <c r="CU92" s="299"/>
      <c r="CV92" s="299"/>
      <c r="CW92" s="299"/>
      <c r="CX92" s="299"/>
      <c r="CY92" s="299"/>
      <c r="CZ92" s="299"/>
      <c r="DA92" s="299"/>
      <c r="DB92" s="299"/>
      <c r="DC92" s="299"/>
      <c r="DD92" s="299"/>
      <c r="DE92" s="299"/>
      <c r="DF92" s="299"/>
      <c r="DG92" s="299"/>
      <c r="DH92" s="299"/>
      <c r="DI92" s="299"/>
      <c r="DJ92" s="299"/>
      <c r="DK92" s="299"/>
      <c r="DL92" s="299"/>
      <c r="DM92" s="299"/>
      <c r="DN92" s="299"/>
      <c r="DO92" s="299"/>
      <c r="DP92" s="299"/>
    </row>
    <row r="93" spans="1:120">
      <c r="A93" s="296"/>
      <c r="B93" s="296"/>
      <c r="C93" s="296"/>
      <c r="D93" s="296"/>
      <c r="E93" s="296"/>
      <c r="F93" s="296"/>
      <c r="G93" s="296"/>
      <c r="H93" s="296"/>
      <c r="I93" s="296"/>
      <c r="J93" s="296"/>
      <c r="K93" s="296"/>
      <c r="L93" s="296"/>
      <c r="M93" s="296"/>
      <c r="N93" s="296"/>
      <c r="O93" s="296"/>
      <c r="P93" s="296"/>
      <c r="Q93" s="296"/>
      <c r="R93" s="296"/>
      <c r="S93" s="296"/>
      <c r="T93" s="296"/>
      <c r="U93" s="296"/>
      <c r="V93" s="296"/>
      <c r="W93" s="296"/>
      <c r="X93" s="296"/>
      <c r="Y93" s="296"/>
      <c r="Z93" s="296"/>
      <c r="AA93" s="296"/>
      <c r="AB93" s="296"/>
      <c r="AC93" s="296"/>
      <c r="AD93" s="296"/>
      <c r="AE93" s="296"/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  <c r="AT93" s="296"/>
      <c r="AU93" s="296"/>
      <c r="AV93" s="296"/>
      <c r="AW93" s="296"/>
      <c r="AX93" s="296"/>
      <c r="AY93" s="296"/>
      <c r="AZ93" s="296"/>
      <c r="BA93" s="296"/>
      <c r="BB93" s="296"/>
      <c r="BC93" s="296"/>
      <c r="BD93" s="296"/>
      <c r="BE93" s="296"/>
      <c r="BF93" s="296"/>
      <c r="BG93" s="296"/>
      <c r="BH93" s="367"/>
      <c r="BI93" s="296"/>
      <c r="BJ93" s="353"/>
      <c r="BK93" s="298" t="e">
        <f>IF((BW81+BW82+BW83)&lt;0,0,BW81+BW82+BW83)</f>
        <v>#DIV/0!</v>
      </c>
      <c r="BL93" s="362"/>
      <c r="BM93" s="362"/>
      <c r="BN93" s="368" t="e">
        <f>IF((BK94-BK93)&lt;0,0,BK94-BK93)</f>
        <v>#DIV/0!</v>
      </c>
      <c r="BO93" s="368"/>
      <c r="BP93" s="368"/>
      <c r="BQ93" s="368" t="e">
        <f>IF((BK95-BK97)&lt;0,0,BK95-BK97)</f>
        <v>#DIV/0!</v>
      </c>
      <c r="BR93" s="368"/>
      <c r="BS93" s="368"/>
      <c r="BT93" s="368" t="e">
        <f>IF((BK98-BK97)&lt;0,0,BK98-BK97)</f>
        <v>#DIV/0!</v>
      </c>
      <c r="BU93" s="368"/>
      <c r="BV93" s="368"/>
      <c r="BW93" s="368" t="e">
        <f>IF((BK93-BK95-BK98+BK97)&lt;0,0,BK93-BK95-BK98+BK97)/((G8-1)*(E8-1))</f>
        <v>#DIV/0!</v>
      </c>
      <c r="BX93" s="368"/>
      <c r="BY93" s="368"/>
      <c r="BZ93" s="368" t="e">
        <f>IF((BK94-BK97)&lt;0,0,BK94-BK97)</f>
        <v>#DIV/0!</v>
      </c>
      <c r="CA93" s="298"/>
      <c r="CB93" s="298"/>
      <c r="CC93" s="298"/>
      <c r="CD93" s="299"/>
      <c r="CG93" s="299"/>
      <c r="CH93" s="299"/>
      <c r="CI93" s="299"/>
      <c r="CJ93" s="299"/>
      <c r="CK93" s="299"/>
      <c r="CL93" s="299"/>
      <c r="CM93" s="299"/>
      <c r="CN93" s="299"/>
      <c r="CO93" s="299"/>
      <c r="CP93" s="299"/>
      <c r="CQ93" s="299"/>
      <c r="CR93" s="299"/>
      <c r="CS93" s="299"/>
      <c r="CT93" s="299"/>
      <c r="CU93" s="299"/>
      <c r="CV93" s="299"/>
      <c r="CW93" s="299"/>
      <c r="CX93" s="299"/>
      <c r="CY93" s="299"/>
      <c r="CZ93" s="299"/>
      <c r="DA93" s="299"/>
      <c r="DB93" s="299"/>
      <c r="DC93" s="299"/>
      <c r="DD93" s="299"/>
      <c r="DE93" s="299"/>
      <c r="DF93" s="299"/>
      <c r="DG93" s="299"/>
      <c r="DH93" s="299"/>
      <c r="DI93" s="299"/>
      <c r="DJ93" s="299"/>
      <c r="DK93" s="299"/>
      <c r="DL93" s="299"/>
      <c r="DM93" s="299"/>
      <c r="DN93" s="299"/>
      <c r="DO93" s="299"/>
      <c r="DP93" s="299"/>
    </row>
    <row r="94" spans="1:120">
      <c r="A94" s="296"/>
      <c r="B94" s="296"/>
      <c r="C94" s="296"/>
      <c r="D94" s="296"/>
      <c r="E94" s="296"/>
      <c r="F94" s="296"/>
      <c r="G94" s="296"/>
      <c r="H94" s="296"/>
      <c r="I94" s="296"/>
      <c r="J94" s="296"/>
      <c r="K94" s="296"/>
      <c r="L94" s="296"/>
      <c r="M94" s="296"/>
      <c r="N94" s="296"/>
      <c r="O94" s="296"/>
      <c r="P94" s="296"/>
      <c r="Q94" s="296"/>
      <c r="R94" s="296"/>
      <c r="S94" s="296"/>
      <c r="T94" s="296"/>
      <c r="U94" s="296"/>
      <c r="V94" s="296"/>
      <c r="W94" s="296"/>
      <c r="X94" s="296"/>
      <c r="Y94" s="296"/>
      <c r="Z94" s="296"/>
      <c r="AA94" s="296"/>
      <c r="AB94" s="296"/>
      <c r="AC94" s="296"/>
      <c r="AD94" s="296"/>
      <c r="AE94" s="296"/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  <c r="AT94" s="296"/>
      <c r="AU94" s="296"/>
      <c r="AV94" s="296"/>
      <c r="AW94" s="296"/>
      <c r="AX94" s="296"/>
      <c r="AY94" s="296"/>
      <c r="AZ94" s="296"/>
      <c r="BA94" s="296"/>
      <c r="BB94" s="296"/>
      <c r="BC94" s="296"/>
      <c r="BD94" s="296"/>
      <c r="BE94" s="296"/>
      <c r="BF94" s="296"/>
      <c r="BG94" s="296"/>
      <c r="BH94" s="367"/>
      <c r="BI94" s="296"/>
      <c r="BJ94" s="353"/>
      <c r="BK94" s="298">
        <f>IF((SUM(BX81:BX83))&lt;0,0,SUM(BX81:BX83))</f>
        <v>0</v>
      </c>
      <c r="BL94" s="362"/>
      <c r="BM94" s="362"/>
      <c r="BN94" s="368" t="e">
        <f>IF(((BN93)/(G8*E8*(F8-1)))&lt;0,0,(BN93)/(G8*E8*(F8-1)))</f>
        <v>#DIV/0!</v>
      </c>
      <c r="BO94" s="368"/>
      <c r="BP94" s="368"/>
      <c r="BQ94" s="368" t="e">
        <f>IF(((BQ93)/(G8-1))&lt;0,0,(BQ93)/(G8-1))</f>
        <v>#DIV/0!</v>
      </c>
      <c r="BR94" s="368"/>
      <c r="BS94" s="368"/>
      <c r="BT94" s="368" t="e">
        <f>IF((BT93/(E8-1))&lt;0,0,BT93/(E8-1))</f>
        <v>#DIV/0!</v>
      </c>
      <c r="BU94" s="368"/>
      <c r="BV94" s="368"/>
      <c r="BW94" s="368" t="e">
        <f>BW93/BN94</f>
        <v>#DIV/0!</v>
      </c>
      <c r="BX94" s="368"/>
      <c r="BY94" s="368"/>
      <c r="BZ94" s="368"/>
      <c r="CA94" s="298"/>
      <c r="CB94" s="298"/>
      <c r="CC94" s="298"/>
      <c r="CD94" s="299"/>
      <c r="CG94" s="299"/>
      <c r="CH94" s="299"/>
      <c r="CI94" s="299"/>
      <c r="CJ94" s="299"/>
      <c r="CK94" s="299"/>
      <c r="CL94" s="299"/>
      <c r="CM94" s="299"/>
      <c r="CN94" s="299"/>
      <c r="CO94" s="299"/>
      <c r="CP94" s="299"/>
      <c r="CQ94" s="299"/>
      <c r="CR94" s="299"/>
      <c r="CS94" s="299"/>
      <c r="CT94" s="299"/>
      <c r="CU94" s="299"/>
      <c r="CV94" s="299"/>
      <c r="CW94" s="299"/>
      <c r="CX94" s="299"/>
      <c r="CY94" s="299"/>
      <c r="CZ94" s="299"/>
      <c r="DA94" s="299"/>
      <c r="DB94" s="299"/>
      <c r="DC94" s="299"/>
      <c r="DD94" s="299"/>
      <c r="DE94" s="299"/>
      <c r="DF94" s="299"/>
      <c r="DG94" s="299"/>
      <c r="DH94" s="299"/>
      <c r="DI94" s="299"/>
      <c r="DJ94" s="299"/>
      <c r="DK94" s="299"/>
      <c r="DL94" s="299"/>
      <c r="DM94" s="299"/>
      <c r="DN94" s="299"/>
      <c r="DO94" s="299"/>
      <c r="DP94" s="299"/>
    </row>
    <row r="95" spans="1:120">
      <c r="A95" s="296"/>
      <c r="B95" s="296"/>
      <c r="C95" s="296"/>
      <c r="D95" s="296"/>
      <c r="E95" s="296"/>
      <c r="F95" s="296"/>
      <c r="G95" s="296"/>
      <c r="H95" s="296"/>
      <c r="I95" s="296"/>
      <c r="J95" s="296"/>
      <c r="K95" s="296"/>
      <c r="L95" s="296"/>
      <c r="M95" s="296"/>
      <c r="N95" s="296"/>
      <c r="O95" s="296"/>
      <c r="P95" s="296"/>
      <c r="Q95" s="296"/>
      <c r="R95" s="296"/>
      <c r="S95" s="296"/>
      <c r="T95" s="296"/>
      <c r="U95" s="296"/>
      <c r="V95" s="296"/>
      <c r="W95" s="296"/>
      <c r="X95" s="296"/>
      <c r="Y95" s="296"/>
      <c r="Z95" s="296"/>
      <c r="AA95" s="296"/>
      <c r="AB95" s="296"/>
      <c r="AC95" s="296"/>
      <c r="AD95" s="296"/>
      <c r="AE95" s="296"/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  <c r="AT95" s="296"/>
      <c r="AU95" s="296"/>
      <c r="AV95" s="296"/>
      <c r="AW95" s="296"/>
      <c r="AX95" s="296"/>
      <c r="AY95" s="296"/>
      <c r="AZ95" s="296"/>
      <c r="BA95" s="296"/>
      <c r="BB95" s="296"/>
      <c r="BC95" s="296"/>
      <c r="BD95" s="296"/>
      <c r="BE95" s="296"/>
      <c r="BF95" s="296"/>
      <c r="BG95" s="296"/>
      <c r="BH95" s="367"/>
      <c r="BI95" s="296"/>
      <c r="BJ95" s="353"/>
      <c r="BK95" s="298" t="e">
        <f>IF((IF(BY81="",0,(BY81^2))/(F8*E8)+IF(BY82="",0,(BY82^2))/(F8*E8)+IF(BY83="",0,(BY83^2))/(F8*E8))&lt;0,0,(IF(BY81="",0,(BY81^2))/(F8*E8)+IF(BY82="",0,(BY82^2))/(F8*E8)+IF(BY83="",0,(BY83^2))/(F8*E8)))</f>
        <v>#DIV/0!</v>
      </c>
      <c r="BL95" s="362"/>
      <c r="BM95" s="362"/>
      <c r="BN95" s="368" t="e">
        <f>SQRT(BN94)</f>
        <v>#DIV/0!</v>
      </c>
      <c r="BO95" s="368"/>
      <c r="BP95" s="368"/>
      <c r="BQ95" s="368" t="e">
        <f>SQRT(BQ98)</f>
        <v>#DIV/0!</v>
      </c>
      <c r="BR95" s="368"/>
      <c r="BS95" s="368"/>
      <c r="BT95" s="368" t="e">
        <f>SQRT(BT98)</f>
        <v>#DIV/0!</v>
      </c>
      <c r="BU95" s="368"/>
      <c r="BV95" s="368"/>
      <c r="BW95" s="368" t="e">
        <f>SQRT(BW98)</f>
        <v>#DIV/0!</v>
      </c>
      <c r="BX95" s="368"/>
      <c r="BY95" s="368"/>
      <c r="BZ95" s="368" t="e">
        <f>SQRT(BZ98)</f>
        <v>#DIV/0!</v>
      </c>
      <c r="CA95" s="298"/>
      <c r="CB95" s="298"/>
      <c r="CC95" s="298"/>
      <c r="CD95" s="299"/>
      <c r="CG95" s="299"/>
      <c r="CH95" s="299"/>
      <c r="CI95" s="299"/>
      <c r="CJ95" s="299"/>
      <c r="CK95" s="299"/>
      <c r="CL95" s="299"/>
      <c r="CM95" s="299"/>
      <c r="CN95" s="299"/>
      <c r="CO95" s="299"/>
      <c r="CP95" s="299"/>
      <c r="CQ95" s="299"/>
      <c r="CR95" s="299"/>
      <c r="CS95" s="299"/>
      <c r="CT95" s="299"/>
      <c r="CU95" s="299"/>
      <c r="CV95" s="299"/>
      <c r="CW95" s="299"/>
      <c r="CX95" s="299"/>
      <c r="CY95" s="299"/>
      <c r="CZ95" s="299"/>
      <c r="DA95" s="299"/>
      <c r="DB95" s="299"/>
      <c r="DC95" s="299"/>
      <c r="DD95" s="299"/>
      <c r="DE95" s="299"/>
      <c r="DF95" s="299"/>
      <c r="DG95" s="299"/>
      <c r="DH95" s="299"/>
      <c r="DI95" s="299"/>
      <c r="DJ95" s="299"/>
      <c r="DK95" s="299"/>
      <c r="DL95" s="299"/>
      <c r="DM95" s="299"/>
      <c r="DN95" s="299"/>
      <c r="DO95" s="299"/>
      <c r="DP95" s="299"/>
    </row>
    <row r="96" spans="1:120">
      <c r="A96" s="296"/>
      <c r="B96" s="296"/>
      <c r="C96" s="296"/>
      <c r="D96" s="296"/>
      <c r="E96" s="296"/>
      <c r="F96" s="296"/>
      <c r="G96" s="296"/>
      <c r="H96" s="296"/>
      <c r="I96" s="296"/>
      <c r="J96" s="296"/>
      <c r="K96" s="296"/>
      <c r="L96" s="296"/>
      <c r="M96" s="296"/>
      <c r="N96" s="296"/>
      <c r="O96" s="296"/>
      <c r="P96" s="296"/>
      <c r="Q96" s="296"/>
      <c r="R96" s="296"/>
      <c r="S96" s="296"/>
      <c r="T96" s="296"/>
      <c r="U96" s="296"/>
      <c r="V96" s="296"/>
      <c r="W96" s="296"/>
      <c r="X96" s="296"/>
      <c r="Y96" s="296"/>
      <c r="Z96" s="296"/>
      <c r="AA96" s="296"/>
      <c r="AB96" s="296"/>
      <c r="AC96" s="296"/>
      <c r="AD96" s="296"/>
      <c r="AE96" s="296"/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  <c r="AT96" s="296"/>
      <c r="AU96" s="296"/>
      <c r="AV96" s="296"/>
      <c r="AW96" s="296"/>
      <c r="AX96" s="296"/>
      <c r="AY96" s="296"/>
      <c r="AZ96" s="296"/>
      <c r="BA96" s="296"/>
      <c r="BB96" s="296"/>
      <c r="BC96" s="296"/>
      <c r="BD96" s="296"/>
      <c r="BE96" s="296"/>
      <c r="BF96" s="296"/>
      <c r="BG96" s="296"/>
      <c r="BH96" s="367"/>
      <c r="BI96" s="296"/>
      <c r="BJ96" s="353"/>
      <c r="BK96" s="298">
        <f>(SUM(BY81:BY83))</f>
        <v>0</v>
      </c>
      <c r="BL96" s="362"/>
      <c r="BM96" s="362"/>
      <c r="BN96" s="368" t="e">
        <f>BN95*C11</f>
        <v>#DIV/0!</v>
      </c>
      <c r="BO96" s="368"/>
      <c r="BP96" s="368"/>
      <c r="BQ96" s="368" t="e">
        <f>BQ95*C11</f>
        <v>#DIV/0!</v>
      </c>
      <c r="BR96" s="368"/>
      <c r="BS96" s="368"/>
      <c r="BT96" s="368" t="e">
        <f>(BT97/BK99)*100</f>
        <v>#DIV/0!</v>
      </c>
      <c r="BU96" s="368"/>
      <c r="BV96" s="368"/>
      <c r="BW96" s="368" t="e">
        <f>(BW97/BK99)*100</f>
        <v>#DIV/0!</v>
      </c>
      <c r="BX96" s="368"/>
      <c r="BY96" s="368"/>
      <c r="BZ96" s="368"/>
      <c r="CA96" s="298"/>
      <c r="CB96" s="298"/>
      <c r="CC96" s="298"/>
      <c r="CD96" s="299"/>
      <c r="CG96" s="299"/>
      <c r="CH96" s="299"/>
      <c r="CI96" s="299"/>
      <c r="CJ96" s="299"/>
      <c r="CK96" s="299"/>
      <c r="CL96" s="299"/>
      <c r="CM96" s="299"/>
      <c r="CN96" s="299"/>
      <c r="CO96" s="299"/>
      <c r="CP96" s="299"/>
      <c r="CQ96" s="299"/>
      <c r="CR96" s="299"/>
      <c r="CS96" s="299"/>
      <c r="CT96" s="299"/>
      <c r="CU96" s="299"/>
      <c r="CV96" s="299"/>
      <c r="CW96" s="299"/>
      <c r="CX96" s="299"/>
      <c r="CY96" s="299"/>
      <c r="CZ96" s="299"/>
      <c r="DA96" s="299"/>
      <c r="DB96" s="299"/>
      <c r="DC96" s="299"/>
      <c r="DD96" s="299"/>
      <c r="DE96" s="299"/>
      <c r="DF96" s="299"/>
      <c r="DG96" s="299"/>
      <c r="DH96" s="299"/>
      <c r="DI96" s="299"/>
      <c r="DJ96" s="299"/>
      <c r="DK96" s="299"/>
      <c r="DL96" s="299"/>
      <c r="DM96" s="299"/>
      <c r="DN96" s="299"/>
      <c r="DO96" s="299"/>
      <c r="DP96" s="299"/>
    </row>
    <row r="97" spans="1:120">
      <c r="A97" s="296"/>
      <c r="B97" s="296"/>
      <c r="C97" s="296"/>
      <c r="D97" s="296"/>
      <c r="E97" s="296"/>
      <c r="F97" s="296"/>
      <c r="G97" s="296"/>
      <c r="H97" s="296"/>
      <c r="I97" s="296"/>
      <c r="J97" s="296"/>
      <c r="K97" s="296"/>
      <c r="L97" s="296"/>
      <c r="M97" s="296"/>
      <c r="N97" s="296"/>
      <c r="O97" s="296"/>
      <c r="P97" s="296"/>
      <c r="Q97" s="296"/>
      <c r="R97" s="296"/>
      <c r="S97" s="296"/>
      <c r="T97" s="296"/>
      <c r="U97" s="296"/>
      <c r="V97" s="296"/>
      <c r="W97" s="296"/>
      <c r="X97" s="296"/>
      <c r="Y97" s="296"/>
      <c r="Z97" s="296"/>
      <c r="AA97" s="296"/>
      <c r="AB97" s="296"/>
      <c r="AC97" s="296"/>
      <c r="AD97" s="296"/>
      <c r="AE97" s="296"/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  <c r="AT97" s="296"/>
      <c r="AU97" s="296"/>
      <c r="AV97" s="296"/>
      <c r="AW97" s="296"/>
      <c r="AX97" s="296"/>
      <c r="AY97" s="296"/>
      <c r="AZ97" s="296"/>
      <c r="BA97" s="296"/>
      <c r="BB97" s="296"/>
      <c r="BC97" s="296"/>
      <c r="BD97" s="296"/>
      <c r="BE97" s="296"/>
      <c r="BF97" s="296"/>
      <c r="BG97" s="296"/>
      <c r="BH97" s="367"/>
      <c r="BI97" s="296"/>
      <c r="BJ97" s="353"/>
      <c r="BK97" s="298" t="e">
        <f>IF((BK96^2/(F8*G8*E8))&lt;0,0,BK96^2/(F8*G8*E8))</f>
        <v>#DIV/0!</v>
      </c>
      <c r="BL97" s="362"/>
      <c r="BM97" s="362"/>
      <c r="BN97" s="368" t="e">
        <f>(BN96/BK99)*100</f>
        <v>#DIV/0!</v>
      </c>
      <c r="BO97" s="368"/>
      <c r="BP97" s="368"/>
      <c r="BQ97" s="368" t="e">
        <f>(BQ96/BK99)*100</f>
        <v>#DIV/0!</v>
      </c>
      <c r="BR97" s="368"/>
      <c r="BS97" s="368"/>
      <c r="BT97" s="368" t="e">
        <f>BT95*C11</f>
        <v>#DIV/0!</v>
      </c>
      <c r="BU97" s="368"/>
      <c r="BV97" s="368"/>
      <c r="BW97" s="368" t="e">
        <f>BW95*C11</f>
        <v>#DIV/0!</v>
      </c>
      <c r="BX97" s="368"/>
      <c r="BY97" s="368"/>
      <c r="BZ97" s="368" t="e">
        <f>BZ95*C11</f>
        <v>#DIV/0!</v>
      </c>
      <c r="CA97" s="298"/>
      <c r="CB97" s="298"/>
      <c r="CC97" s="298"/>
      <c r="CD97" s="299"/>
      <c r="CG97" s="299"/>
      <c r="CH97" s="299"/>
      <c r="CI97" s="299"/>
      <c r="CJ97" s="299"/>
      <c r="CK97" s="299"/>
      <c r="CL97" s="299"/>
      <c r="CM97" s="299"/>
      <c r="CN97" s="299"/>
      <c r="CO97" s="299"/>
      <c r="CP97" s="299"/>
      <c r="CQ97" s="299"/>
      <c r="CR97" s="299"/>
      <c r="CS97" s="299"/>
      <c r="CT97" s="299"/>
      <c r="CU97" s="299"/>
      <c r="CV97" s="299"/>
      <c r="CW97" s="299"/>
      <c r="CX97" s="299"/>
      <c r="CY97" s="299"/>
      <c r="CZ97" s="299"/>
      <c r="DA97" s="299"/>
      <c r="DB97" s="299"/>
      <c r="DC97" s="299"/>
      <c r="DD97" s="299"/>
      <c r="DE97" s="299"/>
      <c r="DF97" s="299"/>
      <c r="DG97" s="299"/>
      <c r="DH97" s="299"/>
      <c r="DI97" s="299"/>
      <c r="DJ97" s="299"/>
      <c r="DK97" s="299"/>
      <c r="DL97" s="299"/>
      <c r="DM97" s="299"/>
      <c r="DN97" s="299"/>
      <c r="DO97" s="299"/>
      <c r="DP97" s="299"/>
    </row>
    <row r="98" spans="1:120">
      <c r="A98" s="296"/>
      <c r="B98" s="296"/>
      <c r="C98" s="296"/>
      <c r="D98" s="296"/>
      <c r="E98" s="296"/>
      <c r="F98" s="296"/>
      <c r="G98" s="296"/>
      <c r="H98" s="296"/>
      <c r="I98" s="296"/>
      <c r="J98" s="296"/>
      <c r="K98" s="296"/>
      <c r="L98" s="296"/>
      <c r="M98" s="296"/>
      <c r="N98" s="296"/>
      <c r="O98" s="296"/>
      <c r="P98" s="296"/>
      <c r="Q98" s="296"/>
      <c r="R98" s="296"/>
      <c r="S98" s="296"/>
      <c r="T98" s="296"/>
      <c r="U98" s="296"/>
      <c r="V98" s="296"/>
      <c r="W98" s="296"/>
      <c r="X98" s="296"/>
      <c r="Y98" s="296"/>
      <c r="Z98" s="296"/>
      <c r="AA98" s="296"/>
      <c r="AB98" s="296"/>
      <c r="AC98" s="296"/>
      <c r="AD98" s="296"/>
      <c r="AE98" s="296"/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  <c r="AT98" s="296"/>
      <c r="AU98" s="296"/>
      <c r="AV98" s="296"/>
      <c r="AW98" s="296"/>
      <c r="AX98" s="296"/>
      <c r="AY98" s="296"/>
      <c r="AZ98" s="296"/>
      <c r="BA98" s="296"/>
      <c r="BB98" s="296"/>
      <c r="BC98" s="296"/>
      <c r="BD98" s="296"/>
      <c r="BE98" s="296"/>
      <c r="BF98" s="296"/>
      <c r="BG98" s="296"/>
      <c r="BH98" s="367"/>
      <c r="BI98" s="296"/>
      <c r="BJ98" s="353"/>
      <c r="BK98" s="298" t="e">
        <f>IF((SUM(BM85:BV85))&lt;0,0,SUM(BM85:BV85))</f>
        <v>#DIV/0!</v>
      </c>
      <c r="BL98" s="362"/>
      <c r="BM98" s="362"/>
      <c r="BN98" s="368" t="e">
        <f>IF(BN94&lt;0,0,BN94)</f>
        <v>#DIV/0!</v>
      </c>
      <c r="BO98" s="368"/>
      <c r="BP98" s="368"/>
      <c r="BQ98" s="368" t="e">
        <f>IF(((BQ94-BW93)/(E8*F8))&lt;0,0,((BQ94-BW93)/(E8*F8)))</f>
        <v>#DIV/0!</v>
      </c>
      <c r="BR98" s="368"/>
      <c r="BS98" s="368"/>
      <c r="BT98" s="368" t="e">
        <f>IF(((BT94-BW93)/(G8*F8))&lt;0,0,((BT94-BW93)/(G8*F8)))</f>
        <v>#DIV/0!</v>
      </c>
      <c r="BU98" s="368"/>
      <c r="BV98" s="368"/>
      <c r="BW98" s="368" t="e">
        <f>IF(((BW93-BN94)/F8)&lt;0,0,((BW93-BN94)/F8))</f>
        <v>#DIV/0!</v>
      </c>
      <c r="BX98" s="368"/>
      <c r="BY98" s="368"/>
      <c r="BZ98" s="368" t="e">
        <f>IF((SUM(BN98,BQ98,BW98))&lt;0,0,(SUM(BN98,BQ98,BW98)))</f>
        <v>#DIV/0!</v>
      </c>
      <c r="CA98" s="298"/>
      <c r="CB98" s="298"/>
      <c r="CC98" s="298"/>
      <c r="CD98" s="299"/>
      <c r="CG98" s="299"/>
      <c r="CH98" s="299"/>
      <c r="CI98" s="299"/>
      <c r="CJ98" s="299"/>
      <c r="CK98" s="299"/>
      <c r="CL98" s="299"/>
      <c r="CM98" s="299"/>
      <c r="CN98" s="299"/>
      <c r="CO98" s="299"/>
      <c r="CP98" s="299"/>
      <c r="CQ98" s="299"/>
      <c r="CR98" s="299"/>
      <c r="CS98" s="299"/>
      <c r="CT98" s="299"/>
      <c r="CU98" s="299"/>
      <c r="CV98" s="299"/>
      <c r="CW98" s="299"/>
      <c r="CX98" s="299"/>
      <c r="CY98" s="299"/>
      <c r="CZ98" s="299"/>
      <c r="DA98" s="299"/>
      <c r="DB98" s="299"/>
      <c r="DC98" s="299"/>
      <c r="DD98" s="299"/>
      <c r="DE98" s="299"/>
      <c r="DF98" s="299"/>
      <c r="DG98" s="299"/>
      <c r="DH98" s="299"/>
      <c r="DI98" s="299"/>
      <c r="DJ98" s="299"/>
      <c r="DK98" s="299"/>
      <c r="DL98" s="299"/>
      <c r="DM98" s="299"/>
      <c r="DN98" s="299"/>
      <c r="DO98" s="299"/>
      <c r="DP98" s="299"/>
    </row>
    <row r="99" spans="1:120">
      <c r="A99" s="296"/>
      <c r="B99" s="296"/>
      <c r="C99" s="296"/>
      <c r="D99" s="296"/>
      <c r="E99" s="296"/>
      <c r="F99" s="296"/>
      <c r="G99" s="296"/>
      <c r="H99" s="296"/>
      <c r="I99" s="296"/>
      <c r="J99" s="296"/>
      <c r="K99" s="296"/>
      <c r="L99" s="296"/>
      <c r="M99" s="296"/>
      <c r="N99" s="296"/>
      <c r="O99" s="296"/>
      <c r="P99" s="296"/>
      <c r="Q99" s="296"/>
      <c r="R99" s="296"/>
      <c r="S99" s="296"/>
      <c r="T99" s="296"/>
      <c r="U99" s="296"/>
      <c r="V99" s="296"/>
      <c r="W99" s="296"/>
      <c r="X99" s="296"/>
      <c r="Y99" s="296"/>
      <c r="Z99" s="296"/>
      <c r="AA99" s="296"/>
      <c r="AB99" s="296"/>
      <c r="AC99" s="296"/>
      <c r="AD99" s="296"/>
      <c r="AE99" s="296"/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  <c r="AT99" s="296"/>
      <c r="AU99" s="296"/>
      <c r="AV99" s="296"/>
      <c r="AW99" s="296"/>
      <c r="AX99" s="296"/>
      <c r="AY99" s="296"/>
      <c r="AZ99" s="296"/>
      <c r="BA99" s="296"/>
      <c r="BB99" s="296"/>
      <c r="BC99" s="296"/>
      <c r="BD99" s="296"/>
      <c r="BE99" s="296"/>
      <c r="BF99" s="296"/>
      <c r="BG99" s="296"/>
      <c r="BH99" s="367"/>
      <c r="BI99" s="296"/>
      <c r="BJ99" s="353"/>
      <c r="BK99" s="298" t="e">
        <f>SQRT(BT97^2+BZ97^2)</f>
        <v>#DIV/0!</v>
      </c>
      <c r="BL99" s="362"/>
      <c r="BM99" s="362"/>
      <c r="BN99" s="368"/>
      <c r="BO99" s="368"/>
      <c r="BP99" s="368"/>
      <c r="BQ99" s="368"/>
      <c r="BR99" s="368"/>
      <c r="BS99" s="368"/>
      <c r="BT99" s="368"/>
      <c r="BU99" s="368"/>
      <c r="BV99" s="368"/>
      <c r="BW99" s="368"/>
      <c r="BX99" s="368"/>
      <c r="BY99" s="368"/>
      <c r="BZ99" s="368"/>
      <c r="CA99" s="298"/>
      <c r="CB99" s="298"/>
      <c r="CC99" s="298"/>
      <c r="CD99" s="299"/>
      <c r="CG99" s="299"/>
      <c r="CH99" s="299"/>
      <c r="CI99" s="299"/>
      <c r="CJ99" s="299"/>
      <c r="CK99" s="299"/>
      <c r="CL99" s="299"/>
      <c r="CM99" s="299"/>
      <c r="CN99" s="299"/>
      <c r="CO99" s="299"/>
      <c r="CP99" s="299"/>
      <c r="CQ99" s="299"/>
      <c r="CR99" s="299"/>
      <c r="CS99" s="299"/>
      <c r="CT99" s="299"/>
      <c r="CU99" s="299"/>
      <c r="CV99" s="299"/>
      <c r="CW99" s="299"/>
      <c r="CX99" s="299"/>
      <c r="CY99" s="299"/>
      <c r="CZ99" s="299"/>
      <c r="DA99" s="299"/>
      <c r="DB99" s="299"/>
      <c r="DC99" s="299"/>
      <c r="DD99" s="299"/>
      <c r="DE99" s="299"/>
      <c r="DF99" s="299"/>
      <c r="DG99" s="299"/>
      <c r="DH99" s="299"/>
      <c r="DI99" s="299"/>
      <c r="DJ99" s="299"/>
      <c r="DK99" s="299"/>
      <c r="DL99" s="299"/>
      <c r="DM99" s="299"/>
      <c r="DN99" s="299"/>
      <c r="DO99" s="299"/>
      <c r="DP99" s="299"/>
    </row>
    <row r="100" spans="1:120">
      <c r="A100" s="296"/>
      <c r="B100" s="296"/>
      <c r="C100" s="296"/>
      <c r="D100" s="296"/>
      <c r="E100" s="296"/>
      <c r="F100" s="296"/>
      <c r="G100" s="296"/>
      <c r="H100" s="296"/>
      <c r="I100" s="296"/>
      <c r="J100" s="296"/>
      <c r="K100" s="296"/>
      <c r="L100" s="296"/>
      <c r="M100" s="296"/>
      <c r="N100" s="296"/>
      <c r="O100" s="296"/>
      <c r="P100" s="296"/>
      <c r="Q100" s="296"/>
      <c r="R100" s="296"/>
      <c r="S100" s="296"/>
      <c r="T100" s="296"/>
      <c r="U100" s="296"/>
      <c r="V100" s="296"/>
      <c r="W100" s="296"/>
      <c r="X100" s="296"/>
      <c r="Y100" s="296"/>
      <c r="Z100" s="296"/>
      <c r="AA100" s="296"/>
      <c r="AB100" s="296"/>
      <c r="AC100" s="296"/>
      <c r="AD100" s="296"/>
      <c r="AE100" s="296"/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  <c r="AT100" s="296"/>
      <c r="AU100" s="296"/>
      <c r="AV100" s="296"/>
      <c r="AW100" s="296"/>
      <c r="AX100" s="296"/>
      <c r="AY100" s="296"/>
      <c r="AZ100" s="296"/>
      <c r="BA100" s="296"/>
      <c r="BB100" s="296"/>
      <c r="BC100" s="296"/>
      <c r="BD100" s="296"/>
      <c r="BE100" s="296"/>
      <c r="BF100" s="296"/>
      <c r="BG100" s="296"/>
      <c r="BH100" s="367"/>
      <c r="BI100" s="296"/>
      <c r="BJ100" s="353"/>
      <c r="BK100" s="298">
        <f>C8-C9</f>
        <v>0</v>
      </c>
      <c r="BL100" s="362"/>
      <c r="BM100" s="362"/>
      <c r="BN100" s="368" t="e">
        <f>(BN96/BK100)*100</f>
        <v>#DIV/0!</v>
      </c>
      <c r="BO100" s="368"/>
      <c r="BP100" s="368"/>
      <c r="BQ100" s="368" t="e">
        <f>(BQ96/BK100)*100</f>
        <v>#DIV/0!</v>
      </c>
      <c r="BR100" s="368"/>
      <c r="BS100" s="368"/>
      <c r="BT100" s="368" t="e">
        <f>(BT97/BK100)*100</f>
        <v>#DIV/0!</v>
      </c>
      <c r="BU100" s="368"/>
      <c r="BV100" s="368"/>
      <c r="BW100" s="368" t="e">
        <f>(BW97/BK100)*100</f>
        <v>#DIV/0!</v>
      </c>
      <c r="BX100" s="368"/>
      <c r="BY100" s="368"/>
      <c r="BZ100" s="368" t="e">
        <f>(BZ97/BK99)*100</f>
        <v>#DIV/0!</v>
      </c>
      <c r="CA100" s="298"/>
      <c r="CB100" s="298"/>
      <c r="CC100" s="298"/>
      <c r="CD100" s="299"/>
      <c r="CG100" s="299"/>
      <c r="CH100" s="299"/>
      <c r="CI100" s="299"/>
      <c r="CJ100" s="299"/>
      <c r="CK100" s="299"/>
      <c r="CL100" s="299"/>
      <c r="CM100" s="299"/>
      <c r="CN100" s="299"/>
      <c r="CO100" s="299"/>
      <c r="CP100" s="299"/>
      <c r="CQ100" s="299"/>
      <c r="CR100" s="299"/>
      <c r="CS100" s="299"/>
      <c r="CT100" s="299"/>
      <c r="CU100" s="299"/>
      <c r="CV100" s="299"/>
      <c r="CW100" s="299"/>
      <c r="CX100" s="299"/>
      <c r="CY100" s="299"/>
      <c r="CZ100" s="299"/>
      <c r="DA100" s="299"/>
      <c r="DB100" s="299"/>
      <c r="DC100" s="299"/>
      <c r="DD100" s="299"/>
      <c r="DE100" s="299"/>
      <c r="DF100" s="299"/>
      <c r="DG100" s="299"/>
      <c r="DH100" s="299"/>
      <c r="DI100" s="299"/>
      <c r="DJ100" s="299"/>
      <c r="DK100" s="299"/>
      <c r="DL100" s="299"/>
      <c r="DM100" s="299"/>
      <c r="DN100" s="299"/>
      <c r="DO100" s="299"/>
      <c r="DP100" s="299"/>
    </row>
    <row r="101" spans="1:120">
      <c r="A101" s="296"/>
      <c r="B101" s="296"/>
      <c r="C101" s="296"/>
      <c r="D101" s="296"/>
      <c r="E101" s="296"/>
      <c r="F101" s="296"/>
      <c r="G101" s="296"/>
      <c r="H101" s="296"/>
      <c r="I101" s="296"/>
      <c r="J101" s="296"/>
      <c r="K101" s="296"/>
      <c r="L101" s="296"/>
      <c r="M101" s="296"/>
      <c r="N101" s="296"/>
      <c r="O101" s="296"/>
      <c r="P101" s="296"/>
      <c r="Q101" s="296"/>
      <c r="R101" s="296"/>
      <c r="S101" s="296"/>
      <c r="T101" s="296"/>
      <c r="U101" s="296"/>
      <c r="V101" s="296"/>
      <c r="W101" s="296"/>
      <c r="X101" s="296"/>
      <c r="Y101" s="296"/>
      <c r="Z101" s="296"/>
      <c r="AA101" s="296"/>
      <c r="AB101" s="296"/>
      <c r="AC101" s="296"/>
      <c r="AD101" s="296"/>
      <c r="AE101" s="296"/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  <c r="AT101" s="296"/>
      <c r="AU101" s="296"/>
      <c r="AV101" s="296"/>
      <c r="AW101" s="296"/>
      <c r="AX101" s="296"/>
      <c r="AY101" s="296"/>
      <c r="AZ101" s="296"/>
      <c r="BA101" s="296"/>
      <c r="BB101" s="296"/>
      <c r="BC101" s="296"/>
      <c r="BD101" s="296"/>
      <c r="BE101" s="296"/>
      <c r="BF101" s="296"/>
      <c r="BG101" s="296"/>
      <c r="BH101" s="367"/>
      <c r="BI101" s="296"/>
      <c r="BJ101" s="353"/>
      <c r="BK101" s="298"/>
      <c r="BL101" s="362"/>
      <c r="BM101" s="362"/>
      <c r="BN101" s="368"/>
      <c r="BO101" s="368"/>
      <c r="BP101" s="368"/>
      <c r="BQ101" s="368"/>
      <c r="BR101" s="368"/>
      <c r="BS101" s="368"/>
      <c r="BT101" s="368"/>
      <c r="BU101" s="368"/>
      <c r="BV101" s="368"/>
      <c r="BW101" s="368"/>
      <c r="BX101" s="368"/>
      <c r="BY101" s="368"/>
      <c r="BZ101" s="368"/>
      <c r="CA101" s="298"/>
      <c r="CB101" s="298"/>
      <c r="CC101" s="298"/>
      <c r="CD101" s="299"/>
      <c r="CG101" s="299"/>
      <c r="CH101" s="299"/>
      <c r="CI101" s="299"/>
      <c r="CJ101" s="299"/>
      <c r="CK101" s="299"/>
      <c r="CL101" s="299"/>
      <c r="CM101" s="299"/>
      <c r="CN101" s="299"/>
      <c r="CO101" s="299"/>
      <c r="CP101" s="299"/>
      <c r="CQ101" s="299"/>
      <c r="CR101" s="299"/>
      <c r="CS101" s="299"/>
      <c r="CT101" s="299"/>
      <c r="CU101" s="299"/>
      <c r="CV101" s="299"/>
      <c r="CW101" s="299"/>
      <c r="CX101" s="299"/>
      <c r="CY101" s="299"/>
      <c r="CZ101" s="299"/>
      <c r="DA101" s="299"/>
      <c r="DB101" s="299"/>
      <c r="DC101" s="299"/>
      <c r="DD101" s="299"/>
      <c r="DE101" s="299"/>
      <c r="DF101" s="299"/>
      <c r="DG101" s="299"/>
      <c r="DH101" s="299"/>
      <c r="DI101" s="299"/>
      <c r="DJ101" s="299"/>
      <c r="DK101" s="299"/>
      <c r="DL101" s="299"/>
      <c r="DM101" s="299"/>
      <c r="DN101" s="299"/>
      <c r="DO101" s="299"/>
      <c r="DP101" s="299"/>
    </row>
    <row r="102" spans="1:120">
      <c r="A102" s="296"/>
      <c r="B102" s="296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6"/>
      <c r="P102" s="296"/>
      <c r="Q102" s="296"/>
      <c r="R102" s="296"/>
      <c r="S102" s="296"/>
      <c r="T102" s="296"/>
      <c r="U102" s="296"/>
      <c r="V102" s="296"/>
      <c r="W102" s="296"/>
      <c r="X102" s="296"/>
      <c r="Y102" s="296"/>
      <c r="Z102" s="296"/>
      <c r="AA102" s="296"/>
      <c r="AB102" s="296"/>
      <c r="AC102" s="296"/>
      <c r="AD102" s="296"/>
      <c r="AE102" s="296"/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  <c r="AT102" s="296"/>
      <c r="AU102" s="296"/>
      <c r="AV102" s="296"/>
      <c r="AW102" s="296"/>
      <c r="AX102" s="296"/>
      <c r="AY102" s="296"/>
      <c r="AZ102" s="296"/>
      <c r="BA102" s="296"/>
      <c r="BB102" s="296"/>
      <c r="BC102" s="296"/>
      <c r="BD102" s="296"/>
      <c r="BE102" s="296"/>
      <c r="BF102" s="296"/>
      <c r="BG102" s="296"/>
      <c r="BH102" s="367"/>
      <c r="BI102" s="296"/>
      <c r="BJ102" s="296"/>
      <c r="BK102" s="298" t="e">
        <f>SQRT(BQ96^2+BW97^2)</f>
        <v>#DIV/0!</v>
      </c>
      <c r="BL102" s="362"/>
      <c r="BM102" s="362"/>
      <c r="BN102" s="362"/>
      <c r="BO102" s="362"/>
      <c r="BP102" s="362"/>
      <c r="BQ102" s="362"/>
      <c r="BR102" s="362"/>
      <c r="BS102" s="362"/>
      <c r="BT102" s="362"/>
      <c r="BU102" s="362"/>
      <c r="BV102" s="362"/>
      <c r="BW102" s="362"/>
      <c r="BX102" s="362"/>
      <c r="BY102" s="362"/>
      <c r="BZ102" s="362"/>
      <c r="CA102" s="298"/>
      <c r="CB102" s="298"/>
      <c r="CC102" s="298"/>
      <c r="CD102" s="299"/>
      <c r="CG102" s="299"/>
      <c r="CH102" s="299"/>
      <c r="CI102" s="299"/>
      <c r="CJ102" s="299"/>
      <c r="CK102" s="299"/>
      <c r="CL102" s="299"/>
      <c r="CM102" s="299"/>
      <c r="CN102" s="299"/>
      <c r="CO102" s="299"/>
      <c r="CP102" s="299"/>
      <c r="CQ102" s="299"/>
      <c r="CR102" s="299"/>
      <c r="CS102" s="299"/>
      <c r="CT102" s="299"/>
      <c r="CU102" s="299"/>
      <c r="CV102" s="299"/>
      <c r="CW102" s="299"/>
      <c r="CX102" s="299"/>
      <c r="CY102" s="299"/>
      <c r="CZ102" s="299"/>
      <c r="DA102" s="299"/>
      <c r="DB102" s="299"/>
      <c r="DC102" s="299"/>
      <c r="DD102" s="299"/>
      <c r="DE102" s="299"/>
      <c r="DF102" s="299"/>
      <c r="DG102" s="299"/>
      <c r="DH102" s="299"/>
      <c r="DI102" s="299"/>
      <c r="DJ102" s="299"/>
      <c r="DK102" s="299"/>
      <c r="DL102" s="299"/>
      <c r="DM102" s="299"/>
      <c r="DN102" s="299"/>
      <c r="DO102" s="299"/>
      <c r="DP102" s="299"/>
    </row>
    <row r="103" spans="1:120">
      <c r="A103" s="296"/>
      <c r="B103" s="296"/>
      <c r="C103" s="296"/>
      <c r="D103" s="296"/>
      <c r="E103" s="296"/>
      <c r="F103" s="296"/>
      <c r="G103" s="296"/>
      <c r="H103" s="296"/>
      <c r="I103" s="296"/>
      <c r="J103" s="296"/>
      <c r="K103" s="296"/>
      <c r="L103" s="296"/>
      <c r="M103" s="296"/>
      <c r="N103" s="296"/>
      <c r="O103" s="296"/>
      <c r="P103" s="296"/>
      <c r="Q103" s="296"/>
      <c r="R103" s="296"/>
      <c r="S103" s="296"/>
      <c r="T103" s="296"/>
      <c r="U103" s="296"/>
      <c r="V103" s="296"/>
      <c r="W103" s="296"/>
      <c r="X103" s="296"/>
      <c r="Y103" s="296"/>
      <c r="Z103" s="296"/>
      <c r="AA103" s="296"/>
      <c r="AB103" s="296"/>
      <c r="AC103" s="296"/>
      <c r="AD103" s="296"/>
      <c r="AE103" s="296"/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  <c r="AT103" s="296"/>
      <c r="AU103" s="296"/>
      <c r="AV103" s="296"/>
      <c r="AW103" s="296"/>
      <c r="AX103" s="296"/>
      <c r="AY103" s="296"/>
      <c r="AZ103" s="296"/>
      <c r="BA103" s="296"/>
      <c r="BB103" s="296"/>
      <c r="BC103" s="296"/>
      <c r="BD103" s="296"/>
      <c r="BE103" s="296"/>
      <c r="BF103" s="296"/>
      <c r="BG103" s="296"/>
      <c r="BH103" s="367"/>
      <c r="BI103" s="296"/>
      <c r="BJ103" s="296"/>
      <c r="BK103" s="298" t="e">
        <f>(BK102/BK99)*100</f>
        <v>#DIV/0!</v>
      </c>
      <c r="BL103" s="362"/>
      <c r="BM103" s="362"/>
      <c r="BN103" s="362"/>
      <c r="BO103" s="362"/>
      <c r="BP103" s="362"/>
      <c r="BQ103" s="362"/>
      <c r="BR103" s="362"/>
      <c r="BS103" s="362"/>
      <c r="BT103" s="362"/>
      <c r="BU103" s="362"/>
      <c r="BV103" s="362"/>
      <c r="BW103" s="362"/>
      <c r="BX103" s="362"/>
      <c r="BY103" s="362"/>
      <c r="BZ103" s="362"/>
      <c r="CA103" s="298"/>
      <c r="CB103" s="298"/>
      <c r="CC103" s="298"/>
      <c r="CD103" s="299"/>
      <c r="CG103" s="299"/>
      <c r="CH103" s="299"/>
      <c r="CI103" s="299"/>
      <c r="CJ103" s="299"/>
      <c r="CK103" s="299"/>
      <c r="CL103" s="299"/>
      <c r="CM103" s="299"/>
      <c r="CN103" s="299"/>
      <c r="CO103" s="299"/>
      <c r="CP103" s="299"/>
      <c r="CQ103" s="299"/>
      <c r="CR103" s="299"/>
      <c r="CS103" s="299"/>
      <c r="CT103" s="299"/>
      <c r="CU103" s="299"/>
      <c r="CV103" s="299"/>
      <c r="CW103" s="299"/>
      <c r="CX103" s="299"/>
      <c r="CY103" s="299"/>
      <c r="CZ103" s="299"/>
      <c r="DA103" s="299"/>
      <c r="DB103" s="299"/>
      <c r="DC103" s="299"/>
      <c r="DD103" s="299"/>
      <c r="DE103" s="299"/>
      <c r="DF103" s="299"/>
      <c r="DG103" s="299"/>
      <c r="DH103" s="299"/>
      <c r="DI103" s="299"/>
      <c r="DJ103" s="299"/>
      <c r="DK103" s="299"/>
      <c r="DL103" s="299"/>
      <c r="DM103" s="299"/>
      <c r="DN103" s="299"/>
      <c r="DO103" s="299"/>
      <c r="DP103" s="299"/>
    </row>
    <row r="104" spans="1:120">
      <c r="A104" s="296"/>
      <c r="B104" s="296"/>
      <c r="C104" s="296"/>
      <c r="D104" s="296"/>
      <c r="E104" s="296"/>
      <c r="F104" s="296"/>
      <c r="G104" s="296"/>
      <c r="H104" s="296"/>
      <c r="I104" s="296"/>
      <c r="J104" s="296"/>
      <c r="K104" s="296"/>
      <c r="L104" s="296"/>
      <c r="M104" s="296"/>
      <c r="N104" s="296"/>
      <c r="O104" s="296"/>
      <c r="P104" s="296"/>
      <c r="Q104" s="296"/>
      <c r="R104" s="296"/>
      <c r="S104" s="296"/>
      <c r="T104" s="296"/>
      <c r="U104" s="296"/>
      <c r="V104" s="296"/>
      <c r="W104" s="296"/>
      <c r="X104" s="296"/>
      <c r="Y104" s="296"/>
      <c r="Z104" s="296"/>
      <c r="AA104" s="296"/>
      <c r="AB104" s="296"/>
      <c r="AC104" s="296"/>
      <c r="AD104" s="296"/>
      <c r="AE104" s="296"/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  <c r="AT104" s="296"/>
      <c r="AU104" s="296"/>
      <c r="AV104" s="296"/>
      <c r="AW104" s="296"/>
      <c r="AX104" s="296"/>
      <c r="AY104" s="296"/>
      <c r="AZ104" s="296"/>
      <c r="BA104" s="296"/>
      <c r="BB104" s="296"/>
      <c r="BC104" s="296"/>
      <c r="BD104" s="296"/>
      <c r="BE104" s="296"/>
      <c r="BF104" s="296"/>
      <c r="BG104" s="296"/>
      <c r="BH104" s="367"/>
      <c r="BI104" s="296"/>
      <c r="BJ104" s="296"/>
      <c r="BK104" s="298" t="e">
        <f>100*BK102/BK100</f>
        <v>#DIV/0!</v>
      </c>
      <c r="BL104" s="362"/>
      <c r="BM104" s="362"/>
      <c r="BN104" s="362"/>
      <c r="BO104" s="362"/>
      <c r="BP104" s="362"/>
      <c r="BQ104" s="362"/>
      <c r="BR104" s="362"/>
      <c r="BS104" s="362"/>
      <c r="BT104" s="362"/>
      <c r="BU104" s="362"/>
      <c r="BV104" s="362"/>
      <c r="BW104" s="362"/>
      <c r="BX104" s="362"/>
      <c r="BY104" s="362"/>
      <c r="BZ104" s="362"/>
      <c r="CA104" s="298"/>
      <c r="CB104" s="298"/>
      <c r="CC104" s="298"/>
      <c r="CD104" s="299"/>
      <c r="CG104" s="299"/>
      <c r="CH104" s="299"/>
      <c r="CI104" s="299"/>
      <c r="CJ104" s="299"/>
      <c r="CK104" s="299"/>
      <c r="CL104" s="299"/>
      <c r="CM104" s="299"/>
      <c r="CN104" s="299"/>
      <c r="CO104" s="299"/>
      <c r="CP104" s="299"/>
      <c r="CQ104" s="299"/>
      <c r="CR104" s="299"/>
      <c r="CS104" s="299"/>
      <c r="CT104" s="299"/>
      <c r="CU104" s="299"/>
      <c r="CV104" s="299"/>
      <c r="CW104" s="299"/>
      <c r="CX104" s="299"/>
      <c r="CY104" s="299"/>
      <c r="CZ104" s="299"/>
      <c r="DA104" s="299"/>
      <c r="DB104" s="299"/>
      <c r="DC104" s="299"/>
      <c r="DD104" s="299"/>
      <c r="DE104" s="299"/>
      <c r="DF104" s="299"/>
      <c r="DG104" s="299"/>
      <c r="DH104" s="299"/>
      <c r="DI104" s="299"/>
      <c r="DJ104" s="299"/>
      <c r="DK104" s="299"/>
      <c r="DL104" s="299"/>
      <c r="DM104" s="299"/>
      <c r="DN104" s="299"/>
      <c r="DO104" s="299"/>
      <c r="DP104" s="299"/>
    </row>
    <row r="105" spans="1:120">
      <c r="A105" s="296"/>
      <c r="B105" s="296"/>
      <c r="C105" s="296"/>
      <c r="D105" s="296"/>
      <c r="E105" s="296"/>
      <c r="F105" s="296"/>
      <c r="G105" s="296"/>
      <c r="H105" s="296"/>
      <c r="I105" s="296"/>
      <c r="J105" s="296"/>
      <c r="K105" s="296"/>
      <c r="L105" s="296"/>
      <c r="M105" s="296"/>
      <c r="N105" s="296"/>
      <c r="O105" s="296"/>
      <c r="P105" s="296"/>
      <c r="Q105" s="296"/>
      <c r="R105" s="296"/>
      <c r="S105" s="296"/>
      <c r="T105" s="296"/>
      <c r="U105" s="296"/>
      <c r="V105" s="296"/>
      <c r="W105" s="296"/>
      <c r="X105" s="296"/>
      <c r="Y105" s="296"/>
      <c r="Z105" s="296"/>
      <c r="AA105" s="296"/>
      <c r="AB105" s="296"/>
      <c r="AC105" s="296"/>
      <c r="AD105" s="296"/>
      <c r="AE105" s="296"/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  <c r="AT105" s="296"/>
      <c r="AU105" s="296"/>
      <c r="AV105" s="296"/>
      <c r="AW105" s="296"/>
      <c r="AX105" s="296"/>
      <c r="AY105" s="296"/>
      <c r="AZ105" s="296"/>
      <c r="BA105" s="296"/>
      <c r="BB105" s="296"/>
      <c r="BC105" s="296"/>
      <c r="BD105" s="296"/>
      <c r="BE105" s="296"/>
      <c r="BF105" s="296"/>
      <c r="BG105" s="296"/>
      <c r="BH105" s="367"/>
      <c r="BI105" s="296"/>
      <c r="BJ105" s="296"/>
      <c r="BK105" s="298" t="e">
        <f>BK102/C11</f>
        <v>#DIV/0!</v>
      </c>
      <c r="BL105" s="298"/>
      <c r="BM105" s="298"/>
      <c r="BN105" s="336"/>
      <c r="BO105" s="298"/>
      <c r="BP105" s="298"/>
      <c r="BQ105" s="298"/>
      <c r="BR105" s="298"/>
      <c r="BS105" s="298"/>
      <c r="BT105" s="298"/>
      <c r="BU105" s="298"/>
      <c r="BV105" s="298"/>
      <c r="BW105" s="298"/>
      <c r="BX105" s="298"/>
      <c r="BY105" s="298"/>
      <c r="BZ105" s="298"/>
      <c r="CA105" s="298"/>
      <c r="CB105" s="298"/>
      <c r="CC105" s="298"/>
      <c r="CD105" s="299"/>
      <c r="CG105" s="299"/>
      <c r="CH105" s="299"/>
      <c r="CI105" s="299"/>
      <c r="CJ105" s="299"/>
      <c r="CK105" s="299"/>
      <c r="CL105" s="299"/>
      <c r="CM105" s="299"/>
      <c r="CN105" s="299"/>
      <c r="CO105" s="299"/>
      <c r="CP105" s="299"/>
      <c r="CQ105" s="299"/>
      <c r="CR105" s="299"/>
      <c r="CS105" s="299"/>
      <c r="CT105" s="299"/>
      <c r="CU105" s="299"/>
      <c r="CV105" s="299"/>
      <c r="CW105" s="299"/>
      <c r="CX105" s="299"/>
      <c r="CY105" s="299"/>
      <c r="CZ105" s="299"/>
      <c r="DA105" s="299"/>
      <c r="DB105" s="299"/>
      <c r="DC105" s="299"/>
      <c r="DD105" s="299"/>
      <c r="DE105" s="299"/>
      <c r="DF105" s="299"/>
      <c r="DG105" s="299"/>
      <c r="DH105" s="299"/>
      <c r="DI105" s="299"/>
      <c r="DJ105" s="299"/>
      <c r="DK105" s="299"/>
      <c r="DL105" s="299"/>
      <c r="DM105" s="299"/>
      <c r="DN105" s="299"/>
      <c r="DO105" s="299"/>
      <c r="DP105" s="299"/>
    </row>
    <row r="106" spans="1:120">
      <c r="A106" s="296"/>
      <c r="B106" s="296"/>
      <c r="C106" s="296"/>
      <c r="D106" s="296"/>
      <c r="E106" s="296"/>
      <c r="F106" s="296"/>
      <c r="G106" s="296"/>
      <c r="H106" s="296"/>
      <c r="I106" s="296"/>
      <c r="J106" s="296"/>
      <c r="K106" s="296"/>
      <c r="L106" s="296"/>
      <c r="M106" s="296"/>
      <c r="N106" s="296"/>
      <c r="O106" s="296"/>
      <c r="P106" s="296"/>
      <c r="Q106" s="296"/>
      <c r="R106" s="296"/>
      <c r="S106" s="296"/>
      <c r="T106" s="296"/>
      <c r="U106" s="296"/>
      <c r="V106" s="296"/>
      <c r="W106" s="296"/>
      <c r="X106" s="296"/>
      <c r="Y106" s="296"/>
      <c r="Z106" s="296"/>
      <c r="AA106" s="296"/>
      <c r="AB106" s="296"/>
      <c r="AC106" s="296"/>
      <c r="AD106" s="296"/>
      <c r="AE106" s="296"/>
      <c r="AF106" s="296"/>
      <c r="AG106" s="296"/>
      <c r="AH106" s="296"/>
      <c r="AI106" s="296"/>
      <c r="AJ106" s="296"/>
      <c r="AK106" s="296"/>
      <c r="AL106" s="296"/>
      <c r="AM106" s="296"/>
      <c r="AN106" s="296"/>
      <c r="AO106" s="296"/>
      <c r="AP106" s="296"/>
      <c r="AQ106" s="296"/>
      <c r="AR106" s="296"/>
      <c r="AS106" s="296"/>
      <c r="AT106" s="296"/>
      <c r="AU106" s="296"/>
      <c r="AV106" s="296"/>
      <c r="AW106" s="296"/>
      <c r="AX106" s="296"/>
      <c r="AY106" s="296"/>
      <c r="AZ106" s="296"/>
      <c r="BA106" s="296"/>
      <c r="BB106" s="296"/>
      <c r="BC106" s="296"/>
      <c r="BD106" s="296"/>
      <c r="BE106" s="296"/>
      <c r="BF106" s="296"/>
      <c r="BG106" s="296"/>
      <c r="BH106" s="367"/>
      <c r="BI106" s="296"/>
      <c r="BJ106" s="296"/>
      <c r="BK106" s="298" t="e">
        <f>(BZ97/BK100)*100</f>
        <v>#DIV/0!</v>
      </c>
      <c r="BL106" s="298"/>
      <c r="BM106" s="298"/>
      <c r="BN106" s="336" t="e">
        <f>BK99/C11</f>
        <v>#DIV/0!</v>
      </c>
      <c r="BO106" s="298"/>
      <c r="BP106" s="298"/>
      <c r="BQ106" s="298"/>
      <c r="BR106" s="298"/>
      <c r="BS106" s="298"/>
      <c r="BT106" s="298"/>
      <c r="BU106" s="298"/>
      <c r="BV106" s="298"/>
      <c r="BW106" s="298"/>
      <c r="BX106" s="298"/>
      <c r="BY106" s="298"/>
      <c r="BZ106" s="298"/>
      <c r="CA106" s="371"/>
      <c r="CB106" s="371"/>
      <c r="CC106" s="371"/>
      <c r="CD106" s="372"/>
      <c r="CG106" s="299"/>
      <c r="CH106" s="299"/>
      <c r="CI106" s="299"/>
      <c r="CJ106" s="299"/>
      <c r="CK106" s="299"/>
      <c r="CL106" s="299"/>
      <c r="CM106" s="299"/>
      <c r="CN106" s="299"/>
      <c r="CO106" s="299"/>
      <c r="CP106" s="299"/>
      <c r="CQ106" s="299"/>
      <c r="CR106" s="299"/>
      <c r="CS106" s="299"/>
      <c r="CT106" s="299"/>
      <c r="CU106" s="299"/>
      <c r="CV106" s="299"/>
      <c r="CW106" s="299"/>
      <c r="CX106" s="299"/>
      <c r="CY106" s="299"/>
      <c r="CZ106" s="299"/>
      <c r="DA106" s="299"/>
      <c r="DB106" s="299"/>
      <c r="DC106" s="299"/>
      <c r="DD106" s="299"/>
      <c r="DE106" s="299"/>
      <c r="DF106" s="299"/>
      <c r="DG106" s="299"/>
      <c r="DH106" s="299"/>
      <c r="DI106" s="299"/>
      <c r="DJ106" s="299"/>
      <c r="DK106" s="299"/>
      <c r="DL106" s="299"/>
      <c r="DM106" s="299"/>
      <c r="DN106" s="299"/>
      <c r="DO106" s="299"/>
      <c r="DP106" s="299"/>
    </row>
    <row r="107" spans="1:120">
      <c r="A107" s="296"/>
      <c r="B107" s="296"/>
      <c r="C107" s="296"/>
      <c r="D107" s="296"/>
      <c r="E107" s="296"/>
      <c r="F107" s="296"/>
      <c r="G107" s="296"/>
      <c r="H107" s="296"/>
      <c r="I107" s="296"/>
      <c r="J107" s="296"/>
      <c r="K107" s="296"/>
      <c r="L107" s="296"/>
      <c r="M107" s="296"/>
      <c r="N107" s="296"/>
      <c r="O107" s="296"/>
      <c r="P107" s="296"/>
      <c r="Q107" s="296"/>
      <c r="R107" s="296"/>
      <c r="S107" s="296"/>
      <c r="T107" s="296"/>
      <c r="U107" s="296"/>
      <c r="V107" s="296"/>
      <c r="W107" s="296"/>
      <c r="X107" s="296"/>
      <c r="Y107" s="296"/>
      <c r="Z107" s="296"/>
      <c r="AA107" s="296"/>
      <c r="AB107" s="296"/>
      <c r="AC107" s="296"/>
      <c r="AD107" s="296"/>
      <c r="AE107" s="296"/>
      <c r="AF107" s="296"/>
      <c r="AG107" s="296"/>
      <c r="AH107" s="296"/>
      <c r="AI107" s="296"/>
      <c r="AJ107" s="296"/>
      <c r="AK107" s="296"/>
      <c r="AL107" s="296"/>
      <c r="AM107" s="296"/>
      <c r="AN107" s="296"/>
      <c r="AO107" s="296"/>
      <c r="AP107" s="296"/>
      <c r="AQ107" s="296"/>
      <c r="AR107" s="296"/>
      <c r="AS107" s="296"/>
      <c r="AT107" s="296"/>
      <c r="AU107" s="296"/>
      <c r="AV107" s="296"/>
      <c r="AW107" s="296"/>
      <c r="AX107" s="296"/>
      <c r="AY107" s="296"/>
      <c r="AZ107" s="296"/>
      <c r="BA107" s="296"/>
      <c r="BB107" s="296"/>
      <c r="BC107" s="296"/>
      <c r="BD107" s="296"/>
      <c r="BE107" s="296"/>
      <c r="BF107" s="296"/>
      <c r="BG107" s="296"/>
      <c r="BH107" s="367"/>
      <c r="BI107" s="296"/>
      <c r="BJ107" s="296"/>
      <c r="BK107" s="298"/>
      <c r="BL107" s="298"/>
      <c r="BM107" s="298"/>
      <c r="BN107" s="336"/>
      <c r="BO107" s="298"/>
      <c r="BP107" s="298"/>
      <c r="BQ107" s="298"/>
      <c r="BR107" s="298"/>
      <c r="BS107" s="298"/>
      <c r="BT107" s="298"/>
      <c r="BU107" s="298"/>
      <c r="BV107" s="298"/>
      <c r="BW107" s="298"/>
      <c r="BX107" s="298"/>
      <c r="BY107" s="298"/>
      <c r="BZ107" s="298"/>
      <c r="CA107" s="371"/>
      <c r="CB107" s="371"/>
      <c r="CC107" s="371"/>
      <c r="CD107" s="372"/>
      <c r="CG107" s="299"/>
      <c r="CH107" s="299"/>
      <c r="CI107" s="299"/>
      <c r="CJ107" s="299"/>
      <c r="CK107" s="299"/>
      <c r="CL107" s="299"/>
      <c r="CM107" s="299"/>
      <c r="CN107" s="299"/>
      <c r="CO107" s="299"/>
      <c r="CP107" s="299"/>
      <c r="CQ107" s="299"/>
      <c r="CR107" s="299"/>
      <c r="CS107" s="299"/>
      <c r="CT107" s="299"/>
      <c r="CU107" s="299"/>
      <c r="CV107" s="299"/>
      <c r="CW107" s="299"/>
      <c r="CX107" s="299"/>
      <c r="CY107" s="299"/>
      <c r="CZ107" s="299"/>
      <c r="DA107" s="299"/>
      <c r="DB107" s="299"/>
      <c r="DC107" s="299"/>
      <c r="DD107" s="299"/>
      <c r="DE107" s="299"/>
      <c r="DF107" s="299"/>
      <c r="DG107" s="299"/>
      <c r="DH107" s="299"/>
      <c r="DI107" s="299"/>
      <c r="DJ107" s="299"/>
      <c r="DK107" s="299"/>
      <c r="DL107" s="299"/>
      <c r="DM107" s="299"/>
      <c r="DN107" s="299"/>
      <c r="DO107" s="299"/>
      <c r="DP107" s="299"/>
    </row>
    <row r="108" spans="1:120">
      <c r="A108" s="296"/>
      <c r="B108" s="296"/>
      <c r="C108" s="296"/>
      <c r="D108" s="296"/>
      <c r="E108" s="296"/>
      <c r="F108" s="296"/>
      <c r="G108" s="296"/>
      <c r="H108" s="296"/>
      <c r="I108" s="296"/>
      <c r="J108" s="296"/>
      <c r="K108" s="296"/>
      <c r="L108" s="296"/>
      <c r="M108" s="296"/>
      <c r="N108" s="296"/>
      <c r="O108" s="296"/>
      <c r="P108" s="296"/>
      <c r="Q108" s="296"/>
      <c r="R108" s="296"/>
      <c r="S108" s="296"/>
      <c r="T108" s="296"/>
      <c r="U108" s="296"/>
      <c r="V108" s="296"/>
      <c r="W108" s="296"/>
      <c r="X108" s="296"/>
      <c r="Y108" s="296"/>
      <c r="Z108" s="296"/>
      <c r="AA108" s="296"/>
      <c r="AB108" s="296"/>
      <c r="AC108" s="296"/>
      <c r="AD108" s="296"/>
      <c r="AE108" s="296"/>
      <c r="AF108" s="296"/>
      <c r="AG108" s="296"/>
      <c r="AH108" s="296"/>
      <c r="AI108" s="296"/>
      <c r="AJ108" s="296"/>
      <c r="AK108" s="296"/>
      <c r="AL108" s="296"/>
      <c r="AM108" s="296"/>
      <c r="AN108" s="296"/>
      <c r="AO108" s="296"/>
      <c r="AP108" s="296"/>
      <c r="AQ108" s="296"/>
      <c r="AR108" s="296"/>
      <c r="AS108" s="296"/>
      <c r="AT108" s="296"/>
      <c r="AU108" s="296"/>
      <c r="AV108" s="296"/>
      <c r="AW108" s="296"/>
      <c r="AX108" s="296"/>
      <c r="AY108" s="296"/>
      <c r="AZ108" s="296"/>
      <c r="BA108" s="296"/>
      <c r="BB108" s="296"/>
      <c r="BC108" s="296"/>
      <c r="BD108" s="296"/>
      <c r="BE108" s="296"/>
      <c r="BF108" s="296"/>
      <c r="BG108" s="296"/>
      <c r="BH108" s="367"/>
      <c r="BI108" s="296"/>
      <c r="BJ108" s="296"/>
      <c r="BK108" s="298"/>
      <c r="BL108" s="298"/>
      <c r="BM108" s="298"/>
      <c r="BN108" s="336" t="e">
        <f>100*BK99/BK100</f>
        <v>#DIV/0!</v>
      </c>
      <c r="BO108" s="298"/>
      <c r="BP108" s="298"/>
      <c r="BQ108" s="298"/>
      <c r="BR108" s="298"/>
      <c r="BS108" s="298"/>
      <c r="BT108" s="298"/>
      <c r="BU108" s="298"/>
      <c r="BV108" s="298"/>
      <c r="BW108" s="298"/>
      <c r="BX108" s="298"/>
      <c r="BY108" s="298"/>
      <c r="BZ108" s="298"/>
      <c r="CA108" s="371"/>
      <c r="CB108" s="371"/>
      <c r="CC108" s="371"/>
      <c r="CD108" s="372"/>
      <c r="CG108" s="299"/>
      <c r="CH108" s="299"/>
      <c r="CI108" s="299"/>
      <c r="CJ108" s="299"/>
      <c r="CK108" s="299"/>
      <c r="CL108" s="299"/>
      <c r="CM108" s="299"/>
      <c r="CN108" s="299"/>
      <c r="CO108" s="299"/>
      <c r="CP108" s="299"/>
      <c r="CQ108" s="299"/>
      <c r="CR108" s="299"/>
      <c r="CS108" s="299"/>
      <c r="CT108" s="299"/>
      <c r="CU108" s="299"/>
      <c r="CV108" s="299"/>
      <c r="CW108" s="299"/>
      <c r="CX108" s="299"/>
      <c r="CY108" s="299"/>
      <c r="CZ108" s="299"/>
      <c r="DA108" s="299"/>
      <c r="DB108" s="299"/>
      <c r="DC108" s="299"/>
      <c r="DD108" s="299"/>
      <c r="DE108" s="299"/>
      <c r="DF108" s="299"/>
      <c r="DG108" s="299"/>
      <c r="DH108" s="299"/>
      <c r="DI108" s="299"/>
      <c r="DJ108" s="299"/>
      <c r="DK108" s="299"/>
      <c r="DL108" s="299"/>
      <c r="DM108" s="299"/>
      <c r="DN108" s="299"/>
      <c r="DO108" s="299"/>
      <c r="DP108" s="299"/>
    </row>
    <row r="109" spans="1:120">
      <c r="A109" s="296"/>
      <c r="B109" s="296"/>
      <c r="C109" s="296"/>
      <c r="D109" s="296"/>
      <c r="E109" s="296"/>
      <c r="F109" s="296"/>
      <c r="G109" s="296"/>
      <c r="H109" s="296"/>
      <c r="I109" s="296"/>
      <c r="J109" s="296"/>
      <c r="K109" s="296"/>
      <c r="L109" s="296"/>
      <c r="M109" s="296"/>
      <c r="N109" s="296"/>
      <c r="O109" s="296"/>
      <c r="P109" s="296"/>
      <c r="Q109" s="296"/>
      <c r="R109" s="296"/>
      <c r="S109" s="296"/>
      <c r="T109" s="296"/>
      <c r="U109" s="296"/>
      <c r="V109" s="296"/>
      <c r="W109" s="296"/>
      <c r="X109" s="296"/>
      <c r="Y109" s="296"/>
      <c r="Z109" s="296"/>
      <c r="AA109" s="296"/>
      <c r="AB109" s="296"/>
      <c r="AC109" s="296"/>
      <c r="AD109" s="296"/>
      <c r="AE109" s="296"/>
      <c r="AF109" s="296"/>
      <c r="AG109" s="296"/>
      <c r="AH109" s="296"/>
      <c r="AI109" s="296"/>
      <c r="AJ109" s="296"/>
      <c r="AK109" s="296"/>
      <c r="AL109" s="296"/>
      <c r="AM109" s="296"/>
      <c r="AN109" s="296"/>
      <c r="AO109" s="296"/>
      <c r="AP109" s="296"/>
      <c r="AQ109" s="296"/>
      <c r="AR109" s="296"/>
      <c r="AS109" s="296"/>
      <c r="AT109" s="296"/>
      <c r="AU109" s="296"/>
      <c r="AV109" s="296"/>
      <c r="AW109" s="296"/>
      <c r="AX109" s="296"/>
      <c r="AY109" s="296"/>
      <c r="AZ109" s="296"/>
      <c r="BA109" s="296"/>
      <c r="BB109" s="296"/>
      <c r="BC109" s="296"/>
      <c r="BD109" s="296"/>
      <c r="BE109" s="296"/>
      <c r="BF109" s="296"/>
      <c r="BG109" s="296"/>
      <c r="BH109" s="367"/>
      <c r="BI109" s="296"/>
      <c r="BJ109" s="296"/>
      <c r="BK109" s="298"/>
      <c r="BL109" s="298"/>
      <c r="BM109" s="298"/>
      <c r="BN109" s="298"/>
      <c r="BO109" s="298"/>
      <c r="BP109" s="298"/>
      <c r="BQ109" s="298"/>
      <c r="BR109" s="298"/>
      <c r="BS109" s="298"/>
      <c r="BT109" s="298"/>
      <c r="BU109" s="298"/>
      <c r="BV109" s="298"/>
      <c r="BW109" s="298"/>
      <c r="BX109" s="298"/>
      <c r="BY109" s="298"/>
      <c r="BZ109" s="298"/>
      <c r="CA109" s="371"/>
      <c r="CB109" s="371"/>
      <c r="CC109" s="371"/>
      <c r="CD109" s="372"/>
      <c r="CO109" s="372"/>
      <c r="CP109" s="372"/>
      <c r="CQ109" s="299"/>
      <c r="CR109" s="299"/>
      <c r="CS109" s="299"/>
      <c r="CT109" s="299"/>
      <c r="CU109" s="299"/>
      <c r="CV109" s="299"/>
      <c r="CW109" s="299"/>
      <c r="CX109" s="299"/>
      <c r="CY109" s="299"/>
      <c r="CZ109" s="299"/>
      <c r="DA109" s="299"/>
      <c r="DB109" s="299"/>
      <c r="DC109" s="299"/>
      <c r="DD109" s="299"/>
      <c r="DE109" s="299"/>
      <c r="DF109" s="299"/>
      <c r="DG109" s="299"/>
      <c r="DH109" s="299"/>
      <c r="DI109" s="299"/>
      <c r="DJ109" s="299"/>
      <c r="DK109" s="299"/>
      <c r="DL109" s="299"/>
      <c r="DM109" s="299"/>
      <c r="DN109" s="299"/>
      <c r="DO109" s="299"/>
      <c r="DP109" s="299"/>
    </row>
    <row r="110" spans="1:120">
      <c r="A110" s="296"/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296"/>
      <c r="M110" s="296"/>
      <c r="N110" s="296"/>
      <c r="O110" s="296"/>
      <c r="P110" s="296"/>
      <c r="Q110" s="296"/>
      <c r="R110" s="296"/>
      <c r="S110" s="296"/>
      <c r="T110" s="296"/>
      <c r="U110" s="296"/>
      <c r="V110" s="296"/>
      <c r="W110" s="296"/>
      <c r="X110" s="296"/>
      <c r="Y110" s="296"/>
      <c r="Z110" s="296"/>
      <c r="AA110" s="296"/>
      <c r="AB110" s="296"/>
      <c r="AC110" s="296"/>
      <c r="AD110" s="296"/>
      <c r="AE110" s="296"/>
      <c r="AF110" s="296"/>
      <c r="AG110" s="296"/>
      <c r="AH110" s="296"/>
      <c r="AI110" s="296"/>
      <c r="AJ110" s="296"/>
      <c r="AK110" s="296"/>
      <c r="AL110" s="296"/>
      <c r="AM110" s="296"/>
      <c r="AN110" s="296"/>
      <c r="AO110" s="296"/>
      <c r="AP110" s="296"/>
      <c r="AQ110" s="296"/>
      <c r="AR110" s="296"/>
      <c r="AS110" s="296"/>
      <c r="AT110" s="296"/>
      <c r="AU110" s="296"/>
      <c r="AV110" s="296"/>
      <c r="AW110" s="296"/>
      <c r="AX110" s="296"/>
      <c r="AY110" s="296"/>
      <c r="AZ110" s="296"/>
      <c r="BA110" s="296"/>
      <c r="BB110" s="296"/>
      <c r="BC110" s="296"/>
      <c r="BD110" s="296"/>
      <c r="BE110" s="296"/>
      <c r="BF110" s="296"/>
      <c r="BG110" s="296"/>
      <c r="BH110" s="367"/>
      <c r="BI110" s="296"/>
      <c r="BJ110" s="296"/>
      <c r="BK110" s="298"/>
      <c r="BL110" s="298"/>
      <c r="BM110" s="298"/>
      <c r="BN110" s="298"/>
      <c r="BO110" s="298"/>
      <c r="BP110" s="298"/>
      <c r="BQ110" s="298"/>
      <c r="BR110" s="298"/>
      <c r="BS110" s="297"/>
      <c r="BT110" s="297"/>
      <c r="BU110" s="297"/>
      <c r="BV110" s="297"/>
      <c r="BW110" s="297"/>
      <c r="BX110" s="297"/>
      <c r="BY110" s="297"/>
      <c r="BZ110" s="297"/>
      <c r="CA110" s="371"/>
      <c r="CB110" s="371"/>
      <c r="CC110" s="371"/>
      <c r="CD110" s="372"/>
      <c r="CO110" s="372"/>
      <c r="CP110" s="372"/>
    </row>
    <row r="111" spans="1:120">
      <c r="BH111" s="367"/>
      <c r="BI111" s="296"/>
      <c r="BJ111" s="296"/>
      <c r="BK111" s="298"/>
      <c r="BL111" s="298"/>
      <c r="BM111" s="298"/>
      <c r="BN111" s="298"/>
      <c r="BO111" s="298"/>
      <c r="BP111" s="298"/>
      <c r="BQ111" s="298"/>
      <c r="BR111" s="298"/>
      <c r="BS111" s="297"/>
      <c r="BT111" s="297"/>
      <c r="BU111" s="297"/>
      <c r="BV111" s="297"/>
      <c r="BW111" s="297"/>
      <c r="BX111" s="297"/>
      <c r="BY111" s="297"/>
      <c r="BZ111" s="297"/>
      <c r="CA111" s="371"/>
      <c r="CB111" s="372"/>
      <c r="CC111" s="372"/>
      <c r="CD111" s="372"/>
      <c r="CO111" s="372"/>
      <c r="CP111" s="372"/>
    </row>
    <row r="112" spans="1:120">
      <c r="BH112" s="367"/>
      <c r="BI112" s="296"/>
      <c r="BJ112" s="296"/>
      <c r="BK112" s="298"/>
      <c r="BL112" s="298"/>
      <c r="BM112" s="298"/>
      <c r="BN112" s="298"/>
      <c r="BO112" s="298"/>
      <c r="BP112" s="298"/>
      <c r="BQ112" s="298"/>
      <c r="BR112" s="298"/>
      <c r="BS112" s="297"/>
      <c r="BT112" s="297"/>
      <c r="BU112" s="297"/>
      <c r="BV112" s="297"/>
      <c r="BW112" s="297"/>
      <c r="BX112" s="297"/>
      <c r="BY112" s="297"/>
      <c r="BZ112" s="297"/>
      <c r="CA112" s="371"/>
      <c r="CB112" s="372"/>
      <c r="CC112" s="372"/>
      <c r="CD112" s="372"/>
      <c r="CO112" s="372"/>
      <c r="CP112" s="372"/>
    </row>
    <row r="113" spans="60:94">
      <c r="BH113" s="367"/>
      <c r="BI113" s="296"/>
      <c r="BJ113" s="296"/>
      <c r="BK113" s="298"/>
      <c r="BL113" s="298"/>
      <c r="BM113" s="298"/>
      <c r="BN113" s="298"/>
      <c r="BO113" s="298"/>
      <c r="BP113" s="298"/>
      <c r="BQ113" s="298"/>
      <c r="BR113" s="298"/>
      <c r="BS113" s="297"/>
      <c r="BT113" s="297"/>
      <c r="BU113" s="297"/>
      <c r="BV113" s="297"/>
      <c r="BW113" s="297"/>
      <c r="BX113" s="297"/>
      <c r="BY113" s="297"/>
      <c r="BZ113" s="297"/>
      <c r="CA113" s="371"/>
      <c r="CB113" s="372"/>
      <c r="CC113" s="372"/>
      <c r="CD113" s="372"/>
      <c r="CE113" s="372"/>
      <c r="CF113" s="372"/>
      <c r="CG113" s="372"/>
      <c r="CH113" s="372"/>
      <c r="CI113" s="372"/>
      <c r="CJ113" s="372"/>
      <c r="CK113" s="372"/>
      <c r="CL113" s="372"/>
      <c r="CM113" s="372"/>
      <c r="CN113" s="372"/>
      <c r="CO113" s="372"/>
      <c r="CP113" s="372"/>
    </row>
    <row r="114" spans="60:94">
      <c r="BH114" s="367"/>
      <c r="BI114" s="296"/>
      <c r="BJ114" s="296"/>
      <c r="BK114" s="298"/>
      <c r="BL114" s="298"/>
      <c r="BM114" s="298"/>
      <c r="BN114" s="298"/>
      <c r="BO114" s="298"/>
      <c r="BP114" s="298"/>
      <c r="BQ114" s="298"/>
      <c r="BR114" s="298"/>
      <c r="BS114" s="297"/>
      <c r="BT114" s="297"/>
      <c r="BU114" s="297"/>
      <c r="BV114" s="297"/>
      <c r="BW114" s="297"/>
      <c r="BX114" s="297"/>
      <c r="BY114" s="297"/>
      <c r="BZ114" s="297"/>
      <c r="CA114" s="371"/>
      <c r="CB114" s="372"/>
      <c r="CC114" s="372"/>
      <c r="CD114" s="372"/>
      <c r="CE114" s="372"/>
      <c r="CF114" s="372"/>
      <c r="CG114" s="372"/>
      <c r="CH114" s="372"/>
      <c r="CI114" s="372"/>
      <c r="CJ114" s="372"/>
      <c r="CK114" s="372"/>
      <c r="CL114" s="372"/>
      <c r="CM114" s="372"/>
      <c r="CN114" s="372"/>
      <c r="CO114" s="372"/>
      <c r="CP114" s="372"/>
    </row>
    <row r="115" spans="60:94">
      <c r="BH115" s="367"/>
      <c r="BI115" s="296"/>
      <c r="BJ115" s="296"/>
      <c r="BK115" s="296"/>
      <c r="BL115" s="296"/>
      <c r="BM115" s="296"/>
      <c r="BN115" s="296"/>
      <c r="BO115" s="296"/>
      <c r="BP115" s="296"/>
      <c r="BQ115" s="296"/>
      <c r="BR115" s="296"/>
      <c r="BS115" s="297"/>
      <c r="BT115" s="297"/>
      <c r="BU115" s="297"/>
      <c r="BV115" s="297"/>
      <c r="BW115" s="297"/>
      <c r="BX115" s="297"/>
      <c r="BY115" s="297"/>
      <c r="BZ115" s="297"/>
      <c r="CA115" s="371"/>
      <c r="CB115" s="372"/>
      <c r="CC115" s="372"/>
      <c r="CD115" s="372"/>
      <c r="CE115" s="372"/>
      <c r="CF115" s="372"/>
      <c r="CG115" s="372"/>
      <c r="CH115" s="372"/>
      <c r="CI115" s="372"/>
      <c r="CJ115" s="372"/>
      <c r="CK115" s="372"/>
      <c r="CL115" s="372"/>
      <c r="CM115" s="372"/>
      <c r="CN115" s="372"/>
      <c r="CO115" s="372"/>
      <c r="CP115" s="372"/>
    </row>
    <row r="116" spans="60:94">
      <c r="BH116" s="367"/>
      <c r="BI116" s="296"/>
      <c r="BJ116" s="296"/>
      <c r="BK116" s="296"/>
      <c r="BL116" s="296"/>
      <c r="BM116" s="296"/>
      <c r="BN116" s="296"/>
      <c r="BO116" s="296"/>
      <c r="BP116" s="296"/>
      <c r="BQ116" s="296"/>
      <c r="BR116" s="296"/>
      <c r="BS116" s="297"/>
      <c r="BT116" s="297"/>
      <c r="BU116" s="297"/>
      <c r="BV116" s="297"/>
      <c r="BW116" s="297"/>
      <c r="BX116" s="297"/>
      <c r="BY116" s="297"/>
      <c r="BZ116" s="297"/>
      <c r="CA116" s="371"/>
      <c r="CB116" s="372"/>
      <c r="CC116" s="372"/>
      <c r="CD116" s="372"/>
      <c r="CE116" s="372"/>
      <c r="CF116" s="372"/>
      <c r="CG116" s="372"/>
      <c r="CH116" s="372"/>
      <c r="CI116" s="372"/>
      <c r="CJ116" s="372"/>
      <c r="CK116" s="372"/>
      <c r="CL116" s="372"/>
      <c r="CM116" s="372"/>
      <c r="CN116" s="372"/>
      <c r="CO116" s="372"/>
      <c r="CP116" s="372"/>
    </row>
    <row r="117" spans="60:94">
      <c r="BH117" s="367"/>
      <c r="BI117" s="367"/>
      <c r="BJ117" s="367"/>
      <c r="BK117" s="367"/>
      <c r="BL117" s="367"/>
      <c r="BM117" s="367"/>
      <c r="BN117" s="367"/>
      <c r="BO117" s="367"/>
      <c r="BP117" s="367"/>
      <c r="BQ117" s="367"/>
      <c r="BR117" s="367"/>
      <c r="BS117" s="373"/>
      <c r="BT117" s="373"/>
      <c r="BU117" s="373"/>
      <c r="BV117" s="373"/>
      <c r="BW117" s="373"/>
      <c r="BX117" s="373"/>
      <c r="BY117" s="373"/>
      <c r="BZ117" s="373"/>
      <c r="CA117" s="374"/>
      <c r="CB117" s="372"/>
      <c r="CC117" s="372"/>
      <c r="CD117" s="372"/>
      <c r="CE117" s="372"/>
      <c r="CF117" s="372"/>
      <c r="CG117" s="372"/>
      <c r="CH117" s="372"/>
      <c r="CI117" s="372"/>
      <c r="CJ117" s="372"/>
      <c r="CK117" s="372"/>
      <c r="CL117" s="372"/>
      <c r="CM117" s="372"/>
      <c r="CN117" s="372"/>
      <c r="CO117" s="372"/>
      <c r="CP117" s="372"/>
    </row>
    <row r="118" spans="60:94">
      <c r="BH118" s="367"/>
      <c r="BI118" s="367"/>
      <c r="BJ118" s="367"/>
      <c r="BK118" s="367"/>
      <c r="BL118" s="367"/>
      <c r="BM118" s="367"/>
      <c r="BN118" s="367"/>
      <c r="BO118" s="367"/>
      <c r="BP118" s="367"/>
      <c r="BQ118" s="367"/>
      <c r="BR118" s="367"/>
      <c r="BS118" s="373"/>
      <c r="BT118" s="373"/>
      <c r="BU118" s="373"/>
      <c r="BV118" s="373"/>
      <c r="BW118" s="373"/>
      <c r="BX118" s="373"/>
      <c r="BY118" s="373"/>
      <c r="BZ118" s="373"/>
      <c r="CA118" s="374"/>
      <c r="CB118" s="372"/>
      <c r="CC118" s="372"/>
      <c r="CD118" s="372"/>
      <c r="CE118" s="372"/>
      <c r="CF118" s="372"/>
      <c r="CG118" s="372"/>
      <c r="CH118" s="372"/>
      <c r="CI118" s="372"/>
      <c r="CJ118" s="372"/>
      <c r="CK118" s="372"/>
      <c r="CL118" s="372"/>
      <c r="CM118" s="372"/>
      <c r="CN118" s="372"/>
      <c r="CO118" s="372"/>
      <c r="CP118" s="372"/>
    </row>
    <row r="119" spans="60:94">
      <c r="BS119" s="375"/>
      <c r="BT119" s="375"/>
      <c r="BU119" s="375"/>
      <c r="BV119" s="375"/>
      <c r="BW119" s="375"/>
      <c r="BX119" s="375"/>
      <c r="BY119" s="375"/>
      <c r="BZ119" s="375"/>
      <c r="CA119" s="372"/>
      <c r="CB119" s="372"/>
      <c r="CC119" s="372"/>
      <c r="CD119" s="372"/>
      <c r="CE119" s="372"/>
      <c r="CF119" s="372"/>
      <c r="CG119" s="372"/>
      <c r="CH119" s="372"/>
      <c r="CI119" s="372"/>
      <c r="CJ119" s="372"/>
      <c r="CK119" s="372"/>
      <c r="CL119" s="372"/>
      <c r="CM119" s="372"/>
      <c r="CN119" s="372"/>
      <c r="CO119" s="372"/>
      <c r="CP119" s="372"/>
    </row>
    <row r="120" spans="60:94">
      <c r="BS120" s="375"/>
      <c r="BT120" s="375"/>
      <c r="BU120" s="375"/>
      <c r="BV120" s="375"/>
      <c r="BW120" s="375"/>
      <c r="BX120" s="375"/>
      <c r="BY120" s="375"/>
      <c r="BZ120" s="375"/>
      <c r="CA120" s="372"/>
      <c r="CB120" s="372"/>
      <c r="CC120" s="372"/>
      <c r="CD120" s="372"/>
      <c r="CE120" s="372"/>
      <c r="CF120" s="372"/>
      <c r="CG120" s="372"/>
      <c r="CH120" s="372"/>
      <c r="CI120" s="372"/>
      <c r="CJ120" s="372"/>
      <c r="CK120" s="372"/>
      <c r="CL120" s="372"/>
      <c r="CM120" s="372"/>
      <c r="CN120" s="372"/>
      <c r="CO120" s="372"/>
      <c r="CP120" s="372"/>
    </row>
    <row r="121" spans="60:94">
      <c r="BS121" s="375"/>
      <c r="BT121" s="375"/>
      <c r="BU121" s="375"/>
      <c r="BV121" s="375"/>
      <c r="BW121" s="375"/>
      <c r="BX121" s="375"/>
      <c r="BY121" s="375"/>
      <c r="BZ121" s="375"/>
      <c r="CA121" s="372"/>
      <c r="CB121" s="372"/>
      <c r="CC121" s="372"/>
      <c r="CD121" s="372"/>
      <c r="CE121" s="372"/>
      <c r="CF121" s="372"/>
      <c r="CG121" s="372"/>
      <c r="CH121" s="372"/>
      <c r="CI121" s="372"/>
      <c r="CJ121" s="372"/>
      <c r="CK121" s="372"/>
      <c r="CL121" s="372"/>
      <c r="CM121" s="372"/>
      <c r="CN121" s="372"/>
      <c r="CO121" s="372"/>
      <c r="CP121" s="372"/>
    </row>
    <row r="122" spans="60:94">
      <c r="BS122" s="375"/>
      <c r="BT122" s="375"/>
      <c r="BU122" s="375"/>
      <c r="BV122" s="375"/>
      <c r="BW122" s="375"/>
      <c r="BX122" s="375"/>
      <c r="BY122" s="375"/>
      <c r="BZ122" s="375"/>
      <c r="CA122" s="372"/>
      <c r="CB122" s="372"/>
      <c r="CC122" s="372"/>
      <c r="CD122" s="372"/>
      <c r="CE122" s="372"/>
      <c r="CF122" s="372"/>
      <c r="CG122" s="372"/>
      <c r="CH122" s="372"/>
      <c r="CI122" s="372"/>
      <c r="CJ122" s="372"/>
      <c r="CK122" s="372"/>
      <c r="CL122" s="372"/>
      <c r="CM122" s="372"/>
      <c r="CN122" s="372"/>
      <c r="CO122" s="372"/>
      <c r="CP122" s="372"/>
    </row>
    <row r="123" spans="60:94">
      <c r="BS123" s="375"/>
      <c r="BT123" s="375"/>
      <c r="BU123" s="375"/>
      <c r="BV123" s="375"/>
      <c r="BW123" s="375"/>
      <c r="BX123" s="375"/>
      <c r="BY123" s="375"/>
      <c r="BZ123" s="375"/>
      <c r="CA123" s="372"/>
      <c r="CB123" s="372"/>
      <c r="CC123" s="372"/>
      <c r="CD123" s="372"/>
      <c r="CE123" s="372"/>
      <c r="CF123" s="372"/>
      <c r="CG123" s="372"/>
      <c r="CH123" s="372"/>
      <c r="CI123" s="372"/>
      <c r="CJ123" s="372"/>
      <c r="CK123" s="372"/>
      <c r="CL123" s="372"/>
      <c r="CM123" s="372"/>
      <c r="CN123" s="372"/>
      <c r="CO123" s="372"/>
      <c r="CP123" s="372"/>
    </row>
    <row r="124" spans="60:94">
      <c r="BS124" s="375"/>
      <c r="BT124" s="375"/>
      <c r="BU124" s="375"/>
      <c r="BV124" s="375"/>
      <c r="BW124" s="375"/>
      <c r="BX124" s="375"/>
      <c r="BY124" s="375"/>
      <c r="BZ124" s="375"/>
      <c r="CA124" s="372"/>
      <c r="CB124" s="372"/>
      <c r="CC124" s="372"/>
      <c r="CD124" s="372"/>
      <c r="CE124" s="372"/>
      <c r="CF124" s="372"/>
      <c r="CG124" s="372"/>
      <c r="CH124" s="372"/>
      <c r="CI124" s="372"/>
      <c r="CJ124" s="372"/>
      <c r="CK124" s="372"/>
      <c r="CL124" s="372"/>
      <c r="CM124" s="372"/>
      <c r="CN124" s="372"/>
      <c r="CO124" s="372"/>
      <c r="CP124" s="372"/>
    </row>
    <row r="125" spans="60:94">
      <c r="BS125" s="375"/>
      <c r="BT125" s="375"/>
      <c r="BU125" s="375"/>
      <c r="BV125" s="375"/>
      <c r="BW125" s="375"/>
      <c r="BX125" s="375"/>
      <c r="BY125" s="375"/>
      <c r="BZ125" s="375"/>
      <c r="CA125" s="372"/>
      <c r="CB125" s="372"/>
      <c r="CC125" s="372"/>
      <c r="CD125" s="372"/>
      <c r="CE125" s="372"/>
      <c r="CF125" s="372"/>
      <c r="CG125" s="372"/>
      <c r="CH125" s="372"/>
      <c r="CI125" s="372"/>
      <c r="CJ125" s="372"/>
      <c r="CK125" s="372"/>
      <c r="CL125" s="372"/>
      <c r="CM125" s="372"/>
      <c r="CN125" s="372"/>
      <c r="CO125" s="372"/>
      <c r="CP125" s="372"/>
    </row>
    <row r="126" spans="60:94">
      <c r="BS126" s="375"/>
      <c r="BT126" s="375"/>
      <c r="BU126" s="375"/>
      <c r="BV126" s="375"/>
      <c r="BW126" s="375"/>
      <c r="BX126" s="375"/>
      <c r="BY126" s="375"/>
      <c r="BZ126" s="375"/>
      <c r="CA126" s="372"/>
      <c r="CB126" s="372"/>
      <c r="CC126" s="372"/>
      <c r="CD126" s="372"/>
      <c r="CE126" s="372"/>
      <c r="CF126" s="372"/>
      <c r="CG126" s="372"/>
      <c r="CH126" s="372"/>
      <c r="CI126" s="372"/>
      <c r="CJ126" s="372"/>
      <c r="CK126" s="372"/>
      <c r="CL126" s="372"/>
      <c r="CM126" s="372"/>
      <c r="CN126" s="372"/>
      <c r="CO126" s="372"/>
      <c r="CP126" s="372"/>
    </row>
    <row r="127" spans="60:94">
      <c r="BS127" s="375"/>
      <c r="BT127" s="375"/>
      <c r="BU127" s="375"/>
      <c r="BV127" s="375"/>
      <c r="BW127" s="375"/>
      <c r="BX127" s="375"/>
      <c r="BY127" s="375"/>
      <c r="BZ127" s="375"/>
      <c r="CA127" s="372"/>
      <c r="CB127" s="372"/>
      <c r="CC127" s="372"/>
      <c r="CD127" s="372"/>
      <c r="CE127" s="372"/>
      <c r="CF127" s="372"/>
      <c r="CG127" s="372"/>
      <c r="CH127" s="372"/>
      <c r="CI127" s="372"/>
      <c r="CJ127" s="372"/>
      <c r="CK127" s="372"/>
      <c r="CL127" s="372"/>
      <c r="CM127" s="372"/>
      <c r="CN127" s="372"/>
      <c r="CO127" s="372"/>
      <c r="CP127" s="372"/>
    </row>
    <row r="128" spans="60:94">
      <c r="BS128" s="375"/>
      <c r="BT128" s="375"/>
      <c r="BU128" s="375"/>
      <c r="BV128" s="375"/>
      <c r="BW128" s="375"/>
      <c r="BX128" s="375"/>
      <c r="BY128" s="375"/>
      <c r="BZ128" s="375"/>
      <c r="CA128" s="372"/>
      <c r="CB128" s="372"/>
      <c r="CC128" s="372"/>
      <c r="CD128" s="372"/>
      <c r="CE128" s="372"/>
      <c r="CF128" s="372"/>
      <c r="CG128" s="372"/>
      <c r="CH128" s="372"/>
      <c r="CI128" s="372"/>
      <c r="CJ128" s="372"/>
      <c r="CK128" s="372"/>
      <c r="CL128" s="372"/>
      <c r="CM128" s="372"/>
      <c r="CN128" s="372"/>
      <c r="CO128" s="372"/>
      <c r="CP128" s="372"/>
    </row>
    <row r="129" spans="71:94">
      <c r="BS129" s="375"/>
      <c r="BT129" s="375"/>
      <c r="BU129" s="375"/>
      <c r="BV129" s="375"/>
      <c r="BW129" s="375"/>
      <c r="BX129" s="375"/>
      <c r="BY129" s="375"/>
      <c r="BZ129" s="375"/>
      <c r="CA129" s="372"/>
      <c r="CB129" s="372"/>
      <c r="CC129" s="372"/>
      <c r="CD129" s="372"/>
      <c r="CE129" s="372"/>
      <c r="CF129" s="372"/>
      <c r="CG129" s="372"/>
      <c r="CH129" s="372"/>
      <c r="CI129" s="372"/>
      <c r="CJ129" s="372"/>
      <c r="CK129" s="372"/>
      <c r="CL129" s="372"/>
      <c r="CM129" s="372"/>
      <c r="CN129" s="372"/>
      <c r="CO129" s="372"/>
      <c r="CP129" s="372"/>
    </row>
    <row r="130" spans="71:94">
      <c r="BS130" s="375"/>
      <c r="BT130" s="375"/>
      <c r="BU130" s="375"/>
      <c r="BV130" s="375"/>
      <c r="BW130" s="375"/>
      <c r="BX130" s="375"/>
      <c r="BY130" s="375"/>
      <c r="BZ130" s="375"/>
      <c r="CA130" s="372"/>
      <c r="CB130" s="372"/>
      <c r="CC130" s="372"/>
      <c r="CD130" s="372"/>
      <c r="CE130" s="372"/>
      <c r="CF130" s="372"/>
      <c r="CG130" s="372"/>
      <c r="CH130" s="372"/>
      <c r="CI130" s="372"/>
      <c r="CJ130" s="372"/>
      <c r="CK130" s="372"/>
      <c r="CL130" s="372"/>
      <c r="CM130" s="372"/>
      <c r="CN130" s="372"/>
      <c r="CO130" s="372"/>
      <c r="CP130" s="372"/>
    </row>
    <row r="131" spans="71:94">
      <c r="BS131" s="375"/>
      <c r="BT131" s="375"/>
      <c r="BU131" s="375"/>
      <c r="BV131" s="375"/>
      <c r="BW131" s="375"/>
      <c r="BX131" s="375"/>
      <c r="BY131" s="375"/>
      <c r="BZ131" s="375"/>
      <c r="CA131" s="372"/>
      <c r="CB131" s="372"/>
      <c r="CC131" s="372"/>
      <c r="CD131" s="372"/>
      <c r="CE131" s="372"/>
      <c r="CF131" s="372"/>
      <c r="CG131" s="372"/>
      <c r="CH131" s="372"/>
      <c r="CI131" s="372"/>
      <c r="CJ131" s="372"/>
      <c r="CK131" s="372"/>
      <c r="CL131" s="372"/>
      <c r="CM131" s="372"/>
      <c r="CN131" s="372"/>
      <c r="CO131" s="372"/>
      <c r="CP131" s="372"/>
    </row>
    <row r="132" spans="71:94">
      <c r="BS132" s="375"/>
      <c r="BT132" s="375"/>
      <c r="BU132" s="375"/>
      <c r="BV132" s="375"/>
      <c r="BW132" s="375"/>
      <c r="BX132" s="375"/>
      <c r="BY132" s="375"/>
      <c r="BZ132" s="375"/>
      <c r="CA132" s="372"/>
      <c r="CB132" s="372"/>
      <c r="CC132" s="372"/>
      <c r="CD132" s="372"/>
      <c r="CE132" s="372"/>
      <c r="CF132" s="372"/>
      <c r="CG132" s="372"/>
      <c r="CH132" s="372"/>
      <c r="CI132" s="372"/>
      <c r="CJ132" s="372"/>
      <c r="CK132" s="372"/>
      <c r="CL132" s="372"/>
      <c r="CM132" s="372"/>
      <c r="CN132" s="372"/>
      <c r="CO132" s="372"/>
      <c r="CP132" s="372"/>
    </row>
    <row r="133" spans="71:94">
      <c r="BS133" s="375"/>
      <c r="BT133" s="375"/>
      <c r="BU133" s="375"/>
      <c r="BV133" s="375"/>
      <c r="BW133" s="375"/>
      <c r="BX133" s="375"/>
      <c r="BY133" s="375"/>
      <c r="BZ133" s="375"/>
      <c r="CA133" s="372"/>
      <c r="CB133" s="372"/>
      <c r="CC133" s="372"/>
      <c r="CD133" s="372"/>
      <c r="CE133" s="372"/>
      <c r="CF133" s="372"/>
      <c r="CG133" s="372"/>
      <c r="CH133" s="372"/>
      <c r="CI133" s="372"/>
      <c r="CJ133" s="372"/>
      <c r="CK133" s="372"/>
      <c r="CL133" s="372"/>
      <c r="CM133" s="372"/>
      <c r="CN133" s="372"/>
      <c r="CO133" s="372"/>
      <c r="CP133" s="372"/>
    </row>
    <row r="134" spans="71:94">
      <c r="BS134" s="375"/>
      <c r="BT134" s="375"/>
      <c r="BU134" s="375"/>
      <c r="BV134" s="375"/>
      <c r="BW134" s="375"/>
      <c r="BX134" s="375"/>
      <c r="BY134" s="375"/>
      <c r="BZ134" s="375"/>
      <c r="CA134" s="372"/>
      <c r="CB134" s="372"/>
      <c r="CC134" s="372"/>
      <c r="CD134" s="372"/>
      <c r="CE134" s="372"/>
      <c r="CF134" s="372"/>
      <c r="CG134" s="372"/>
      <c r="CH134" s="372"/>
      <c r="CI134" s="372"/>
      <c r="CJ134" s="372"/>
      <c r="CK134" s="372"/>
      <c r="CL134" s="372"/>
      <c r="CM134" s="372"/>
      <c r="CN134" s="372"/>
      <c r="CO134" s="372"/>
      <c r="CP134" s="372"/>
    </row>
    <row r="135" spans="71:94">
      <c r="BS135" s="375"/>
      <c r="BT135" s="375"/>
      <c r="BU135" s="375"/>
      <c r="BV135" s="375"/>
      <c r="BW135" s="375"/>
      <c r="BX135" s="375"/>
      <c r="BY135" s="375"/>
      <c r="BZ135" s="375"/>
      <c r="CA135" s="372"/>
      <c r="CB135" s="372"/>
      <c r="CC135" s="372"/>
      <c r="CD135" s="372"/>
      <c r="CE135" s="372"/>
      <c r="CF135" s="372"/>
      <c r="CG135" s="372"/>
      <c r="CH135" s="372"/>
      <c r="CI135" s="372"/>
      <c r="CJ135" s="372"/>
      <c r="CK135" s="372"/>
      <c r="CL135" s="372"/>
      <c r="CM135" s="372"/>
      <c r="CN135" s="372"/>
      <c r="CO135" s="372"/>
      <c r="CP135" s="372"/>
    </row>
    <row r="136" spans="71:94">
      <c r="BS136" s="375"/>
      <c r="BT136" s="375"/>
      <c r="BU136" s="375"/>
      <c r="BV136" s="375"/>
      <c r="BW136" s="375"/>
      <c r="BX136" s="375"/>
      <c r="BY136" s="375"/>
      <c r="BZ136" s="375"/>
      <c r="CA136" s="372"/>
      <c r="CB136" s="372"/>
      <c r="CC136" s="372"/>
      <c r="CD136" s="372"/>
      <c r="CE136" s="372"/>
      <c r="CF136" s="372"/>
      <c r="CG136" s="372"/>
      <c r="CH136" s="372"/>
      <c r="CI136" s="372"/>
      <c r="CJ136" s="372"/>
      <c r="CK136" s="372"/>
      <c r="CL136" s="372"/>
      <c r="CM136" s="372"/>
      <c r="CN136" s="372"/>
      <c r="CO136" s="372"/>
      <c r="CP136" s="372"/>
    </row>
    <row r="137" spans="71:94">
      <c r="BS137" s="375"/>
      <c r="BT137" s="375"/>
      <c r="BU137" s="375"/>
      <c r="BV137" s="375"/>
      <c r="BW137" s="375"/>
      <c r="BX137" s="375"/>
      <c r="BY137" s="375"/>
      <c r="BZ137" s="375"/>
      <c r="CA137" s="372"/>
      <c r="CB137" s="372"/>
      <c r="CC137" s="372"/>
      <c r="CD137" s="372"/>
      <c r="CE137" s="372"/>
      <c r="CF137" s="372"/>
      <c r="CG137" s="372"/>
      <c r="CH137" s="372"/>
      <c r="CI137" s="372"/>
      <c r="CJ137" s="372"/>
      <c r="CK137" s="372"/>
      <c r="CL137" s="372"/>
      <c r="CM137" s="372"/>
      <c r="CN137" s="372"/>
      <c r="CO137" s="372"/>
      <c r="CP137" s="372"/>
    </row>
    <row r="138" spans="71:94">
      <c r="BS138" s="375"/>
      <c r="BT138" s="375"/>
      <c r="BU138" s="375"/>
      <c r="BV138" s="375"/>
      <c r="BW138" s="375"/>
      <c r="BX138" s="375"/>
      <c r="BY138" s="375"/>
      <c r="BZ138" s="375"/>
      <c r="CA138" s="372"/>
      <c r="CB138" s="372"/>
      <c r="CC138" s="372"/>
      <c r="CD138" s="372"/>
      <c r="CE138" s="372"/>
      <c r="CF138" s="372"/>
      <c r="CG138" s="372"/>
      <c r="CH138" s="372"/>
      <c r="CI138" s="372"/>
      <c r="CJ138" s="372"/>
      <c r="CK138" s="372"/>
      <c r="CL138" s="372"/>
      <c r="CM138" s="372"/>
      <c r="CN138" s="372"/>
      <c r="CO138" s="372"/>
      <c r="CP138" s="372"/>
    </row>
    <row r="139" spans="71:94">
      <c r="BS139" s="375"/>
      <c r="BT139" s="375"/>
      <c r="BU139" s="375"/>
      <c r="BV139" s="375"/>
      <c r="BW139" s="375"/>
      <c r="BX139" s="375"/>
      <c r="BY139" s="375"/>
      <c r="BZ139" s="375"/>
      <c r="CA139" s="372"/>
      <c r="CB139" s="372"/>
      <c r="CC139" s="372"/>
      <c r="CD139" s="372"/>
      <c r="CE139" s="372"/>
      <c r="CF139" s="372"/>
      <c r="CG139" s="372"/>
      <c r="CH139" s="372"/>
      <c r="CI139" s="372"/>
      <c r="CJ139" s="372"/>
      <c r="CK139" s="372"/>
      <c r="CL139" s="372"/>
      <c r="CM139" s="372"/>
      <c r="CN139" s="372"/>
      <c r="CO139" s="372"/>
      <c r="CP139" s="372"/>
    </row>
    <row r="140" spans="71:94">
      <c r="BS140" s="375"/>
      <c r="BT140" s="375"/>
      <c r="BU140" s="375"/>
      <c r="BV140" s="375"/>
      <c r="BW140" s="375"/>
      <c r="BX140" s="375"/>
      <c r="BY140" s="375"/>
      <c r="BZ140" s="375"/>
      <c r="CA140" s="372"/>
      <c r="CB140" s="372"/>
      <c r="CC140" s="372"/>
      <c r="CD140" s="372"/>
      <c r="CE140" s="372"/>
      <c r="CF140" s="372"/>
      <c r="CG140" s="372"/>
      <c r="CH140" s="372"/>
      <c r="CI140" s="372"/>
      <c r="CJ140" s="372"/>
      <c r="CK140" s="372"/>
      <c r="CL140" s="372"/>
      <c r="CM140" s="372"/>
      <c r="CN140" s="372"/>
      <c r="CO140" s="372"/>
      <c r="CP140" s="372"/>
    </row>
    <row r="141" spans="71:94">
      <c r="BS141" s="375"/>
      <c r="BT141" s="375"/>
      <c r="BU141" s="375"/>
      <c r="BV141" s="375"/>
      <c r="BW141" s="375"/>
      <c r="BX141" s="375"/>
      <c r="BY141" s="375"/>
      <c r="BZ141" s="375"/>
      <c r="CA141" s="372"/>
      <c r="CB141" s="372"/>
      <c r="CC141" s="372"/>
      <c r="CD141" s="372"/>
      <c r="CE141" s="372"/>
      <c r="CF141" s="372"/>
      <c r="CG141" s="372"/>
      <c r="CH141" s="372"/>
      <c r="CI141" s="372"/>
      <c r="CJ141" s="372"/>
      <c r="CK141" s="372"/>
      <c r="CL141" s="372"/>
      <c r="CM141" s="372"/>
      <c r="CN141" s="372"/>
      <c r="CO141" s="372"/>
      <c r="CP141" s="372"/>
    </row>
    <row r="142" spans="71:94">
      <c r="BS142" s="375"/>
      <c r="BT142" s="375"/>
      <c r="BU142" s="375"/>
      <c r="BV142" s="375"/>
      <c r="BW142" s="375"/>
      <c r="BX142" s="375"/>
      <c r="BY142" s="375"/>
      <c r="BZ142" s="375"/>
      <c r="CA142" s="372"/>
      <c r="CB142" s="372"/>
      <c r="CC142" s="372"/>
      <c r="CD142" s="372"/>
      <c r="CE142" s="372"/>
      <c r="CF142" s="372"/>
      <c r="CG142" s="372"/>
      <c r="CH142" s="372"/>
      <c r="CI142" s="372"/>
      <c r="CJ142" s="372"/>
      <c r="CK142" s="372"/>
      <c r="CL142" s="372"/>
      <c r="CM142" s="372"/>
      <c r="CN142" s="372"/>
      <c r="CO142" s="372"/>
      <c r="CP142" s="372"/>
    </row>
    <row r="143" spans="71:94">
      <c r="BS143" s="375"/>
      <c r="BT143" s="375"/>
      <c r="BU143" s="375"/>
      <c r="BV143" s="375"/>
      <c r="BW143" s="375"/>
      <c r="BX143" s="375"/>
      <c r="BY143" s="375"/>
      <c r="BZ143" s="375"/>
      <c r="CA143" s="372"/>
      <c r="CB143" s="372"/>
      <c r="CC143" s="372"/>
      <c r="CD143" s="372"/>
      <c r="CE143" s="372"/>
      <c r="CF143" s="372"/>
      <c r="CG143" s="372"/>
      <c r="CH143" s="372"/>
      <c r="CI143" s="372"/>
      <c r="CJ143" s="372"/>
      <c r="CK143" s="372"/>
      <c r="CL143" s="372"/>
      <c r="CM143" s="372"/>
      <c r="CN143" s="372"/>
      <c r="CO143" s="372"/>
      <c r="CP143" s="372"/>
    </row>
    <row r="144" spans="71:94">
      <c r="BS144" s="375"/>
      <c r="BT144" s="375"/>
      <c r="BU144" s="375"/>
      <c r="BV144" s="375"/>
      <c r="BW144" s="375"/>
      <c r="BX144" s="375"/>
      <c r="BY144" s="375"/>
      <c r="BZ144" s="375"/>
      <c r="CA144" s="372"/>
      <c r="CB144" s="372"/>
      <c r="CC144" s="372"/>
      <c r="CD144" s="372"/>
      <c r="CE144" s="372"/>
      <c r="CF144" s="372"/>
      <c r="CG144" s="372"/>
      <c r="CH144" s="372"/>
      <c r="CI144" s="372"/>
      <c r="CJ144" s="372"/>
      <c r="CK144" s="372"/>
      <c r="CL144" s="372"/>
      <c r="CM144" s="372"/>
      <c r="CN144" s="372"/>
      <c r="CO144" s="372"/>
      <c r="CP144" s="372"/>
    </row>
    <row r="145" spans="71:94">
      <c r="BS145" s="375"/>
      <c r="BT145" s="375"/>
      <c r="BU145" s="375"/>
      <c r="BV145" s="375"/>
      <c r="BW145" s="375"/>
      <c r="BX145" s="375"/>
      <c r="BY145" s="375"/>
      <c r="BZ145" s="375"/>
      <c r="CA145" s="372"/>
      <c r="CB145" s="372"/>
      <c r="CC145" s="372"/>
      <c r="CD145" s="372"/>
      <c r="CE145" s="372"/>
      <c r="CF145" s="372"/>
      <c r="CG145" s="372"/>
      <c r="CH145" s="372"/>
      <c r="CI145" s="372"/>
      <c r="CJ145" s="372"/>
      <c r="CK145" s="372"/>
      <c r="CL145" s="372"/>
      <c r="CM145" s="372"/>
      <c r="CN145" s="372"/>
      <c r="CO145" s="372"/>
      <c r="CP145" s="372"/>
    </row>
    <row r="146" spans="71:94">
      <c r="BS146" s="375"/>
      <c r="BT146" s="375"/>
      <c r="BU146" s="375"/>
      <c r="BV146" s="375"/>
      <c r="BW146" s="375"/>
      <c r="BX146" s="375"/>
      <c r="BY146" s="375"/>
      <c r="BZ146" s="375"/>
      <c r="CA146" s="372"/>
      <c r="CB146" s="372"/>
      <c r="CC146" s="372"/>
      <c r="CD146" s="372"/>
      <c r="CE146" s="372"/>
      <c r="CF146" s="372"/>
      <c r="CG146" s="372"/>
      <c r="CH146" s="372"/>
      <c r="CI146" s="372"/>
      <c r="CJ146" s="372"/>
      <c r="CK146" s="372"/>
      <c r="CL146" s="372"/>
      <c r="CM146" s="372"/>
      <c r="CN146" s="372"/>
      <c r="CO146" s="372"/>
      <c r="CP146" s="372"/>
    </row>
    <row r="147" spans="71:94">
      <c r="BS147" s="375"/>
      <c r="BT147" s="375"/>
      <c r="BU147" s="375"/>
      <c r="BV147" s="375"/>
      <c r="BW147" s="375"/>
      <c r="BX147" s="375"/>
      <c r="BY147" s="375"/>
      <c r="BZ147" s="375"/>
      <c r="CA147" s="372"/>
      <c r="CB147" s="372"/>
      <c r="CC147" s="372"/>
      <c r="CD147" s="372"/>
      <c r="CE147" s="372"/>
      <c r="CF147" s="372"/>
      <c r="CG147" s="372"/>
      <c r="CH147" s="372"/>
      <c r="CI147" s="372"/>
      <c r="CJ147" s="372"/>
      <c r="CK147" s="372"/>
      <c r="CL147" s="372"/>
      <c r="CM147" s="372"/>
      <c r="CN147" s="372"/>
      <c r="CO147" s="372"/>
      <c r="CP147" s="372"/>
    </row>
    <row r="148" spans="71:94">
      <c r="BS148" s="375"/>
      <c r="BT148" s="375"/>
      <c r="BU148" s="375"/>
      <c r="BV148" s="375"/>
      <c r="BW148" s="375"/>
      <c r="BX148" s="375"/>
      <c r="BY148" s="375"/>
      <c r="BZ148" s="375"/>
      <c r="CA148" s="372"/>
      <c r="CB148" s="372"/>
      <c r="CC148" s="372"/>
      <c r="CD148" s="372"/>
      <c r="CE148" s="372"/>
      <c r="CF148" s="372"/>
      <c r="CG148" s="372"/>
      <c r="CH148" s="372"/>
      <c r="CI148" s="372"/>
      <c r="CJ148" s="372"/>
      <c r="CK148" s="372"/>
      <c r="CL148" s="372"/>
      <c r="CM148" s="372"/>
      <c r="CN148" s="372"/>
      <c r="CO148" s="372"/>
      <c r="CP148" s="372"/>
    </row>
    <row r="149" spans="71:94">
      <c r="BS149" s="375"/>
      <c r="BT149" s="375"/>
      <c r="BU149" s="375"/>
      <c r="BV149" s="375"/>
      <c r="BW149" s="375"/>
      <c r="BX149" s="375"/>
      <c r="BY149" s="375"/>
      <c r="BZ149" s="375"/>
      <c r="CA149" s="372"/>
      <c r="CB149" s="372"/>
      <c r="CC149" s="372"/>
      <c r="CD149" s="372"/>
      <c r="CE149" s="372"/>
      <c r="CF149" s="372"/>
      <c r="CG149" s="372"/>
      <c r="CH149" s="372"/>
      <c r="CI149" s="372"/>
      <c r="CJ149" s="372"/>
      <c r="CK149" s="372"/>
      <c r="CL149" s="372"/>
      <c r="CM149" s="372"/>
      <c r="CN149" s="372"/>
      <c r="CO149" s="372"/>
      <c r="CP149" s="372"/>
    </row>
    <row r="150" spans="71:94">
      <c r="BS150" s="375"/>
      <c r="BT150" s="375"/>
      <c r="BU150" s="375"/>
      <c r="BV150" s="375"/>
      <c r="BW150" s="375"/>
      <c r="BX150" s="375"/>
      <c r="BY150" s="375"/>
      <c r="BZ150" s="375"/>
      <c r="CA150" s="372"/>
      <c r="CB150" s="372"/>
      <c r="CC150" s="372"/>
      <c r="CD150" s="372"/>
      <c r="CE150" s="372"/>
      <c r="CF150" s="372"/>
      <c r="CG150" s="372"/>
      <c r="CH150" s="372"/>
      <c r="CI150" s="372"/>
      <c r="CJ150" s="372"/>
      <c r="CK150" s="372"/>
      <c r="CL150" s="372"/>
      <c r="CM150" s="372"/>
      <c r="CN150" s="372"/>
      <c r="CO150" s="372"/>
      <c r="CP150" s="372"/>
    </row>
    <row r="151" spans="71:94">
      <c r="BS151" s="375"/>
      <c r="BT151" s="375"/>
      <c r="BU151" s="375"/>
      <c r="BV151" s="375"/>
      <c r="BW151" s="375"/>
      <c r="BX151" s="375"/>
      <c r="BY151" s="375"/>
      <c r="BZ151" s="375"/>
      <c r="CA151" s="372"/>
      <c r="CB151" s="372"/>
      <c r="CC151" s="372"/>
      <c r="CD151" s="372"/>
      <c r="CE151" s="372"/>
      <c r="CF151" s="372"/>
      <c r="CG151" s="372"/>
      <c r="CH151" s="372"/>
      <c r="CI151" s="372"/>
      <c r="CJ151" s="372"/>
      <c r="CK151" s="372"/>
      <c r="CL151" s="372"/>
      <c r="CM151" s="372"/>
      <c r="CN151" s="372"/>
      <c r="CO151" s="372"/>
      <c r="CP151" s="372"/>
    </row>
    <row r="152" spans="71:94">
      <c r="BS152" s="375"/>
      <c r="BT152" s="375"/>
      <c r="BU152" s="375"/>
      <c r="BV152" s="375"/>
      <c r="BW152" s="375"/>
      <c r="BX152" s="375"/>
      <c r="BY152" s="375"/>
      <c r="BZ152" s="375"/>
      <c r="CA152" s="372"/>
      <c r="CB152" s="372"/>
      <c r="CC152" s="372"/>
      <c r="CD152" s="372"/>
      <c r="CE152" s="372"/>
      <c r="CF152" s="372"/>
      <c r="CG152" s="372"/>
      <c r="CH152" s="372"/>
      <c r="CI152" s="372"/>
      <c r="CJ152" s="372"/>
      <c r="CK152" s="372"/>
      <c r="CL152" s="372"/>
      <c r="CM152" s="372"/>
      <c r="CN152" s="372"/>
      <c r="CO152" s="372"/>
      <c r="CP152" s="372"/>
    </row>
    <row r="153" spans="71:94">
      <c r="BS153" s="375"/>
      <c r="BT153" s="375"/>
      <c r="BU153" s="375"/>
      <c r="BV153" s="375"/>
      <c r="BW153" s="375"/>
      <c r="BX153" s="375"/>
      <c r="BY153" s="375"/>
      <c r="BZ153" s="375"/>
      <c r="CA153" s="372"/>
      <c r="CB153" s="372"/>
      <c r="CC153" s="372"/>
      <c r="CD153" s="372"/>
      <c r="CE153" s="372"/>
      <c r="CF153" s="372"/>
      <c r="CG153" s="372"/>
      <c r="CH153" s="372"/>
      <c r="CI153" s="372"/>
      <c r="CJ153" s="372"/>
      <c r="CK153" s="372"/>
      <c r="CL153" s="372"/>
      <c r="CM153" s="372"/>
      <c r="CN153" s="372"/>
      <c r="CO153" s="372"/>
      <c r="CP153" s="372"/>
    </row>
    <row r="154" spans="71:94">
      <c r="BS154" s="375"/>
      <c r="BT154" s="375"/>
      <c r="BU154" s="375"/>
      <c r="BV154" s="375"/>
      <c r="BW154" s="375"/>
      <c r="BX154" s="375"/>
      <c r="BY154" s="375"/>
      <c r="BZ154" s="375"/>
      <c r="CA154" s="372"/>
      <c r="CB154" s="372"/>
      <c r="CC154" s="372"/>
      <c r="CD154" s="372"/>
      <c r="CE154" s="372"/>
      <c r="CF154" s="372"/>
      <c r="CG154" s="372"/>
      <c r="CH154" s="372"/>
      <c r="CI154" s="372"/>
      <c r="CJ154" s="372"/>
      <c r="CK154" s="372"/>
      <c r="CL154" s="372"/>
      <c r="CM154" s="372"/>
      <c r="CN154" s="372"/>
      <c r="CO154" s="372"/>
      <c r="CP154" s="372"/>
    </row>
    <row r="155" spans="71:94">
      <c r="BS155" s="375"/>
      <c r="BT155" s="375"/>
      <c r="BU155" s="375"/>
      <c r="BV155" s="375"/>
      <c r="BW155" s="375"/>
      <c r="BX155" s="375"/>
      <c r="BY155" s="375"/>
      <c r="BZ155" s="375"/>
      <c r="CA155" s="372"/>
      <c r="CB155" s="372"/>
      <c r="CC155" s="372"/>
      <c r="CD155" s="372"/>
      <c r="CE155" s="372"/>
      <c r="CF155" s="372"/>
      <c r="CG155" s="372"/>
      <c r="CH155" s="372"/>
      <c r="CI155" s="372"/>
      <c r="CJ155" s="372"/>
      <c r="CK155" s="372"/>
      <c r="CL155" s="372"/>
      <c r="CM155" s="372"/>
      <c r="CN155" s="372"/>
      <c r="CO155" s="372"/>
      <c r="CP155" s="372"/>
    </row>
    <row r="156" spans="71:94">
      <c r="BS156" s="375"/>
      <c r="BT156" s="375"/>
      <c r="BU156" s="375"/>
      <c r="BV156" s="375"/>
      <c r="BW156" s="375"/>
      <c r="BX156" s="375"/>
      <c r="BY156" s="375"/>
      <c r="BZ156" s="375"/>
      <c r="CA156" s="372"/>
      <c r="CB156" s="372"/>
      <c r="CC156" s="372"/>
      <c r="CD156" s="372"/>
      <c r="CE156" s="372"/>
      <c r="CF156" s="372"/>
      <c r="CG156" s="372"/>
      <c r="CH156" s="372"/>
      <c r="CI156" s="372"/>
      <c r="CJ156" s="372"/>
      <c r="CK156" s="372"/>
      <c r="CL156" s="372"/>
      <c r="CM156" s="372"/>
      <c r="CN156" s="372"/>
      <c r="CO156" s="372"/>
      <c r="CP156" s="372"/>
    </row>
    <row r="157" spans="71:94">
      <c r="BS157" s="375"/>
      <c r="BT157" s="375"/>
      <c r="BU157" s="375"/>
      <c r="BV157" s="375"/>
      <c r="BW157" s="375"/>
      <c r="BX157" s="375"/>
      <c r="BY157" s="375"/>
      <c r="BZ157" s="375"/>
      <c r="CA157" s="372"/>
      <c r="CB157" s="372"/>
      <c r="CC157" s="372"/>
      <c r="CD157" s="372"/>
      <c r="CE157" s="372"/>
      <c r="CF157" s="372"/>
      <c r="CG157" s="372"/>
      <c r="CH157" s="372"/>
      <c r="CI157" s="372"/>
      <c r="CJ157" s="372"/>
      <c r="CK157" s="372"/>
      <c r="CL157" s="372"/>
      <c r="CM157" s="372"/>
      <c r="CN157" s="372"/>
      <c r="CO157" s="372"/>
      <c r="CP157" s="372"/>
    </row>
    <row r="158" spans="71:94">
      <c r="BS158" s="375"/>
      <c r="BT158" s="375"/>
      <c r="BU158" s="375"/>
      <c r="BV158" s="375"/>
      <c r="BW158" s="375"/>
      <c r="BX158" s="375"/>
      <c r="BY158" s="375"/>
      <c r="BZ158" s="375"/>
      <c r="CA158" s="372"/>
      <c r="CB158" s="372"/>
      <c r="CC158" s="372"/>
      <c r="CD158" s="372"/>
      <c r="CE158" s="372"/>
      <c r="CF158" s="372"/>
      <c r="CG158" s="372"/>
      <c r="CH158" s="372"/>
      <c r="CI158" s="372"/>
      <c r="CJ158" s="372"/>
      <c r="CK158" s="372"/>
      <c r="CL158" s="372"/>
      <c r="CM158" s="372"/>
      <c r="CN158" s="372"/>
      <c r="CO158" s="372"/>
      <c r="CP158" s="372"/>
    </row>
    <row r="159" spans="71:94">
      <c r="BS159" s="375"/>
      <c r="BT159" s="375"/>
      <c r="BU159" s="375"/>
      <c r="BV159" s="375"/>
      <c r="BW159" s="375"/>
      <c r="BX159" s="375"/>
      <c r="BY159" s="375"/>
      <c r="BZ159" s="375"/>
      <c r="CA159" s="372"/>
      <c r="CB159" s="372"/>
      <c r="CC159" s="372"/>
      <c r="CD159" s="372"/>
      <c r="CE159" s="372"/>
      <c r="CF159" s="372"/>
      <c r="CG159" s="372"/>
      <c r="CH159" s="372"/>
      <c r="CI159" s="372"/>
      <c r="CJ159" s="372"/>
      <c r="CK159" s="372"/>
      <c r="CL159" s="372"/>
      <c r="CM159" s="372"/>
      <c r="CN159" s="372"/>
      <c r="CO159" s="372"/>
      <c r="CP159" s="372"/>
    </row>
    <row r="160" spans="71:94">
      <c r="BS160" s="375"/>
      <c r="BT160" s="375"/>
      <c r="BU160" s="375"/>
      <c r="BV160" s="375"/>
      <c r="BW160" s="375"/>
      <c r="BX160" s="375"/>
      <c r="BY160" s="375"/>
      <c r="BZ160" s="375"/>
      <c r="CA160" s="372"/>
      <c r="CB160" s="372"/>
      <c r="CC160" s="372"/>
      <c r="CD160" s="372"/>
      <c r="CE160" s="372"/>
      <c r="CF160" s="372"/>
      <c r="CG160" s="372"/>
      <c r="CH160" s="372"/>
      <c r="CI160" s="372"/>
      <c r="CJ160" s="372"/>
      <c r="CK160" s="372"/>
      <c r="CL160" s="372"/>
      <c r="CM160" s="372"/>
      <c r="CN160" s="372"/>
      <c r="CO160" s="372"/>
      <c r="CP160" s="372"/>
    </row>
    <row r="161" spans="71:94">
      <c r="BS161" s="375"/>
      <c r="BT161" s="375"/>
      <c r="BU161" s="375"/>
      <c r="BV161" s="375"/>
      <c r="BW161" s="375"/>
      <c r="BX161" s="375"/>
      <c r="BY161" s="375"/>
      <c r="BZ161" s="375"/>
      <c r="CA161" s="372"/>
      <c r="CB161" s="372"/>
      <c r="CC161" s="372"/>
      <c r="CD161" s="372"/>
      <c r="CE161" s="372"/>
      <c r="CF161" s="372"/>
      <c r="CG161" s="372"/>
      <c r="CH161" s="372"/>
      <c r="CI161" s="372"/>
      <c r="CJ161" s="372"/>
      <c r="CK161" s="372"/>
      <c r="CL161" s="372"/>
      <c r="CM161" s="372"/>
      <c r="CN161" s="372"/>
      <c r="CO161" s="372"/>
      <c r="CP161" s="372"/>
    </row>
    <row r="162" spans="71:94">
      <c r="BS162" s="375"/>
      <c r="BT162" s="375"/>
      <c r="BU162" s="375"/>
      <c r="BV162" s="375"/>
      <c r="BW162" s="375"/>
      <c r="BX162" s="375"/>
      <c r="BY162" s="375"/>
      <c r="BZ162" s="375"/>
      <c r="CA162" s="372"/>
      <c r="CB162" s="372"/>
      <c r="CC162" s="372"/>
      <c r="CD162" s="372"/>
      <c r="CE162" s="372"/>
      <c r="CF162" s="372"/>
      <c r="CG162" s="372"/>
      <c r="CH162" s="372"/>
      <c r="CI162" s="372"/>
      <c r="CJ162" s="372"/>
      <c r="CK162" s="372"/>
      <c r="CL162" s="372"/>
      <c r="CM162" s="372"/>
      <c r="CN162" s="372"/>
      <c r="CO162" s="372"/>
      <c r="CP162" s="372"/>
    </row>
    <row r="163" spans="71:94">
      <c r="BS163" s="375"/>
      <c r="BT163" s="375"/>
      <c r="BU163" s="375"/>
      <c r="BV163" s="375"/>
      <c r="BW163" s="375"/>
      <c r="BX163" s="375"/>
      <c r="BY163" s="375"/>
      <c r="BZ163" s="375"/>
      <c r="CA163" s="372"/>
      <c r="CB163" s="372"/>
      <c r="CC163" s="372"/>
      <c r="CD163" s="372"/>
      <c r="CE163" s="372"/>
      <c r="CF163" s="372"/>
      <c r="CG163" s="372"/>
      <c r="CH163" s="372"/>
      <c r="CI163" s="372"/>
      <c r="CJ163" s="372"/>
      <c r="CK163" s="372"/>
      <c r="CL163" s="372"/>
      <c r="CM163" s="372"/>
      <c r="CN163" s="372"/>
      <c r="CO163" s="372"/>
      <c r="CP163" s="372"/>
    </row>
    <row r="164" spans="71:94">
      <c r="BS164" s="375"/>
      <c r="BT164" s="375"/>
      <c r="BU164" s="375"/>
      <c r="BV164" s="375"/>
      <c r="BW164" s="375"/>
      <c r="BX164" s="375"/>
      <c r="BY164" s="375"/>
      <c r="BZ164" s="375"/>
      <c r="CA164" s="372"/>
      <c r="CB164" s="372"/>
      <c r="CC164" s="372"/>
      <c r="CD164" s="372"/>
      <c r="CE164" s="372"/>
      <c r="CF164" s="372"/>
      <c r="CG164" s="372"/>
      <c r="CH164" s="372"/>
      <c r="CI164" s="372"/>
      <c r="CJ164" s="372"/>
      <c r="CK164" s="372"/>
      <c r="CL164" s="372"/>
      <c r="CM164" s="372"/>
      <c r="CN164" s="372"/>
      <c r="CO164" s="372"/>
      <c r="CP164" s="372"/>
    </row>
    <row r="165" spans="71:94">
      <c r="BS165" s="375"/>
      <c r="BT165" s="375"/>
      <c r="BU165" s="375"/>
      <c r="BV165" s="375"/>
      <c r="BW165" s="375"/>
      <c r="BX165" s="375"/>
      <c r="BY165" s="375"/>
      <c r="BZ165" s="375"/>
      <c r="CA165" s="372"/>
      <c r="CB165" s="372"/>
      <c r="CC165" s="372"/>
      <c r="CD165" s="372"/>
      <c r="CE165" s="372"/>
      <c r="CF165" s="372"/>
      <c r="CG165" s="372"/>
      <c r="CH165" s="372"/>
      <c r="CI165" s="372"/>
      <c r="CJ165" s="372"/>
      <c r="CK165" s="372"/>
      <c r="CL165" s="372"/>
      <c r="CM165" s="372"/>
      <c r="CN165" s="372"/>
      <c r="CO165" s="372"/>
      <c r="CP165" s="372"/>
    </row>
    <row r="166" spans="71:94">
      <c r="BS166" s="375"/>
      <c r="BT166" s="375"/>
      <c r="BU166" s="375"/>
      <c r="BV166" s="375"/>
      <c r="BW166" s="375"/>
      <c r="BX166" s="375"/>
      <c r="BY166" s="375"/>
      <c r="BZ166" s="375"/>
      <c r="CA166" s="372"/>
      <c r="CB166" s="372"/>
      <c r="CC166" s="372"/>
      <c r="CD166" s="372"/>
      <c r="CE166" s="372"/>
      <c r="CF166" s="372"/>
      <c r="CG166" s="372"/>
      <c r="CH166" s="372"/>
      <c r="CI166" s="372"/>
      <c r="CJ166" s="372"/>
      <c r="CK166" s="372"/>
      <c r="CL166" s="372"/>
      <c r="CM166" s="372"/>
      <c r="CN166" s="372"/>
      <c r="CO166" s="372"/>
      <c r="CP166" s="372"/>
    </row>
    <row r="167" spans="71:94">
      <c r="BS167" s="375"/>
      <c r="BT167" s="375"/>
      <c r="BU167" s="375"/>
      <c r="BV167" s="375"/>
      <c r="BW167" s="375"/>
      <c r="BX167" s="375"/>
      <c r="BY167" s="375"/>
      <c r="BZ167" s="375"/>
      <c r="CA167" s="372"/>
      <c r="CB167" s="372"/>
      <c r="CC167" s="372"/>
      <c r="CD167" s="372"/>
      <c r="CE167" s="372"/>
      <c r="CF167" s="372"/>
      <c r="CG167" s="372"/>
      <c r="CH167" s="372"/>
      <c r="CI167" s="372"/>
      <c r="CJ167" s="372"/>
      <c r="CK167" s="372"/>
      <c r="CL167" s="372"/>
      <c r="CM167" s="372"/>
      <c r="CN167" s="372"/>
      <c r="CO167" s="372"/>
      <c r="CP167" s="372"/>
    </row>
    <row r="168" spans="71:94">
      <c r="BS168" s="375"/>
      <c r="BT168" s="375"/>
      <c r="BU168" s="375"/>
      <c r="BV168" s="375"/>
      <c r="BW168" s="375"/>
      <c r="BX168" s="375"/>
      <c r="BY168" s="375"/>
      <c r="BZ168" s="375"/>
      <c r="CA168" s="372"/>
      <c r="CB168" s="372"/>
      <c r="CC168" s="372"/>
      <c r="CD168" s="372"/>
      <c r="CE168" s="372"/>
      <c r="CF168" s="372"/>
      <c r="CG168" s="372"/>
      <c r="CH168" s="372"/>
      <c r="CI168" s="372"/>
      <c r="CJ168" s="372"/>
      <c r="CK168" s="372"/>
      <c r="CL168" s="372"/>
      <c r="CM168" s="372"/>
      <c r="CN168" s="372"/>
      <c r="CO168" s="372"/>
      <c r="CP168" s="372"/>
    </row>
    <row r="169" spans="71:94">
      <c r="BS169" s="375"/>
      <c r="BT169" s="375"/>
      <c r="BU169" s="375"/>
      <c r="BV169" s="375"/>
      <c r="BW169" s="375"/>
      <c r="BX169" s="375"/>
      <c r="BY169" s="375"/>
      <c r="BZ169" s="375"/>
      <c r="CA169" s="372"/>
      <c r="CB169" s="372"/>
      <c r="CC169" s="372"/>
      <c r="CD169" s="372"/>
      <c r="CE169" s="372"/>
      <c r="CF169" s="372"/>
      <c r="CG169" s="372"/>
      <c r="CH169" s="372"/>
      <c r="CI169" s="372"/>
      <c r="CJ169" s="372"/>
      <c r="CK169" s="372"/>
      <c r="CL169" s="372"/>
      <c r="CM169" s="372"/>
      <c r="CN169" s="372"/>
      <c r="CO169" s="372"/>
      <c r="CP169" s="372"/>
    </row>
    <row r="170" spans="71:94">
      <c r="BS170" s="375"/>
      <c r="BT170" s="375"/>
      <c r="BU170" s="375"/>
      <c r="BV170" s="375"/>
      <c r="BW170" s="375"/>
      <c r="BX170" s="375"/>
      <c r="BY170" s="375"/>
      <c r="BZ170" s="375"/>
      <c r="CA170" s="372"/>
      <c r="CB170" s="372"/>
      <c r="CC170" s="372"/>
      <c r="CD170" s="372"/>
      <c r="CE170" s="372"/>
      <c r="CF170" s="372"/>
      <c r="CG170" s="372"/>
      <c r="CH170" s="372"/>
      <c r="CI170" s="372"/>
      <c r="CJ170" s="372"/>
      <c r="CK170" s="372"/>
      <c r="CL170" s="372"/>
      <c r="CM170" s="372"/>
      <c r="CN170" s="372"/>
      <c r="CO170" s="372"/>
      <c r="CP170" s="372"/>
    </row>
    <row r="171" spans="71:94">
      <c r="BS171" s="375"/>
      <c r="BT171" s="375"/>
      <c r="BU171" s="375"/>
      <c r="BV171" s="375"/>
      <c r="BW171" s="375"/>
      <c r="BX171" s="375"/>
      <c r="BY171" s="375"/>
      <c r="BZ171" s="375"/>
      <c r="CA171" s="372"/>
      <c r="CB171" s="372"/>
      <c r="CC171" s="372"/>
      <c r="CD171" s="372"/>
      <c r="CE171" s="372"/>
      <c r="CF171" s="372"/>
      <c r="CG171" s="372"/>
      <c r="CH171" s="372"/>
      <c r="CI171" s="372"/>
      <c r="CJ171" s="372"/>
      <c r="CK171" s="372"/>
      <c r="CL171" s="372"/>
      <c r="CM171" s="372"/>
      <c r="CN171" s="372"/>
      <c r="CO171" s="372"/>
      <c r="CP171" s="372"/>
    </row>
    <row r="172" spans="71:94">
      <c r="BS172" s="375"/>
      <c r="BT172" s="375"/>
      <c r="BU172" s="375"/>
      <c r="BV172" s="375"/>
      <c r="BW172" s="375"/>
      <c r="BX172" s="375"/>
      <c r="BY172" s="375"/>
      <c r="BZ172" s="375"/>
      <c r="CA172" s="372"/>
      <c r="CB172" s="372"/>
      <c r="CC172" s="372"/>
      <c r="CD172" s="372"/>
      <c r="CE172" s="372"/>
      <c r="CF172" s="372"/>
      <c r="CG172" s="372"/>
      <c r="CH172" s="372"/>
      <c r="CI172" s="372"/>
      <c r="CJ172" s="372"/>
      <c r="CK172" s="372"/>
      <c r="CL172" s="372"/>
      <c r="CM172" s="372"/>
      <c r="CN172" s="372"/>
      <c r="CO172" s="372"/>
      <c r="CP172" s="372"/>
    </row>
    <row r="173" spans="71:94">
      <c r="BS173" s="375"/>
      <c r="BT173" s="375"/>
      <c r="BU173" s="375"/>
      <c r="BV173" s="375"/>
      <c r="BW173" s="375"/>
      <c r="BX173" s="375"/>
      <c r="BY173" s="375"/>
      <c r="BZ173" s="375"/>
      <c r="CA173" s="372"/>
      <c r="CB173" s="372"/>
      <c r="CC173" s="372"/>
      <c r="CD173" s="372"/>
      <c r="CE173" s="372"/>
      <c r="CF173" s="372"/>
      <c r="CG173" s="372"/>
      <c r="CH173" s="372"/>
      <c r="CI173" s="372"/>
      <c r="CJ173" s="372"/>
      <c r="CK173" s="372"/>
      <c r="CL173" s="372"/>
      <c r="CM173" s="372"/>
      <c r="CN173" s="372"/>
      <c r="CO173" s="372"/>
      <c r="CP173" s="372"/>
    </row>
    <row r="174" spans="71:94">
      <c r="BS174" s="375"/>
      <c r="BT174" s="375"/>
      <c r="BU174" s="375"/>
      <c r="BV174" s="375"/>
      <c r="BW174" s="375"/>
      <c r="BX174" s="375"/>
      <c r="BY174" s="375"/>
      <c r="BZ174" s="375"/>
      <c r="CA174" s="372"/>
      <c r="CB174" s="372"/>
      <c r="CC174" s="372"/>
      <c r="CD174" s="372"/>
      <c r="CE174" s="372"/>
      <c r="CF174" s="372"/>
      <c r="CG174" s="372"/>
      <c r="CH174" s="372"/>
      <c r="CI174" s="372"/>
      <c r="CJ174" s="372"/>
      <c r="CK174" s="372"/>
      <c r="CL174" s="372"/>
      <c r="CM174" s="372"/>
      <c r="CN174" s="372"/>
      <c r="CO174" s="372"/>
      <c r="CP174" s="372"/>
    </row>
    <row r="175" spans="71:94">
      <c r="BS175" s="375"/>
      <c r="BT175" s="375"/>
      <c r="BU175" s="375"/>
      <c r="BV175" s="375"/>
      <c r="BW175" s="375"/>
      <c r="BX175" s="375"/>
      <c r="BY175" s="375"/>
      <c r="BZ175" s="375"/>
      <c r="CA175" s="372"/>
      <c r="CB175" s="372"/>
      <c r="CC175" s="372"/>
      <c r="CD175" s="372"/>
      <c r="CE175" s="372"/>
      <c r="CF175" s="372"/>
      <c r="CG175" s="372"/>
      <c r="CH175" s="372"/>
      <c r="CI175" s="372"/>
      <c r="CJ175" s="372"/>
      <c r="CK175" s="372"/>
      <c r="CL175" s="372"/>
      <c r="CM175" s="372"/>
      <c r="CN175" s="372"/>
      <c r="CO175" s="372"/>
      <c r="CP175" s="372"/>
    </row>
    <row r="176" spans="71:94">
      <c r="BS176" s="375"/>
      <c r="BT176" s="375"/>
      <c r="BU176" s="375"/>
      <c r="BV176" s="375"/>
      <c r="BW176" s="375"/>
      <c r="BX176" s="375"/>
      <c r="BY176" s="375"/>
      <c r="BZ176" s="375"/>
      <c r="CA176" s="372"/>
      <c r="CB176" s="372"/>
      <c r="CC176" s="372"/>
      <c r="CD176" s="372"/>
      <c r="CE176" s="372"/>
      <c r="CF176" s="372"/>
      <c r="CG176" s="372"/>
      <c r="CH176" s="372"/>
      <c r="CI176" s="372"/>
      <c r="CJ176" s="372"/>
      <c r="CK176" s="372"/>
      <c r="CL176" s="372"/>
      <c r="CM176" s="372"/>
      <c r="CN176" s="372"/>
      <c r="CO176" s="372"/>
      <c r="CP176" s="372"/>
    </row>
    <row r="177" spans="71:94">
      <c r="BS177" s="375"/>
      <c r="BT177" s="375"/>
      <c r="BU177" s="375"/>
      <c r="BV177" s="375"/>
      <c r="BW177" s="375"/>
      <c r="BX177" s="375"/>
      <c r="BY177" s="375"/>
      <c r="BZ177" s="375"/>
      <c r="CA177" s="372"/>
      <c r="CB177" s="372"/>
      <c r="CC177" s="372"/>
      <c r="CD177" s="372"/>
      <c r="CE177" s="372"/>
      <c r="CF177" s="372"/>
      <c r="CG177" s="372"/>
      <c r="CH177" s="372"/>
      <c r="CI177" s="372"/>
      <c r="CJ177" s="372"/>
      <c r="CK177" s="372"/>
      <c r="CL177" s="372"/>
      <c r="CM177" s="372"/>
      <c r="CN177" s="372"/>
      <c r="CO177" s="372"/>
      <c r="CP177" s="372"/>
    </row>
    <row r="178" spans="71:94">
      <c r="BS178" s="375"/>
      <c r="BT178" s="375"/>
      <c r="BU178" s="375"/>
      <c r="BV178" s="375"/>
      <c r="BW178" s="375"/>
      <c r="BX178" s="375"/>
      <c r="BY178" s="375"/>
      <c r="BZ178" s="375"/>
      <c r="CA178" s="372"/>
      <c r="CB178" s="372"/>
      <c r="CC178" s="372"/>
      <c r="CD178" s="372"/>
      <c r="CE178" s="372"/>
      <c r="CF178" s="372"/>
      <c r="CG178" s="372"/>
      <c r="CH178" s="372"/>
      <c r="CI178" s="372"/>
      <c r="CJ178" s="372"/>
      <c r="CK178" s="372"/>
      <c r="CL178" s="372"/>
      <c r="CM178" s="372"/>
      <c r="CN178" s="372"/>
      <c r="CO178" s="372"/>
      <c r="CP178" s="372"/>
    </row>
    <row r="179" spans="71:94">
      <c r="BS179" s="375"/>
      <c r="BT179" s="375"/>
      <c r="BU179" s="375"/>
      <c r="BV179" s="375"/>
      <c r="BW179" s="375"/>
      <c r="BX179" s="375"/>
      <c r="BY179" s="375"/>
      <c r="BZ179" s="375"/>
      <c r="CA179" s="372"/>
      <c r="CB179" s="372"/>
      <c r="CC179" s="372"/>
      <c r="CD179" s="372"/>
      <c r="CE179" s="372"/>
      <c r="CF179" s="372"/>
      <c r="CG179" s="372"/>
      <c r="CH179" s="372"/>
      <c r="CI179" s="372"/>
      <c r="CJ179" s="372"/>
      <c r="CK179" s="372"/>
      <c r="CL179" s="372"/>
      <c r="CM179" s="372"/>
      <c r="CN179" s="372"/>
      <c r="CO179" s="372"/>
      <c r="CP179" s="372"/>
    </row>
    <row r="180" spans="71:94">
      <c r="BS180" s="375"/>
      <c r="BT180" s="375"/>
      <c r="BU180" s="375"/>
      <c r="BV180" s="375"/>
      <c r="BW180" s="375"/>
      <c r="BX180" s="375"/>
      <c r="BY180" s="375"/>
      <c r="BZ180" s="375"/>
      <c r="CA180" s="372"/>
      <c r="CB180" s="372"/>
      <c r="CC180" s="372"/>
      <c r="CD180" s="372"/>
      <c r="CE180" s="372"/>
      <c r="CF180" s="372"/>
      <c r="CG180" s="372"/>
      <c r="CH180" s="372"/>
      <c r="CI180" s="372"/>
      <c r="CJ180" s="372"/>
      <c r="CK180" s="372"/>
      <c r="CL180" s="372"/>
      <c r="CM180" s="372"/>
      <c r="CN180" s="372"/>
      <c r="CO180" s="372"/>
      <c r="CP180" s="372"/>
    </row>
    <row r="181" spans="71:94">
      <c r="BS181" s="375"/>
      <c r="BT181" s="375"/>
      <c r="BU181" s="375"/>
      <c r="BV181" s="375"/>
      <c r="BW181" s="375"/>
      <c r="BX181" s="375"/>
      <c r="BY181" s="375"/>
      <c r="BZ181" s="375"/>
      <c r="CA181" s="372"/>
      <c r="CB181" s="372"/>
      <c r="CC181" s="372"/>
      <c r="CD181" s="372"/>
      <c r="CE181" s="372"/>
      <c r="CF181" s="372"/>
      <c r="CG181" s="372"/>
      <c r="CH181" s="372"/>
      <c r="CI181" s="372"/>
      <c r="CJ181" s="372"/>
      <c r="CK181" s="372"/>
      <c r="CL181" s="372"/>
      <c r="CM181" s="372"/>
      <c r="CN181" s="372"/>
      <c r="CO181" s="372"/>
      <c r="CP181" s="372"/>
    </row>
    <row r="182" spans="71:94">
      <c r="BS182" s="375"/>
      <c r="BT182" s="375"/>
      <c r="BU182" s="375"/>
      <c r="BV182" s="375"/>
      <c r="BW182" s="375"/>
      <c r="BX182" s="375"/>
      <c r="BY182" s="375"/>
      <c r="BZ182" s="375"/>
      <c r="CA182" s="372"/>
      <c r="CB182" s="372"/>
      <c r="CC182" s="372"/>
      <c r="CD182" s="372"/>
      <c r="CE182" s="372"/>
      <c r="CF182" s="372"/>
      <c r="CG182" s="372"/>
      <c r="CH182" s="372"/>
      <c r="CI182" s="372"/>
      <c r="CJ182" s="372"/>
      <c r="CK182" s="372"/>
      <c r="CL182" s="372"/>
      <c r="CM182" s="372"/>
      <c r="CN182" s="372"/>
      <c r="CO182" s="372"/>
      <c r="CP182" s="372"/>
    </row>
    <row r="183" spans="71:94">
      <c r="BS183" s="375"/>
      <c r="BT183" s="375"/>
      <c r="BU183" s="375"/>
      <c r="BV183" s="375"/>
      <c r="BW183" s="375"/>
      <c r="BX183" s="375"/>
      <c r="BY183" s="375"/>
      <c r="BZ183" s="375"/>
      <c r="CA183" s="372"/>
      <c r="CB183" s="372"/>
      <c r="CC183" s="372"/>
      <c r="CD183" s="372"/>
      <c r="CE183" s="372"/>
      <c r="CF183" s="372"/>
      <c r="CG183" s="372"/>
      <c r="CH183" s="372"/>
      <c r="CI183" s="372"/>
      <c r="CJ183" s="372"/>
      <c r="CK183" s="372"/>
      <c r="CL183" s="372"/>
      <c r="CM183" s="372"/>
      <c r="CN183" s="372"/>
      <c r="CO183" s="372"/>
      <c r="CP183" s="372"/>
    </row>
    <row r="184" spans="71:94">
      <c r="BS184" s="375"/>
      <c r="BT184" s="375"/>
      <c r="BU184" s="375"/>
      <c r="BV184" s="375"/>
      <c r="BW184" s="375"/>
      <c r="BX184" s="375"/>
      <c r="BY184" s="375"/>
      <c r="BZ184" s="375"/>
      <c r="CA184" s="372"/>
      <c r="CB184" s="372"/>
      <c r="CC184" s="372"/>
      <c r="CD184" s="372"/>
      <c r="CE184" s="372"/>
      <c r="CF184" s="372"/>
      <c r="CG184" s="372"/>
      <c r="CH184" s="372"/>
      <c r="CI184" s="372"/>
      <c r="CJ184" s="372"/>
      <c r="CK184" s="372"/>
      <c r="CL184" s="372"/>
      <c r="CM184" s="372"/>
      <c r="CN184" s="372"/>
      <c r="CO184" s="372"/>
      <c r="CP184" s="372"/>
    </row>
    <row r="185" spans="71:94">
      <c r="BS185" s="375"/>
      <c r="BT185" s="375"/>
      <c r="BU185" s="375"/>
      <c r="BV185" s="375"/>
      <c r="BW185" s="375"/>
      <c r="BX185" s="375"/>
      <c r="BY185" s="375"/>
      <c r="BZ185" s="375"/>
      <c r="CA185" s="372"/>
      <c r="CB185" s="372"/>
      <c r="CC185" s="372"/>
      <c r="CD185" s="372"/>
      <c r="CE185" s="372"/>
      <c r="CF185" s="372"/>
      <c r="CG185" s="372"/>
      <c r="CH185" s="372"/>
      <c r="CI185" s="372"/>
      <c r="CJ185" s="372"/>
      <c r="CK185" s="372"/>
      <c r="CL185" s="372"/>
      <c r="CM185" s="372"/>
      <c r="CN185" s="372"/>
      <c r="CO185" s="372"/>
      <c r="CP185" s="372"/>
    </row>
    <row r="186" spans="71:94">
      <c r="BS186" s="375"/>
      <c r="BT186" s="375"/>
      <c r="BU186" s="375"/>
      <c r="BV186" s="375"/>
      <c r="BW186" s="375"/>
      <c r="BX186" s="375"/>
      <c r="BY186" s="375"/>
      <c r="BZ186" s="375"/>
      <c r="CA186" s="372"/>
      <c r="CB186" s="372"/>
      <c r="CC186" s="372"/>
      <c r="CD186" s="372"/>
      <c r="CE186" s="372"/>
      <c r="CF186" s="372"/>
      <c r="CG186" s="372"/>
      <c r="CH186" s="372"/>
      <c r="CI186" s="372"/>
      <c r="CJ186" s="372"/>
      <c r="CK186" s="372"/>
      <c r="CL186" s="372"/>
      <c r="CM186" s="372"/>
      <c r="CN186" s="372"/>
      <c r="CO186" s="372"/>
      <c r="CP186" s="372"/>
    </row>
    <row r="187" spans="71:94">
      <c r="BS187" s="375"/>
      <c r="BT187" s="375"/>
      <c r="BU187" s="375"/>
      <c r="BV187" s="375"/>
      <c r="BW187" s="375"/>
      <c r="BX187" s="375"/>
      <c r="BY187" s="375"/>
      <c r="BZ187" s="375"/>
      <c r="CA187" s="372"/>
      <c r="CB187" s="372"/>
      <c r="CC187" s="372"/>
      <c r="CD187" s="372"/>
      <c r="CE187" s="372"/>
      <c r="CF187" s="372"/>
      <c r="CG187" s="372"/>
      <c r="CH187" s="372"/>
      <c r="CI187" s="372"/>
      <c r="CJ187" s="372"/>
      <c r="CK187" s="372"/>
      <c r="CL187" s="372"/>
      <c r="CM187" s="372"/>
      <c r="CN187" s="372"/>
      <c r="CO187" s="372"/>
      <c r="CP187" s="372"/>
    </row>
    <row r="188" spans="71:94">
      <c r="BS188" s="375"/>
      <c r="BT188" s="375"/>
      <c r="BU188" s="375"/>
      <c r="BV188" s="375"/>
      <c r="BW188" s="375"/>
      <c r="BX188" s="375"/>
      <c r="BY188" s="375"/>
      <c r="BZ188" s="375"/>
      <c r="CA188" s="372"/>
      <c r="CB188" s="372"/>
      <c r="CC188" s="372"/>
      <c r="CD188" s="372"/>
      <c r="CE188" s="372"/>
      <c r="CF188" s="372"/>
      <c r="CG188" s="372"/>
      <c r="CH188" s="372"/>
      <c r="CI188" s="372"/>
      <c r="CJ188" s="372"/>
      <c r="CK188" s="372"/>
      <c r="CL188" s="372"/>
      <c r="CM188" s="372"/>
      <c r="CN188" s="372"/>
      <c r="CO188" s="372"/>
      <c r="CP188" s="372"/>
    </row>
    <row r="189" spans="71:94">
      <c r="BS189" s="375"/>
      <c r="BT189" s="375"/>
      <c r="BU189" s="375"/>
      <c r="BV189" s="375"/>
      <c r="BW189" s="375"/>
      <c r="BX189" s="375"/>
      <c r="BY189" s="375"/>
      <c r="BZ189" s="375"/>
      <c r="CA189" s="372"/>
      <c r="CB189" s="372"/>
      <c r="CC189" s="372"/>
      <c r="CD189" s="372"/>
      <c r="CE189" s="372"/>
      <c r="CF189" s="372"/>
      <c r="CG189" s="372"/>
      <c r="CH189" s="372"/>
      <c r="CI189" s="372"/>
      <c r="CJ189" s="372"/>
      <c r="CK189" s="372"/>
      <c r="CL189" s="372"/>
      <c r="CM189" s="372"/>
      <c r="CN189" s="372"/>
      <c r="CO189" s="372"/>
      <c r="CP189" s="372"/>
    </row>
    <row r="190" spans="71:94">
      <c r="BS190" s="375"/>
      <c r="BT190" s="375"/>
      <c r="BU190" s="375"/>
      <c r="BV190" s="375"/>
      <c r="BW190" s="375"/>
      <c r="BX190" s="375"/>
      <c r="BY190" s="375"/>
      <c r="BZ190" s="375"/>
      <c r="CA190" s="372"/>
      <c r="CB190" s="372"/>
      <c r="CC190" s="372"/>
      <c r="CD190" s="372"/>
      <c r="CE190" s="372"/>
      <c r="CF190" s="372"/>
      <c r="CG190" s="372"/>
      <c r="CH190" s="372"/>
      <c r="CI190" s="372"/>
      <c r="CJ190" s="372"/>
      <c r="CK190" s="372"/>
      <c r="CL190" s="372"/>
      <c r="CM190" s="372"/>
      <c r="CN190" s="372"/>
      <c r="CO190" s="372"/>
      <c r="CP190" s="372"/>
    </row>
    <row r="191" spans="71:94">
      <c r="BS191" s="375"/>
      <c r="BT191" s="375"/>
      <c r="BU191" s="375"/>
      <c r="BV191" s="375"/>
      <c r="BW191" s="375"/>
      <c r="BX191" s="375"/>
      <c r="BY191" s="375"/>
      <c r="BZ191" s="375"/>
      <c r="CA191" s="372"/>
      <c r="CB191" s="372"/>
      <c r="CC191" s="372"/>
      <c r="CD191" s="372"/>
      <c r="CE191" s="372"/>
      <c r="CF191" s="372"/>
      <c r="CG191" s="372"/>
      <c r="CH191" s="372"/>
      <c r="CI191" s="372"/>
      <c r="CJ191" s="372"/>
      <c r="CK191" s="372"/>
      <c r="CL191" s="372"/>
      <c r="CM191" s="372"/>
      <c r="CN191" s="372"/>
      <c r="CO191" s="372"/>
      <c r="CP191" s="372"/>
    </row>
    <row r="192" spans="71:94">
      <c r="BS192" s="375"/>
      <c r="BT192" s="375"/>
      <c r="BU192" s="375"/>
      <c r="BV192" s="375"/>
      <c r="BW192" s="375"/>
      <c r="BX192" s="375"/>
      <c r="BY192" s="375"/>
      <c r="BZ192" s="375"/>
      <c r="CA192" s="372"/>
      <c r="CB192" s="372"/>
      <c r="CC192" s="372"/>
      <c r="CD192" s="372"/>
      <c r="CE192" s="372"/>
      <c r="CF192" s="372"/>
      <c r="CG192" s="372"/>
      <c r="CH192" s="372"/>
      <c r="CI192" s="372"/>
      <c r="CJ192" s="372"/>
      <c r="CK192" s="372"/>
      <c r="CL192" s="372"/>
      <c r="CM192" s="372"/>
      <c r="CN192" s="372"/>
      <c r="CO192" s="372"/>
      <c r="CP192" s="372"/>
    </row>
    <row r="193" spans="71:94">
      <c r="BS193" s="375"/>
      <c r="BT193" s="375"/>
      <c r="BU193" s="375"/>
      <c r="BV193" s="375"/>
      <c r="BW193" s="375"/>
      <c r="BX193" s="375"/>
      <c r="BY193" s="375"/>
      <c r="BZ193" s="375"/>
      <c r="CA193" s="372"/>
      <c r="CB193" s="372"/>
      <c r="CC193" s="372"/>
      <c r="CD193" s="372"/>
      <c r="CE193" s="372"/>
      <c r="CF193" s="372"/>
      <c r="CG193" s="372"/>
      <c r="CH193" s="372"/>
      <c r="CI193" s="372"/>
      <c r="CJ193" s="372"/>
      <c r="CK193" s="372"/>
      <c r="CL193" s="372"/>
      <c r="CM193" s="372"/>
      <c r="CN193" s="372"/>
      <c r="CO193" s="372"/>
      <c r="CP193" s="372"/>
    </row>
    <row r="194" spans="71:94">
      <c r="BS194" s="375"/>
      <c r="BT194" s="375"/>
      <c r="BU194" s="375"/>
      <c r="BV194" s="375"/>
      <c r="BW194" s="375"/>
      <c r="BX194" s="375"/>
      <c r="BY194" s="375"/>
      <c r="BZ194" s="375"/>
      <c r="CA194" s="372"/>
      <c r="CB194" s="372"/>
      <c r="CC194" s="372"/>
      <c r="CD194" s="372"/>
      <c r="CE194" s="372"/>
      <c r="CF194" s="372"/>
      <c r="CG194" s="372"/>
      <c r="CH194" s="372"/>
      <c r="CI194" s="372"/>
      <c r="CJ194" s="372"/>
      <c r="CK194" s="372"/>
      <c r="CL194" s="372"/>
      <c r="CM194" s="372"/>
      <c r="CN194" s="372"/>
      <c r="CO194" s="372"/>
      <c r="CP194" s="372"/>
    </row>
    <row r="195" spans="71:94">
      <c r="BS195" s="375"/>
      <c r="BT195" s="375"/>
      <c r="BU195" s="375"/>
      <c r="BV195" s="375"/>
      <c r="BW195" s="375"/>
      <c r="BX195" s="375"/>
      <c r="BY195" s="375"/>
      <c r="BZ195" s="375"/>
      <c r="CA195" s="372"/>
      <c r="CB195" s="372"/>
      <c r="CC195" s="372"/>
      <c r="CD195" s="372"/>
      <c r="CE195" s="372"/>
      <c r="CF195" s="372"/>
      <c r="CG195" s="372"/>
      <c r="CH195" s="372"/>
      <c r="CI195" s="372"/>
      <c r="CJ195" s="372"/>
      <c r="CK195" s="372"/>
      <c r="CL195" s="372"/>
      <c r="CM195" s="372"/>
      <c r="CN195" s="372"/>
      <c r="CO195" s="372"/>
      <c r="CP195" s="372"/>
    </row>
    <row r="196" spans="71:94">
      <c r="BS196" s="375"/>
      <c r="BT196" s="375"/>
      <c r="BU196" s="375"/>
      <c r="BV196" s="375"/>
      <c r="BW196" s="375"/>
      <c r="BX196" s="375"/>
      <c r="BY196" s="375"/>
      <c r="BZ196" s="375"/>
      <c r="CA196" s="372"/>
      <c r="CB196" s="372"/>
      <c r="CC196" s="372"/>
      <c r="CD196" s="372"/>
      <c r="CE196" s="372"/>
      <c r="CF196" s="372"/>
      <c r="CG196" s="372"/>
      <c r="CH196" s="372"/>
      <c r="CI196" s="372"/>
      <c r="CJ196" s="372"/>
      <c r="CK196" s="372"/>
      <c r="CL196" s="372"/>
      <c r="CM196" s="372"/>
      <c r="CN196" s="372"/>
      <c r="CO196" s="372"/>
      <c r="CP196" s="372"/>
    </row>
    <row r="197" spans="71:94">
      <c r="BS197" s="375"/>
      <c r="BT197" s="375"/>
      <c r="BU197" s="375"/>
      <c r="BV197" s="375"/>
      <c r="BW197" s="375"/>
      <c r="BX197" s="375"/>
      <c r="BY197" s="375"/>
      <c r="BZ197" s="375"/>
      <c r="CA197" s="372"/>
      <c r="CB197" s="372"/>
      <c r="CC197" s="372"/>
      <c r="CD197" s="372"/>
      <c r="CE197" s="372"/>
      <c r="CF197" s="372"/>
      <c r="CG197" s="372"/>
      <c r="CH197" s="372"/>
      <c r="CI197" s="372"/>
      <c r="CJ197" s="372"/>
      <c r="CK197" s="372"/>
      <c r="CL197" s="372"/>
      <c r="CM197" s="372"/>
      <c r="CN197" s="372"/>
      <c r="CO197" s="372"/>
      <c r="CP197" s="372"/>
    </row>
    <row r="198" spans="71:94">
      <c r="BS198" s="375"/>
      <c r="BT198" s="375"/>
      <c r="BU198" s="375"/>
      <c r="BV198" s="375"/>
      <c r="BW198" s="375"/>
      <c r="BX198" s="375"/>
      <c r="BY198" s="375"/>
      <c r="BZ198" s="375"/>
      <c r="CA198" s="372"/>
      <c r="CB198" s="372"/>
      <c r="CC198" s="372"/>
      <c r="CD198" s="372"/>
      <c r="CE198" s="372"/>
      <c r="CF198" s="372"/>
      <c r="CG198" s="372"/>
      <c r="CH198" s="372"/>
      <c r="CI198" s="372"/>
      <c r="CJ198" s="372"/>
      <c r="CK198" s="372"/>
      <c r="CL198" s="372"/>
      <c r="CM198" s="372"/>
      <c r="CN198" s="372"/>
      <c r="CO198" s="372"/>
      <c r="CP198" s="372"/>
    </row>
    <row r="199" spans="71:94">
      <c r="BS199" s="375"/>
      <c r="BT199" s="375"/>
      <c r="BU199" s="375"/>
      <c r="BV199" s="375"/>
      <c r="BW199" s="375"/>
      <c r="BX199" s="375"/>
      <c r="BY199" s="375"/>
      <c r="BZ199" s="375"/>
      <c r="CA199" s="372"/>
      <c r="CB199" s="372"/>
      <c r="CC199" s="372"/>
      <c r="CD199" s="372"/>
      <c r="CE199" s="372"/>
      <c r="CF199" s="372"/>
      <c r="CG199" s="372"/>
      <c r="CH199" s="372"/>
      <c r="CI199" s="372"/>
      <c r="CJ199" s="372"/>
      <c r="CK199" s="372"/>
      <c r="CL199" s="372"/>
      <c r="CM199" s="372"/>
      <c r="CN199" s="372"/>
      <c r="CO199" s="372"/>
      <c r="CP199" s="372"/>
    </row>
    <row r="200" spans="71:94">
      <c r="BS200" s="375"/>
      <c r="BT200" s="375"/>
      <c r="BU200" s="375"/>
      <c r="BV200" s="375"/>
      <c r="BW200" s="375"/>
      <c r="BX200" s="375"/>
      <c r="BY200" s="375"/>
      <c r="BZ200" s="375"/>
      <c r="CA200" s="372"/>
      <c r="CB200" s="372"/>
      <c r="CC200" s="372"/>
      <c r="CD200" s="372"/>
      <c r="CE200" s="372"/>
      <c r="CF200" s="372"/>
      <c r="CG200" s="372"/>
      <c r="CH200" s="372"/>
      <c r="CI200" s="372"/>
      <c r="CJ200" s="372"/>
      <c r="CK200" s="372"/>
      <c r="CL200" s="372"/>
      <c r="CM200" s="372"/>
      <c r="CN200" s="372"/>
      <c r="CO200" s="372"/>
      <c r="CP200" s="372"/>
    </row>
    <row r="201" spans="71:94">
      <c r="BS201" s="375"/>
      <c r="BT201" s="375"/>
      <c r="BU201" s="375"/>
      <c r="BV201" s="375"/>
      <c r="BW201" s="375"/>
      <c r="BX201" s="375"/>
      <c r="BY201" s="375"/>
      <c r="BZ201" s="375"/>
      <c r="CA201" s="372"/>
      <c r="CB201" s="372"/>
      <c r="CC201" s="372"/>
      <c r="CD201" s="372"/>
      <c r="CE201" s="372"/>
      <c r="CF201" s="372"/>
      <c r="CG201" s="372"/>
      <c r="CH201" s="372"/>
      <c r="CI201" s="372"/>
      <c r="CJ201" s="372"/>
      <c r="CK201" s="372"/>
      <c r="CL201" s="372"/>
      <c r="CM201" s="372"/>
      <c r="CN201" s="372"/>
      <c r="CO201" s="372"/>
      <c r="CP201" s="372"/>
    </row>
    <row r="202" spans="71:94">
      <c r="BS202" s="375"/>
      <c r="BT202" s="375"/>
      <c r="BU202" s="375"/>
      <c r="BV202" s="375"/>
      <c r="BW202" s="375"/>
      <c r="BX202" s="375"/>
      <c r="BY202" s="375"/>
      <c r="BZ202" s="375"/>
      <c r="CA202" s="372"/>
      <c r="CB202" s="372"/>
      <c r="CC202" s="372"/>
      <c r="CD202" s="372"/>
      <c r="CE202" s="372"/>
      <c r="CF202" s="372"/>
      <c r="CG202" s="372"/>
      <c r="CH202" s="372"/>
      <c r="CI202" s="372"/>
      <c r="CJ202" s="372"/>
      <c r="CK202" s="372"/>
      <c r="CL202" s="372"/>
      <c r="CM202" s="372"/>
      <c r="CN202" s="372"/>
      <c r="CO202" s="372"/>
      <c r="CP202" s="372"/>
    </row>
    <row r="203" spans="71:94">
      <c r="BS203" s="375"/>
      <c r="BT203" s="375"/>
      <c r="BU203" s="375"/>
      <c r="BV203" s="375"/>
      <c r="BW203" s="375"/>
      <c r="BX203" s="375"/>
      <c r="BY203" s="375"/>
      <c r="BZ203" s="375"/>
      <c r="CA203" s="372"/>
      <c r="CB203" s="372"/>
      <c r="CC203" s="372"/>
      <c r="CD203" s="372"/>
      <c r="CE203" s="372"/>
      <c r="CF203" s="372"/>
      <c r="CG203" s="372"/>
      <c r="CH203" s="372"/>
      <c r="CI203" s="372"/>
      <c r="CJ203" s="372"/>
      <c r="CK203" s="372"/>
      <c r="CL203" s="372"/>
      <c r="CM203" s="372"/>
      <c r="CN203" s="372"/>
      <c r="CO203" s="372"/>
      <c r="CP203" s="372"/>
    </row>
    <row r="204" spans="71:94">
      <c r="BS204" s="375"/>
      <c r="BT204" s="375"/>
      <c r="BU204" s="375"/>
      <c r="BV204" s="375"/>
      <c r="BW204" s="375"/>
      <c r="BX204" s="375"/>
      <c r="BY204" s="375"/>
      <c r="BZ204" s="375"/>
      <c r="CA204" s="372"/>
      <c r="CB204" s="372"/>
      <c r="CC204" s="372"/>
      <c r="CD204" s="372"/>
      <c r="CE204" s="372"/>
      <c r="CF204" s="372"/>
      <c r="CG204" s="372"/>
      <c r="CH204" s="372"/>
      <c r="CI204" s="372"/>
      <c r="CJ204" s="372"/>
      <c r="CK204" s="372"/>
      <c r="CL204" s="372"/>
      <c r="CM204" s="372"/>
      <c r="CN204" s="372"/>
      <c r="CO204" s="372"/>
      <c r="CP204" s="372"/>
    </row>
    <row r="205" spans="71:94">
      <c r="BS205" s="375"/>
      <c r="BT205" s="375"/>
      <c r="BU205" s="375"/>
      <c r="BV205" s="375"/>
      <c r="BW205" s="375"/>
      <c r="BX205" s="375"/>
      <c r="BY205" s="375"/>
      <c r="BZ205" s="375"/>
      <c r="CA205" s="372"/>
      <c r="CB205" s="372"/>
      <c r="CC205" s="372"/>
      <c r="CD205" s="372"/>
      <c r="CE205" s="372"/>
      <c r="CF205" s="372"/>
      <c r="CG205" s="372"/>
      <c r="CH205" s="372"/>
      <c r="CI205" s="372"/>
      <c r="CJ205" s="372"/>
      <c r="CK205" s="372"/>
      <c r="CL205" s="372"/>
      <c r="CM205" s="372"/>
      <c r="CN205" s="372"/>
      <c r="CO205" s="372"/>
      <c r="CP205" s="372"/>
    </row>
    <row r="206" spans="71:94">
      <c r="BS206" s="375"/>
      <c r="BT206" s="375"/>
      <c r="BU206" s="375"/>
      <c r="BV206" s="375"/>
      <c r="BW206" s="375"/>
      <c r="BX206" s="375"/>
      <c r="BY206" s="375"/>
      <c r="BZ206" s="375"/>
      <c r="CA206" s="372"/>
      <c r="CB206" s="372"/>
      <c r="CC206" s="372"/>
      <c r="CD206" s="372"/>
      <c r="CE206" s="372"/>
      <c r="CF206" s="372"/>
      <c r="CG206" s="372"/>
      <c r="CH206" s="372"/>
      <c r="CI206" s="372"/>
      <c r="CJ206" s="372"/>
      <c r="CK206" s="372"/>
      <c r="CL206" s="372"/>
      <c r="CM206" s="372"/>
      <c r="CN206" s="372"/>
      <c r="CO206" s="372"/>
      <c r="CP206" s="372"/>
    </row>
    <row r="207" spans="71:94">
      <c r="BS207" s="375"/>
      <c r="BT207" s="375"/>
      <c r="BU207" s="375"/>
      <c r="BV207" s="375"/>
      <c r="BW207" s="375"/>
      <c r="BX207" s="375"/>
      <c r="BY207" s="375"/>
      <c r="BZ207" s="375"/>
      <c r="CA207" s="372"/>
      <c r="CB207" s="372"/>
      <c r="CC207" s="372"/>
      <c r="CD207" s="372"/>
      <c r="CE207" s="372"/>
      <c r="CF207" s="372"/>
      <c r="CG207" s="372"/>
      <c r="CH207" s="372"/>
      <c r="CI207" s="372"/>
      <c r="CJ207" s="372"/>
      <c r="CK207" s="372"/>
      <c r="CL207" s="372"/>
      <c r="CM207" s="372"/>
      <c r="CN207" s="372"/>
      <c r="CO207" s="372"/>
      <c r="CP207" s="372"/>
    </row>
    <row r="208" spans="71:94">
      <c r="BS208" s="375"/>
      <c r="BT208" s="375"/>
      <c r="BU208" s="375"/>
      <c r="BV208" s="375"/>
      <c r="BW208" s="375"/>
      <c r="BX208" s="375"/>
      <c r="BY208" s="375"/>
      <c r="BZ208" s="375"/>
      <c r="CA208" s="372"/>
      <c r="CB208" s="372"/>
      <c r="CC208" s="372"/>
      <c r="CD208" s="372"/>
      <c r="CE208" s="372"/>
      <c r="CF208" s="372"/>
      <c r="CG208" s="372"/>
      <c r="CH208" s="372"/>
      <c r="CI208" s="372"/>
      <c r="CJ208" s="372"/>
      <c r="CK208" s="372"/>
      <c r="CL208" s="372"/>
      <c r="CM208" s="372"/>
      <c r="CN208" s="372"/>
      <c r="CO208" s="372"/>
      <c r="CP208" s="372"/>
    </row>
    <row r="209" spans="71:94">
      <c r="BS209" s="375"/>
      <c r="BT209" s="375"/>
      <c r="BU209" s="375"/>
      <c r="BV209" s="375"/>
      <c r="BW209" s="375"/>
      <c r="BX209" s="375"/>
      <c r="BY209" s="375"/>
      <c r="BZ209" s="375"/>
      <c r="CA209" s="372"/>
      <c r="CB209" s="372"/>
      <c r="CC209" s="372"/>
      <c r="CD209" s="372"/>
      <c r="CE209" s="372"/>
      <c r="CF209" s="372"/>
      <c r="CG209" s="372"/>
      <c r="CH209" s="372"/>
      <c r="CI209" s="372"/>
      <c r="CJ209" s="372"/>
      <c r="CK209" s="372"/>
      <c r="CL209" s="372"/>
      <c r="CM209" s="372"/>
      <c r="CN209" s="372"/>
      <c r="CO209" s="372"/>
      <c r="CP209" s="372"/>
    </row>
    <row r="210" spans="71:94">
      <c r="BS210" s="375"/>
      <c r="BT210" s="375"/>
      <c r="BU210" s="375"/>
      <c r="BV210" s="375"/>
      <c r="BW210" s="375"/>
      <c r="BX210" s="375"/>
      <c r="BY210" s="375"/>
      <c r="BZ210" s="375"/>
      <c r="CA210" s="372"/>
      <c r="CB210" s="372"/>
      <c r="CC210" s="372"/>
      <c r="CD210" s="372"/>
      <c r="CE210" s="372"/>
      <c r="CF210" s="372"/>
      <c r="CG210" s="372"/>
      <c r="CH210" s="372"/>
      <c r="CI210" s="372"/>
      <c r="CJ210" s="372"/>
      <c r="CK210" s="372"/>
      <c r="CL210" s="372"/>
      <c r="CM210" s="372"/>
      <c r="CN210" s="372"/>
      <c r="CO210" s="372"/>
      <c r="CP210" s="372"/>
    </row>
    <row r="211" spans="71:94">
      <c r="BS211" s="375"/>
      <c r="BT211" s="375"/>
      <c r="BU211" s="375"/>
      <c r="BV211" s="375"/>
      <c r="BW211" s="375"/>
      <c r="BX211" s="375"/>
      <c r="BY211" s="375"/>
      <c r="BZ211" s="375"/>
      <c r="CA211" s="372"/>
      <c r="CB211" s="372"/>
      <c r="CC211" s="372"/>
      <c r="CD211" s="372"/>
      <c r="CE211" s="372"/>
      <c r="CF211" s="372"/>
      <c r="CG211" s="372"/>
      <c r="CH211" s="372"/>
      <c r="CI211" s="372"/>
      <c r="CJ211" s="372"/>
      <c r="CK211" s="372"/>
      <c r="CL211" s="372"/>
      <c r="CM211" s="372"/>
      <c r="CN211" s="372"/>
      <c r="CO211" s="372"/>
      <c r="CP211" s="372"/>
    </row>
    <row r="212" spans="71:94">
      <c r="BS212" s="375"/>
      <c r="BT212" s="375"/>
      <c r="BU212" s="375"/>
      <c r="BV212" s="375"/>
      <c r="BW212" s="375"/>
      <c r="BX212" s="375"/>
      <c r="BY212" s="375"/>
      <c r="BZ212" s="375"/>
      <c r="CA212" s="372"/>
      <c r="CB212" s="372"/>
      <c r="CC212" s="372"/>
      <c r="CD212" s="372"/>
      <c r="CE212" s="372"/>
      <c r="CF212" s="372"/>
      <c r="CG212" s="372"/>
      <c r="CH212" s="372"/>
      <c r="CI212" s="372"/>
      <c r="CJ212" s="372"/>
      <c r="CK212" s="372"/>
      <c r="CL212" s="372"/>
      <c r="CM212" s="372"/>
      <c r="CN212" s="372"/>
      <c r="CO212" s="372"/>
      <c r="CP212" s="372"/>
    </row>
    <row r="213" spans="71:94">
      <c r="BS213" s="375"/>
      <c r="BT213" s="375"/>
      <c r="BU213" s="375"/>
      <c r="BV213" s="375"/>
      <c r="BW213" s="375"/>
      <c r="BX213" s="375"/>
      <c r="BY213" s="375"/>
      <c r="BZ213" s="375"/>
      <c r="CA213" s="372"/>
      <c r="CB213" s="372"/>
      <c r="CC213" s="372"/>
      <c r="CD213" s="372"/>
      <c r="CE213" s="372"/>
      <c r="CF213" s="372"/>
      <c r="CG213" s="372"/>
      <c r="CH213" s="372"/>
      <c r="CI213" s="372"/>
      <c r="CJ213" s="372"/>
      <c r="CK213" s="372"/>
      <c r="CL213" s="372"/>
      <c r="CM213" s="372"/>
      <c r="CN213" s="372"/>
      <c r="CO213" s="372"/>
      <c r="CP213" s="372"/>
    </row>
    <row r="214" spans="71:94">
      <c r="BS214" s="375"/>
      <c r="BT214" s="375"/>
      <c r="BU214" s="375"/>
      <c r="BV214" s="375"/>
      <c r="BW214" s="375"/>
      <c r="BX214" s="375"/>
      <c r="BY214" s="375"/>
      <c r="BZ214" s="375"/>
      <c r="CA214" s="372"/>
      <c r="CB214" s="372"/>
      <c r="CC214" s="372"/>
      <c r="CD214" s="372"/>
      <c r="CE214" s="372"/>
      <c r="CF214" s="372"/>
      <c r="CG214" s="372"/>
      <c r="CH214" s="372"/>
      <c r="CI214" s="372"/>
      <c r="CJ214" s="372"/>
      <c r="CK214" s="372"/>
      <c r="CL214" s="372"/>
      <c r="CM214" s="372"/>
      <c r="CN214" s="372"/>
      <c r="CO214" s="372"/>
      <c r="CP214" s="372"/>
    </row>
    <row r="215" spans="71:94">
      <c r="BS215" s="375"/>
      <c r="BT215" s="375"/>
      <c r="BU215" s="375"/>
      <c r="BV215" s="375"/>
      <c r="BW215" s="375"/>
      <c r="BX215" s="375"/>
      <c r="BY215" s="375"/>
      <c r="BZ215" s="375"/>
      <c r="CA215" s="372"/>
      <c r="CB215" s="372"/>
      <c r="CC215" s="372"/>
      <c r="CD215" s="372"/>
      <c r="CE215" s="372"/>
      <c r="CF215" s="372"/>
      <c r="CG215" s="372"/>
      <c r="CH215" s="372"/>
      <c r="CI215" s="372"/>
      <c r="CJ215" s="372"/>
      <c r="CK215" s="372"/>
      <c r="CL215" s="372"/>
      <c r="CM215" s="372"/>
      <c r="CN215" s="372"/>
      <c r="CO215" s="372"/>
      <c r="CP215" s="372"/>
    </row>
    <row r="216" spans="71:94">
      <c r="BS216" s="375"/>
      <c r="BT216" s="375"/>
      <c r="BU216" s="375"/>
      <c r="BV216" s="375"/>
      <c r="BW216" s="375"/>
      <c r="BX216" s="375"/>
      <c r="BY216" s="375"/>
      <c r="BZ216" s="375"/>
      <c r="CA216" s="372"/>
      <c r="CB216" s="372"/>
      <c r="CC216" s="372"/>
      <c r="CD216" s="372"/>
      <c r="CE216" s="372"/>
      <c r="CF216" s="372"/>
      <c r="CG216" s="372"/>
      <c r="CH216" s="372"/>
      <c r="CI216" s="372"/>
      <c r="CJ216" s="372"/>
      <c r="CK216" s="372"/>
      <c r="CL216" s="372"/>
      <c r="CM216" s="372"/>
      <c r="CN216" s="372"/>
      <c r="CO216" s="372"/>
      <c r="CP216" s="372"/>
    </row>
    <row r="217" spans="71:94">
      <c r="BS217" s="375"/>
      <c r="BT217" s="375"/>
      <c r="BU217" s="375"/>
      <c r="BV217" s="375"/>
      <c r="BW217" s="375"/>
      <c r="BX217" s="375"/>
      <c r="BY217" s="375"/>
      <c r="BZ217" s="375"/>
      <c r="CA217" s="372"/>
      <c r="CB217" s="372"/>
      <c r="CC217" s="372"/>
      <c r="CD217" s="372"/>
      <c r="CE217" s="372"/>
      <c r="CF217" s="372"/>
      <c r="CG217" s="372"/>
      <c r="CH217" s="372"/>
      <c r="CI217" s="372"/>
      <c r="CJ217" s="372"/>
      <c r="CK217" s="372"/>
      <c r="CL217" s="372"/>
      <c r="CM217" s="372"/>
      <c r="CN217" s="372"/>
      <c r="CO217" s="372"/>
      <c r="CP217" s="372"/>
    </row>
    <row r="218" spans="71:94">
      <c r="BS218" s="375"/>
      <c r="BT218" s="375"/>
      <c r="BU218" s="375"/>
      <c r="BV218" s="375"/>
      <c r="BW218" s="375"/>
      <c r="BX218" s="375"/>
      <c r="BY218" s="375"/>
      <c r="BZ218" s="375"/>
      <c r="CA218" s="372"/>
      <c r="CB218" s="372"/>
      <c r="CC218" s="372"/>
      <c r="CD218" s="372"/>
      <c r="CE218" s="372"/>
      <c r="CF218" s="372"/>
      <c r="CG218" s="372"/>
      <c r="CH218" s="372"/>
      <c r="CI218" s="372"/>
      <c r="CJ218" s="372"/>
      <c r="CK218" s="372"/>
      <c r="CL218" s="372"/>
      <c r="CM218" s="372"/>
      <c r="CN218" s="372"/>
      <c r="CO218" s="372"/>
      <c r="CP218" s="372"/>
    </row>
    <row r="219" spans="71:94">
      <c r="BS219" s="375"/>
      <c r="BT219" s="375"/>
      <c r="BU219" s="375"/>
      <c r="BV219" s="375"/>
      <c r="BW219" s="375"/>
      <c r="BX219" s="375"/>
      <c r="BY219" s="375"/>
      <c r="BZ219" s="375"/>
      <c r="CA219" s="372"/>
      <c r="CB219" s="372"/>
      <c r="CC219" s="372"/>
      <c r="CD219" s="372"/>
      <c r="CE219" s="372"/>
      <c r="CF219" s="372"/>
      <c r="CG219" s="372"/>
      <c r="CH219" s="372"/>
      <c r="CI219" s="372"/>
      <c r="CJ219" s="372"/>
      <c r="CK219" s="372"/>
      <c r="CL219" s="372"/>
      <c r="CM219" s="372"/>
      <c r="CN219" s="372"/>
      <c r="CO219" s="372"/>
      <c r="CP219" s="372"/>
    </row>
    <row r="220" spans="71:94">
      <c r="BS220" s="375"/>
      <c r="BT220" s="375"/>
      <c r="BU220" s="375"/>
      <c r="BV220" s="375"/>
      <c r="BW220" s="375"/>
      <c r="BX220" s="375"/>
      <c r="BY220" s="375"/>
      <c r="BZ220" s="375"/>
      <c r="CA220" s="372"/>
      <c r="CB220" s="372"/>
      <c r="CC220" s="372"/>
      <c r="CD220" s="372"/>
      <c r="CE220" s="372"/>
      <c r="CF220" s="372"/>
      <c r="CG220" s="372"/>
      <c r="CH220" s="372"/>
      <c r="CI220" s="372"/>
      <c r="CJ220" s="372"/>
      <c r="CK220" s="372"/>
      <c r="CL220" s="372"/>
      <c r="CM220" s="372"/>
      <c r="CN220" s="372"/>
      <c r="CO220" s="372"/>
      <c r="CP220" s="372"/>
    </row>
    <row r="221" spans="71:94">
      <c r="BS221" s="375"/>
      <c r="BT221" s="375"/>
      <c r="BU221" s="375"/>
      <c r="BV221" s="375"/>
      <c r="BW221" s="375"/>
      <c r="BX221" s="375"/>
      <c r="BY221" s="375"/>
      <c r="BZ221" s="375"/>
      <c r="CA221" s="372"/>
      <c r="CB221" s="372"/>
      <c r="CC221" s="372"/>
      <c r="CD221" s="372"/>
      <c r="CE221" s="372"/>
      <c r="CF221" s="372"/>
      <c r="CG221" s="372"/>
      <c r="CH221" s="372"/>
      <c r="CI221" s="372"/>
      <c r="CJ221" s="372"/>
      <c r="CK221" s="372"/>
      <c r="CL221" s="372"/>
      <c r="CM221" s="372"/>
      <c r="CN221" s="372"/>
      <c r="CO221" s="372"/>
      <c r="CP221" s="372"/>
    </row>
    <row r="222" spans="71:94">
      <c r="BS222" s="375"/>
      <c r="BT222" s="375"/>
      <c r="BU222" s="375"/>
      <c r="BV222" s="375"/>
      <c r="BW222" s="375"/>
      <c r="BX222" s="375"/>
      <c r="BY222" s="375"/>
      <c r="BZ222" s="375"/>
      <c r="CA222" s="372"/>
      <c r="CB222" s="372"/>
      <c r="CC222" s="372"/>
      <c r="CD222" s="372"/>
      <c r="CE222" s="372"/>
      <c r="CF222" s="372"/>
      <c r="CG222" s="372"/>
      <c r="CH222" s="372"/>
      <c r="CI222" s="372"/>
      <c r="CJ222" s="372"/>
      <c r="CK222" s="372"/>
      <c r="CL222" s="372"/>
      <c r="CM222" s="372"/>
      <c r="CN222" s="372"/>
      <c r="CO222" s="372"/>
      <c r="CP222" s="372"/>
    </row>
    <row r="223" spans="71:94">
      <c r="BS223" s="375"/>
      <c r="BT223" s="375"/>
      <c r="BU223" s="375"/>
      <c r="BV223" s="375"/>
      <c r="BW223" s="375"/>
      <c r="BX223" s="375"/>
      <c r="BY223" s="375"/>
      <c r="BZ223" s="375"/>
      <c r="CA223" s="372"/>
      <c r="CB223" s="372"/>
      <c r="CC223" s="372"/>
      <c r="CD223" s="372"/>
      <c r="CE223" s="372"/>
      <c r="CF223" s="372"/>
      <c r="CG223" s="372"/>
      <c r="CH223" s="372"/>
      <c r="CI223" s="372"/>
      <c r="CJ223" s="372"/>
      <c r="CK223" s="372"/>
      <c r="CL223" s="372"/>
      <c r="CM223" s="372"/>
      <c r="CN223" s="372"/>
      <c r="CO223" s="372"/>
      <c r="CP223" s="372"/>
    </row>
    <row r="224" spans="71:94">
      <c r="BS224" s="375"/>
      <c r="BT224" s="375"/>
      <c r="BU224" s="375"/>
      <c r="BV224" s="375"/>
      <c r="BW224" s="375"/>
      <c r="BX224" s="375"/>
      <c r="BY224" s="375"/>
      <c r="BZ224" s="375"/>
      <c r="CA224" s="372"/>
      <c r="CB224" s="372"/>
      <c r="CC224" s="372"/>
      <c r="CD224" s="372"/>
      <c r="CE224" s="372"/>
      <c r="CF224" s="372"/>
      <c r="CG224" s="372"/>
      <c r="CH224" s="372"/>
      <c r="CI224" s="372"/>
      <c r="CJ224" s="372"/>
      <c r="CK224" s="372"/>
      <c r="CL224" s="372"/>
      <c r="CM224" s="372"/>
      <c r="CN224" s="372"/>
      <c r="CO224" s="372"/>
      <c r="CP224" s="372"/>
    </row>
    <row r="225" spans="71:94">
      <c r="BS225" s="375"/>
      <c r="BT225" s="375"/>
      <c r="BU225" s="375"/>
      <c r="BV225" s="375"/>
      <c r="BW225" s="375"/>
      <c r="BX225" s="375"/>
      <c r="BY225" s="375"/>
      <c r="BZ225" s="375"/>
      <c r="CA225" s="372"/>
      <c r="CB225" s="372"/>
      <c r="CC225" s="372"/>
      <c r="CD225" s="372"/>
      <c r="CE225" s="372"/>
      <c r="CF225" s="372"/>
      <c r="CG225" s="372"/>
      <c r="CH225" s="372"/>
      <c r="CI225" s="372"/>
      <c r="CJ225" s="372"/>
      <c r="CK225" s="372"/>
      <c r="CL225" s="372"/>
      <c r="CM225" s="372"/>
      <c r="CN225" s="372"/>
      <c r="CO225" s="372"/>
      <c r="CP225" s="372"/>
    </row>
    <row r="226" spans="71:94">
      <c r="BS226" s="375"/>
      <c r="BT226" s="375"/>
      <c r="BU226" s="375"/>
      <c r="BV226" s="375"/>
      <c r="BW226" s="375"/>
      <c r="BX226" s="375"/>
      <c r="BY226" s="375"/>
      <c r="BZ226" s="375"/>
      <c r="CA226" s="372"/>
      <c r="CB226" s="372"/>
      <c r="CC226" s="372"/>
      <c r="CD226" s="372"/>
      <c r="CE226" s="372"/>
      <c r="CF226" s="372"/>
      <c r="CG226" s="372"/>
      <c r="CH226" s="372"/>
      <c r="CI226" s="372"/>
      <c r="CJ226" s="372"/>
      <c r="CK226" s="372"/>
      <c r="CL226" s="372"/>
      <c r="CM226" s="372"/>
      <c r="CN226" s="372"/>
      <c r="CO226" s="372"/>
      <c r="CP226" s="372"/>
    </row>
    <row r="227" spans="71:94">
      <c r="BS227" s="375"/>
      <c r="BT227" s="375"/>
      <c r="BU227" s="375"/>
      <c r="BV227" s="375"/>
      <c r="BW227" s="375"/>
      <c r="BX227" s="375"/>
      <c r="BY227" s="375"/>
      <c r="BZ227" s="375"/>
      <c r="CA227" s="372"/>
      <c r="CB227" s="372"/>
      <c r="CC227" s="372"/>
      <c r="CD227" s="372"/>
      <c r="CE227" s="372"/>
      <c r="CF227" s="372"/>
      <c r="CG227" s="372"/>
      <c r="CH227" s="372"/>
      <c r="CI227" s="372"/>
      <c r="CJ227" s="372"/>
      <c r="CK227" s="372"/>
      <c r="CL227" s="372"/>
      <c r="CM227" s="372"/>
      <c r="CN227" s="372"/>
      <c r="CO227" s="372"/>
      <c r="CP227" s="372"/>
    </row>
    <row r="228" spans="71:94">
      <c r="BS228" s="375"/>
      <c r="BT228" s="375"/>
      <c r="BU228" s="375"/>
      <c r="BV228" s="375"/>
      <c r="BW228" s="375"/>
      <c r="BX228" s="375"/>
      <c r="BY228" s="375"/>
      <c r="BZ228" s="375"/>
      <c r="CA228" s="372"/>
      <c r="CB228" s="372"/>
      <c r="CC228" s="372"/>
      <c r="CD228" s="372"/>
      <c r="CE228" s="372"/>
      <c r="CF228" s="372"/>
      <c r="CG228" s="372"/>
      <c r="CH228" s="372"/>
      <c r="CI228" s="372"/>
      <c r="CJ228" s="372"/>
      <c r="CK228" s="372"/>
      <c r="CL228" s="372"/>
      <c r="CM228" s="372"/>
      <c r="CN228" s="372"/>
      <c r="CO228" s="372"/>
      <c r="CP228" s="372"/>
    </row>
    <row r="229" spans="71:94">
      <c r="BS229" s="375"/>
      <c r="BT229" s="375"/>
      <c r="BU229" s="375"/>
      <c r="BV229" s="375"/>
      <c r="BW229" s="375"/>
      <c r="BX229" s="375"/>
      <c r="BY229" s="375"/>
      <c r="BZ229" s="375"/>
      <c r="CA229" s="372"/>
      <c r="CB229" s="372"/>
      <c r="CC229" s="372"/>
      <c r="CD229" s="372"/>
      <c r="CE229" s="372"/>
      <c r="CF229" s="372"/>
      <c r="CG229" s="372"/>
      <c r="CH229" s="372"/>
      <c r="CI229" s="372"/>
      <c r="CJ229" s="372"/>
      <c r="CK229" s="372"/>
      <c r="CL229" s="372"/>
      <c r="CM229" s="372"/>
      <c r="CN229" s="372"/>
      <c r="CO229" s="372"/>
      <c r="CP229" s="372"/>
    </row>
    <row r="230" spans="71:94">
      <c r="BS230" s="375"/>
      <c r="BT230" s="375"/>
      <c r="BU230" s="375"/>
      <c r="BV230" s="375"/>
      <c r="BW230" s="375"/>
      <c r="BX230" s="375"/>
      <c r="BY230" s="375"/>
      <c r="BZ230" s="375"/>
      <c r="CA230" s="372"/>
      <c r="CB230" s="372"/>
      <c r="CC230" s="372"/>
      <c r="CD230" s="372"/>
      <c r="CE230" s="372"/>
      <c r="CF230" s="372"/>
      <c r="CG230" s="372"/>
      <c r="CH230" s="372"/>
      <c r="CI230" s="372"/>
      <c r="CJ230" s="372"/>
      <c r="CK230" s="372"/>
      <c r="CL230" s="372"/>
      <c r="CM230" s="372"/>
      <c r="CN230" s="372"/>
      <c r="CO230" s="372"/>
      <c r="CP230" s="372"/>
    </row>
    <row r="231" spans="71:94">
      <c r="BS231" s="375"/>
      <c r="BT231" s="375"/>
      <c r="BU231" s="375"/>
      <c r="BV231" s="375"/>
      <c r="BW231" s="375"/>
      <c r="BX231" s="375"/>
      <c r="BY231" s="375"/>
      <c r="BZ231" s="375"/>
      <c r="CA231" s="372"/>
      <c r="CB231" s="372"/>
      <c r="CC231" s="372"/>
      <c r="CD231" s="372"/>
      <c r="CE231" s="372"/>
      <c r="CF231" s="372"/>
      <c r="CG231" s="372"/>
      <c r="CH231" s="372"/>
      <c r="CI231" s="372"/>
      <c r="CJ231" s="372"/>
      <c r="CK231" s="372"/>
      <c r="CL231" s="372"/>
      <c r="CM231" s="372"/>
      <c r="CN231" s="372"/>
      <c r="CO231" s="372"/>
      <c r="CP231" s="372"/>
    </row>
    <row r="232" spans="71:94">
      <c r="BS232" s="375"/>
      <c r="BT232" s="375"/>
      <c r="BU232" s="375"/>
      <c r="BV232" s="375"/>
      <c r="BW232" s="375"/>
      <c r="BX232" s="375"/>
      <c r="BY232" s="375"/>
      <c r="BZ232" s="375"/>
      <c r="CA232" s="372"/>
      <c r="CB232" s="372"/>
      <c r="CC232" s="372"/>
      <c r="CD232" s="372"/>
      <c r="CE232" s="372"/>
      <c r="CF232" s="372"/>
      <c r="CG232" s="372"/>
      <c r="CH232" s="372"/>
      <c r="CI232" s="372"/>
      <c r="CJ232" s="372"/>
      <c r="CK232" s="372"/>
      <c r="CL232" s="372"/>
      <c r="CM232" s="372"/>
      <c r="CN232" s="372"/>
      <c r="CO232" s="372"/>
      <c r="CP232" s="372"/>
    </row>
    <row r="233" spans="71:94">
      <c r="BS233" s="375"/>
      <c r="BT233" s="375"/>
      <c r="BU233" s="375"/>
      <c r="BV233" s="375"/>
      <c r="BW233" s="375"/>
      <c r="BX233" s="375"/>
      <c r="BY233" s="375"/>
      <c r="BZ233" s="375"/>
      <c r="CA233" s="372"/>
      <c r="CB233" s="372"/>
      <c r="CC233" s="372"/>
      <c r="CD233" s="372"/>
      <c r="CE233" s="372"/>
      <c r="CF233" s="372"/>
      <c r="CG233" s="372"/>
      <c r="CH233" s="372"/>
      <c r="CI233" s="372"/>
      <c r="CJ233" s="372"/>
      <c r="CK233" s="372"/>
      <c r="CL233" s="372"/>
      <c r="CM233" s="372"/>
      <c r="CN233" s="372"/>
      <c r="CO233" s="372"/>
      <c r="CP233" s="372"/>
    </row>
    <row r="234" spans="71:94">
      <c r="BS234" s="375"/>
      <c r="BT234" s="375"/>
      <c r="BU234" s="375"/>
      <c r="BV234" s="375"/>
      <c r="BW234" s="375"/>
      <c r="BX234" s="375"/>
      <c r="BY234" s="375"/>
      <c r="BZ234" s="375"/>
      <c r="CA234" s="372"/>
      <c r="CB234" s="372"/>
      <c r="CC234" s="372"/>
      <c r="CD234" s="372"/>
      <c r="CE234" s="372"/>
      <c r="CF234" s="372"/>
      <c r="CG234" s="372"/>
      <c r="CH234" s="372"/>
      <c r="CI234" s="372"/>
      <c r="CJ234" s="372"/>
      <c r="CK234" s="372"/>
      <c r="CL234" s="372"/>
      <c r="CM234" s="372"/>
      <c r="CN234" s="372"/>
      <c r="CO234" s="372"/>
      <c r="CP234" s="372"/>
    </row>
    <row r="235" spans="71:94">
      <c r="BS235" s="375"/>
      <c r="BT235" s="375"/>
      <c r="BU235" s="375"/>
      <c r="BV235" s="375"/>
      <c r="BW235" s="375"/>
      <c r="BX235" s="375"/>
      <c r="BY235" s="375"/>
      <c r="BZ235" s="375"/>
      <c r="CA235" s="372"/>
      <c r="CB235" s="372"/>
      <c r="CC235" s="372"/>
      <c r="CD235" s="372"/>
      <c r="CE235" s="372"/>
      <c r="CF235" s="372"/>
      <c r="CG235" s="372"/>
      <c r="CH235" s="372"/>
      <c r="CI235" s="372"/>
      <c r="CJ235" s="372"/>
      <c r="CK235" s="372"/>
      <c r="CL235" s="372"/>
      <c r="CM235" s="372"/>
      <c r="CN235" s="372"/>
      <c r="CO235" s="372"/>
      <c r="CP235" s="372"/>
    </row>
    <row r="236" spans="71:94">
      <c r="BS236" s="375"/>
      <c r="BT236" s="375"/>
      <c r="BU236" s="375"/>
      <c r="BV236" s="375"/>
      <c r="BW236" s="375"/>
      <c r="BX236" s="375"/>
      <c r="BY236" s="375"/>
      <c r="BZ236" s="375"/>
      <c r="CA236" s="372"/>
      <c r="CB236" s="372"/>
      <c r="CC236" s="372"/>
      <c r="CD236" s="372"/>
      <c r="CE236" s="372"/>
      <c r="CF236" s="372"/>
      <c r="CG236" s="372"/>
      <c r="CH236" s="372"/>
      <c r="CI236" s="372"/>
      <c r="CJ236" s="372"/>
      <c r="CK236" s="372"/>
      <c r="CL236" s="372"/>
      <c r="CM236" s="372"/>
      <c r="CN236" s="372"/>
      <c r="CO236" s="372"/>
      <c r="CP236" s="372"/>
    </row>
    <row r="237" spans="71:94">
      <c r="BS237" s="375"/>
      <c r="BT237" s="375"/>
      <c r="BU237" s="375"/>
      <c r="BV237" s="375"/>
      <c r="BW237" s="375"/>
      <c r="BX237" s="375"/>
      <c r="BY237" s="375"/>
      <c r="BZ237" s="375"/>
      <c r="CA237" s="372"/>
      <c r="CB237" s="372"/>
      <c r="CC237" s="372"/>
      <c r="CD237" s="372"/>
      <c r="CE237" s="372"/>
      <c r="CF237" s="372"/>
      <c r="CG237" s="372"/>
      <c r="CH237" s="372"/>
      <c r="CI237" s="372"/>
      <c r="CJ237" s="372"/>
      <c r="CK237" s="372"/>
      <c r="CL237" s="372"/>
      <c r="CM237" s="372"/>
      <c r="CN237" s="372"/>
      <c r="CO237" s="372"/>
      <c r="CP237" s="372"/>
    </row>
    <row r="238" spans="71:94">
      <c r="BS238" s="375"/>
      <c r="BT238" s="375"/>
      <c r="BU238" s="375"/>
      <c r="BV238" s="375"/>
      <c r="BW238" s="375"/>
      <c r="BX238" s="375"/>
      <c r="BY238" s="375"/>
      <c r="BZ238" s="375"/>
      <c r="CA238" s="372"/>
      <c r="CB238" s="372"/>
      <c r="CC238" s="372"/>
      <c r="CD238" s="372"/>
      <c r="CE238" s="372"/>
      <c r="CF238" s="372"/>
      <c r="CG238" s="372"/>
      <c r="CH238" s="372"/>
      <c r="CI238" s="372"/>
      <c r="CJ238" s="372"/>
      <c r="CK238" s="372"/>
      <c r="CL238" s="372"/>
      <c r="CM238" s="372"/>
      <c r="CN238" s="372"/>
      <c r="CO238" s="372"/>
      <c r="CP238" s="372"/>
    </row>
    <row r="239" spans="71:94">
      <c r="BS239" s="375"/>
      <c r="BT239" s="375"/>
      <c r="BU239" s="375"/>
      <c r="BV239" s="375"/>
      <c r="BW239" s="375"/>
      <c r="BX239" s="375"/>
      <c r="BY239" s="375"/>
      <c r="BZ239" s="375"/>
      <c r="CA239" s="372"/>
      <c r="CB239" s="372"/>
      <c r="CC239" s="372"/>
      <c r="CD239" s="372"/>
      <c r="CE239" s="372"/>
      <c r="CF239" s="372"/>
      <c r="CG239" s="372"/>
      <c r="CH239" s="372"/>
      <c r="CI239" s="372"/>
      <c r="CJ239" s="372"/>
      <c r="CK239" s="372"/>
      <c r="CL239" s="372"/>
      <c r="CM239" s="372"/>
      <c r="CN239" s="372"/>
      <c r="CO239" s="372"/>
      <c r="CP239" s="372"/>
    </row>
    <row r="240" spans="71:94">
      <c r="BS240" s="375"/>
      <c r="BT240" s="375"/>
      <c r="BU240" s="375"/>
      <c r="BV240" s="375"/>
      <c r="BW240" s="375"/>
      <c r="BX240" s="375"/>
      <c r="BY240" s="375"/>
      <c r="BZ240" s="375"/>
      <c r="CA240" s="372"/>
      <c r="CB240" s="372"/>
      <c r="CC240" s="372"/>
      <c r="CD240" s="372"/>
      <c r="CE240" s="372"/>
      <c r="CF240" s="372"/>
      <c r="CG240" s="372"/>
      <c r="CH240" s="372"/>
      <c r="CI240" s="372"/>
      <c r="CJ240" s="372"/>
      <c r="CK240" s="372"/>
      <c r="CL240" s="372"/>
      <c r="CM240" s="372"/>
      <c r="CN240" s="372"/>
      <c r="CO240" s="372"/>
      <c r="CP240" s="372"/>
    </row>
    <row r="241" spans="71:94">
      <c r="BS241" s="375"/>
      <c r="BT241" s="375"/>
      <c r="BU241" s="375"/>
      <c r="BV241" s="375"/>
      <c r="BW241" s="375"/>
      <c r="BX241" s="375"/>
      <c r="BY241" s="375"/>
      <c r="BZ241" s="375"/>
      <c r="CA241" s="372"/>
      <c r="CB241" s="372"/>
      <c r="CC241" s="372"/>
      <c r="CD241" s="372"/>
      <c r="CE241" s="372"/>
      <c r="CF241" s="372"/>
      <c r="CG241" s="372"/>
      <c r="CH241" s="372"/>
      <c r="CI241" s="372"/>
      <c r="CJ241" s="372"/>
      <c r="CK241" s="372"/>
      <c r="CL241" s="372"/>
      <c r="CM241" s="372"/>
      <c r="CN241" s="372"/>
      <c r="CO241" s="372"/>
      <c r="CP241" s="372"/>
    </row>
    <row r="242" spans="71:94">
      <c r="BS242" s="375"/>
      <c r="BT242" s="375"/>
      <c r="BU242" s="375"/>
      <c r="BV242" s="375"/>
      <c r="BW242" s="375"/>
      <c r="BX242" s="375"/>
      <c r="BY242" s="375"/>
      <c r="BZ242" s="375"/>
      <c r="CA242" s="372"/>
      <c r="CB242" s="372"/>
      <c r="CC242" s="372"/>
      <c r="CD242" s="372"/>
      <c r="CE242" s="372"/>
      <c r="CF242" s="372"/>
      <c r="CG242" s="372"/>
      <c r="CH242" s="372"/>
      <c r="CI242" s="372"/>
      <c r="CJ242" s="372"/>
      <c r="CK242" s="372"/>
      <c r="CL242" s="372"/>
      <c r="CM242" s="372"/>
      <c r="CN242" s="372"/>
      <c r="CO242" s="372"/>
      <c r="CP242" s="372"/>
    </row>
    <row r="243" spans="71:94">
      <c r="BS243" s="375"/>
      <c r="BT243" s="375"/>
      <c r="BU243" s="375"/>
      <c r="BV243" s="375"/>
      <c r="BW243" s="375"/>
      <c r="BX243" s="375"/>
      <c r="BY243" s="375"/>
      <c r="BZ243" s="375"/>
      <c r="CA243" s="372"/>
      <c r="CB243" s="372"/>
      <c r="CC243" s="372"/>
      <c r="CD243" s="372"/>
      <c r="CE243" s="372"/>
      <c r="CF243" s="372"/>
      <c r="CG243" s="372"/>
      <c r="CH243" s="372"/>
      <c r="CI243" s="372"/>
      <c r="CJ243" s="372"/>
      <c r="CK243" s="372"/>
      <c r="CL243" s="372"/>
      <c r="CM243" s="372"/>
      <c r="CN243" s="372"/>
      <c r="CO243" s="372"/>
      <c r="CP243" s="372"/>
    </row>
    <row r="244" spans="71:94">
      <c r="BS244" s="375"/>
      <c r="BT244" s="375"/>
      <c r="BU244" s="375"/>
      <c r="BV244" s="375"/>
      <c r="BW244" s="375"/>
      <c r="BX244" s="375"/>
      <c r="BY244" s="375"/>
      <c r="BZ244" s="375"/>
      <c r="CA244" s="372"/>
      <c r="CB244" s="372"/>
      <c r="CC244" s="372"/>
      <c r="CD244" s="372"/>
      <c r="CE244" s="372"/>
      <c r="CF244" s="372"/>
      <c r="CG244" s="372"/>
      <c r="CH244" s="372"/>
      <c r="CI244" s="372"/>
      <c r="CJ244" s="372"/>
      <c r="CK244" s="372"/>
      <c r="CL244" s="372"/>
      <c r="CM244" s="372"/>
      <c r="CN244" s="372"/>
      <c r="CO244" s="372"/>
      <c r="CP244" s="372"/>
    </row>
    <row r="245" spans="71:94">
      <c r="BS245" s="375"/>
      <c r="BT245" s="375"/>
      <c r="BU245" s="375"/>
      <c r="BV245" s="375"/>
      <c r="BW245" s="375"/>
      <c r="BX245" s="375"/>
      <c r="BY245" s="375"/>
      <c r="BZ245" s="375"/>
      <c r="CA245" s="372"/>
      <c r="CB245" s="372"/>
      <c r="CC245" s="372"/>
      <c r="CD245" s="372"/>
      <c r="CE245" s="372"/>
      <c r="CF245" s="372"/>
      <c r="CG245" s="372"/>
      <c r="CH245" s="372"/>
      <c r="CI245" s="372"/>
      <c r="CJ245" s="372"/>
      <c r="CK245" s="372"/>
      <c r="CL245" s="372"/>
      <c r="CM245" s="372"/>
      <c r="CN245" s="372"/>
      <c r="CO245" s="372"/>
      <c r="CP245" s="372"/>
    </row>
    <row r="246" spans="71:94">
      <c r="BS246" s="375"/>
      <c r="BT246" s="375"/>
      <c r="BU246" s="375"/>
      <c r="BV246" s="375"/>
      <c r="BW246" s="375"/>
      <c r="BX246" s="375"/>
      <c r="BY246" s="375"/>
      <c r="BZ246" s="375"/>
      <c r="CA246" s="372"/>
      <c r="CB246" s="372"/>
      <c r="CC246" s="372"/>
      <c r="CD246" s="372"/>
      <c r="CE246" s="372"/>
      <c r="CF246" s="372"/>
      <c r="CG246" s="372"/>
      <c r="CH246" s="372"/>
      <c r="CI246" s="372"/>
      <c r="CJ246" s="372"/>
      <c r="CK246" s="372"/>
      <c r="CL246" s="372"/>
      <c r="CM246" s="372"/>
      <c r="CN246" s="372"/>
      <c r="CO246" s="372"/>
      <c r="CP246" s="372"/>
    </row>
    <row r="247" spans="71:94">
      <c r="BS247" s="375"/>
      <c r="BT247" s="375"/>
      <c r="BU247" s="375"/>
      <c r="BV247" s="375"/>
      <c r="BW247" s="375"/>
      <c r="BX247" s="375"/>
      <c r="BY247" s="375"/>
      <c r="BZ247" s="375"/>
      <c r="CA247" s="372"/>
      <c r="CB247" s="372"/>
      <c r="CC247" s="372"/>
      <c r="CD247" s="372"/>
      <c r="CE247" s="372"/>
      <c r="CF247" s="372"/>
      <c r="CG247" s="372"/>
      <c r="CH247" s="372"/>
      <c r="CI247" s="372"/>
      <c r="CJ247" s="372"/>
      <c r="CK247" s="372"/>
      <c r="CL247" s="372"/>
      <c r="CM247" s="372"/>
      <c r="CN247" s="372"/>
      <c r="CO247" s="372"/>
      <c r="CP247" s="372"/>
    </row>
    <row r="248" spans="71:94">
      <c r="BS248" s="375"/>
      <c r="BT248" s="375"/>
      <c r="BU248" s="375"/>
      <c r="BV248" s="375"/>
      <c r="BW248" s="375"/>
      <c r="BX248" s="375"/>
      <c r="BY248" s="375"/>
      <c r="BZ248" s="375"/>
      <c r="CA248" s="372"/>
      <c r="CB248" s="372"/>
      <c r="CC248" s="372"/>
      <c r="CD248" s="372"/>
      <c r="CE248" s="372"/>
      <c r="CF248" s="372"/>
      <c r="CG248" s="372"/>
      <c r="CH248" s="372"/>
      <c r="CI248" s="372"/>
      <c r="CJ248" s="372"/>
      <c r="CK248" s="372"/>
      <c r="CL248" s="372"/>
      <c r="CM248" s="372"/>
      <c r="CN248" s="372"/>
      <c r="CO248" s="372"/>
      <c r="CP248" s="372"/>
    </row>
    <row r="249" spans="71:94">
      <c r="BS249" s="375"/>
      <c r="BT249" s="375"/>
      <c r="BU249" s="375"/>
      <c r="BV249" s="375"/>
      <c r="BW249" s="375"/>
      <c r="BX249" s="375"/>
      <c r="BY249" s="375"/>
      <c r="BZ249" s="375"/>
      <c r="CA249" s="372"/>
      <c r="CB249" s="372"/>
      <c r="CC249" s="372"/>
      <c r="CD249" s="372"/>
      <c r="CE249" s="372"/>
      <c r="CF249" s="372"/>
      <c r="CG249" s="372"/>
      <c r="CH249" s="372"/>
      <c r="CI249" s="372"/>
      <c r="CJ249" s="372"/>
      <c r="CK249" s="372"/>
      <c r="CL249" s="372"/>
      <c r="CM249" s="372"/>
      <c r="CN249" s="372"/>
      <c r="CO249" s="372"/>
      <c r="CP249" s="372"/>
    </row>
    <row r="250" spans="71:94">
      <c r="BS250" s="375"/>
      <c r="BT250" s="375"/>
      <c r="BU250" s="375"/>
      <c r="BV250" s="375"/>
      <c r="BW250" s="375"/>
      <c r="BX250" s="375"/>
      <c r="BY250" s="375"/>
      <c r="BZ250" s="375"/>
      <c r="CA250" s="372"/>
      <c r="CB250" s="372"/>
      <c r="CC250" s="372"/>
      <c r="CD250" s="372"/>
      <c r="CE250" s="372"/>
      <c r="CF250" s="372"/>
      <c r="CG250" s="372"/>
      <c r="CH250" s="372"/>
      <c r="CI250" s="372"/>
      <c r="CJ250" s="372"/>
      <c r="CK250" s="372"/>
      <c r="CL250" s="372"/>
      <c r="CM250" s="372"/>
      <c r="CN250" s="372"/>
      <c r="CO250" s="372"/>
      <c r="CP250" s="372"/>
    </row>
    <row r="251" spans="71:94">
      <c r="BS251" s="375"/>
      <c r="BT251" s="375"/>
      <c r="BU251" s="375"/>
      <c r="BV251" s="375"/>
      <c r="BW251" s="375"/>
      <c r="BX251" s="375"/>
      <c r="BY251" s="375"/>
      <c r="BZ251" s="375"/>
      <c r="CA251" s="372"/>
      <c r="CB251" s="372"/>
      <c r="CC251" s="372"/>
      <c r="CD251" s="372"/>
      <c r="CE251" s="372"/>
      <c r="CF251" s="372"/>
      <c r="CG251" s="372"/>
      <c r="CH251" s="372"/>
      <c r="CI251" s="372"/>
      <c r="CJ251" s="372"/>
      <c r="CK251" s="372"/>
      <c r="CL251" s="372"/>
      <c r="CM251" s="372"/>
      <c r="CN251" s="372"/>
      <c r="CO251" s="372"/>
      <c r="CP251" s="372"/>
    </row>
    <row r="252" spans="71:94">
      <c r="BS252" s="375"/>
      <c r="BT252" s="375"/>
      <c r="BU252" s="375"/>
      <c r="BV252" s="375"/>
      <c r="BW252" s="375"/>
      <c r="BX252" s="375"/>
      <c r="BY252" s="375"/>
      <c r="BZ252" s="375"/>
      <c r="CA252" s="372"/>
      <c r="CB252" s="372"/>
      <c r="CC252" s="372"/>
      <c r="CD252" s="372"/>
      <c r="CE252" s="372"/>
      <c r="CF252" s="372"/>
      <c r="CG252" s="372"/>
      <c r="CH252" s="372"/>
      <c r="CI252" s="372"/>
      <c r="CJ252" s="372"/>
      <c r="CK252" s="372"/>
      <c r="CL252" s="372"/>
      <c r="CM252" s="372"/>
      <c r="CN252" s="372"/>
      <c r="CO252" s="372"/>
      <c r="CP252" s="372"/>
    </row>
    <row r="253" spans="71:94">
      <c r="BS253" s="375"/>
      <c r="BT253" s="375"/>
      <c r="BU253" s="375"/>
      <c r="BV253" s="375"/>
      <c r="BW253" s="375"/>
      <c r="BX253" s="375"/>
      <c r="BY253" s="375"/>
      <c r="BZ253" s="375"/>
      <c r="CA253" s="372"/>
      <c r="CB253" s="372"/>
      <c r="CC253" s="372"/>
      <c r="CD253" s="372"/>
      <c r="CE253" s="372"/>
      <c r="CF253" s="372"/>
      <c r="CG253" s="372"/>
      <c r="CH253" s="372"/>
      <c r="CI253" s="372"/>
      <c r="CJ253" s="372"/>
      <c r="CK253" s="372"/>
      <c r="CL253" s="372"/>
      <c r="CM253" s="372"/>
      <c r="CN253" s="372"/>
      <c r="CO253" s="372"/>
      <c r="CP253" s="372"/>
    </row>
    <row r="254" spans="71:94">
      <c r="BS254" s="375"/>
      <c r="BT254" s="375"/>
      <c r="BU254" s="375"/>
      <c r="BV254" s="375"/>
      <c r="BW254" s="375"/>
      <c r="BX254" s="375"/>
      <c r="BY254" s="375"/>
      <c r="BZ254" s="375"/>
      <c r="CA254" s="372"/>
      <c r="CB254" s="372"/>
      <c r="CC254" s="372"/>
      <c r="CD254" s="372"/>
      <c r="CE254" s="372"/>
      <c r="CF254" s="372"/>
      <c r="CG254" s="372"/>
      <c r="CH254" s="372"/>
      <c r="CI254" s="372"/>
      <c r="CJ254" s="372"/>
      <c r="CK254" s="372"/>
      <c r="CL254" s="372"/>
      <c r="CM254" s="372"/>
      <c r="CN254" s="372"/>
      <c r="CO254" s="372"/>
      <c r="CP254" s="372"/>
    </row>
    <row r="255" spans="71:94">
      <c r="BS255" s="375"/>
      <c r="BT255" s="375"/>
      <c r="BU255" s="375"/>
      <c r="BV255" s="375"/>
      <c r="BW255" s="375"/>
      <c r="BX255" s="375"/>
      <c r="BY255" s="375"/>
      <c r="BZ255" s="375"/>
      <c r="CA255" s="372"/>
      <c r="CB255" s="372"/>
      <c r="CC255" s="372"/>
      <c r="CD255" s="372"/>
      <c r="CE255" s="372"/>
      <c r="CF255" s="372"/>
      <c r="CG255" s="372"/>
      <c r="CH255" s="372"/>
      <c r="CI255" s="372"/>
      <c r="CJ255" s="372"/>
      <c r="CK255" s="372"/>
      <c r="CL255" s="372"/>
      <c r="CM255" s="372"/>
      <c r="CN255" s="372"/>
      <c r="CO255" s="372"/>
      <c r="CP255" s="372"/>
    </row>
    <row r="256" spans="71:94">
      <c r="BS256" s="375"/>
      <c r="BT256" s="375"/>
      <c r="BU256" s="375"/>
      <c r="BV256" s="375"/>
      <c r="BW256" s="375"/>
      <c r="BX256" s="375"/>
      <c r="BY256" s="375"/>
      <c r="BZ256" s="375"/>
      <c r="CA256" s="372"/>
      <c r="CB256" s="372"/>
      <c r="CC256" s="372"/>
      <c r="CD256" s="372"/>
      <c r="CE256" s="372"/>
      <c r="CF256" s="372"/>
      <c r="CG256" s="372"/>
      <c r="CH256" s="372"/>
      <c r="CI256" s="372"/>
      <c r="CJ256" s="372"/>
      <c r="CK256" s="372"/>
      <c r="CL256" s="372"/>
      <c r="CM256" s="372"/>
      <c r="CN256" s="372"/>
      <c r="CO256" s="372"/>
      <c r="CP256" s="372"/>
    </row>
    <row r="257" spans="71:94">
      <c r="BS257" s="375"/>
      <c r="BT257" s="375"/>
      <c r="BU257" s="375"/>
      <c r="BV257" s="375"/>
      <c r="BW257" s="375"/>
      <c r="BX257" s="375"/>
      <c r="BY257" s="375"/>
      <c r="BZ257" s="375"/>
      <c r="CA257" s="372"/>
      <c r="CB257" s="372"/>
      <c r="CC257" s="372"/>
      <c r="CD257" s="372"/>
      <c r="CE257" s="372"/>
      <c r="CF257" s="372"/>
      <c r="CG257" s="372"/>
      <c r="CH257" s="372"/>
      <c r="CI257" s="372"/>
      <c r="CJ257" s="372"/>
      <c r="CK257" s="372"/>
      <c r="CL257" s="372"/>
      <c r="CM257" s="372"/>
      <c r="CN257" s="372"/>
      <c r="CO257" s="372"/>
      <c r="CP257" s="372"/>
    </row>
    <row r="258" spans="71:94">
      <c r="BS258" s="375"/>
      <c r="BT258" s="375"/>
      <c r="BU258" s="375"/>
      <c r="BV258" s="375"/>
      <c r="BW258" s="375"/>
      <c r="BX258" s="375"/>
      <c r="BY258" s="375"/>
      <c r="BZ258" s="375"/>
      <c r="CA258" s="372"/>
      <c r="CB258" s="372"/>
      <c r="CC258" s="372"/>
      <c r="CD258" s="372"/>
      <c r="CE258" s="372"/>
      <c r="CF258" s="372"/>
      <c r="CG258" s="372"/>
      <c r="CH258" s="372"/>
      <c r="CI258" s="372"/>
      <c r="CJ258" s="372"/>
      <c r="CK258" s="372"/>
      <c r="CL258" s="372"/>
      <c r="CM258" s="372"/>
      <c r="CN258" s="372"/>
      <c r="CO258" s="372"/>
      <c r="CP258" s="372"/>
    </row>
    <row r="259" spans="71:94">
      <c r="BS259" s="375"/>
      <c r="BT259" s="375"/>
      <c r="BU259" s="375"/>
      <c r="BV259" s="375"/>
      <c r="BW259" s="375"/>
      <c r="BX259" s="375"/>
      <c r="BY259" s="375"/>
      <c r="BZ259" s="375"/>
      <c r="CA259" s="372"/>
      <c r="CB259" s="372"/>
      <c r="CC259" s="372"/>
      <c r="CD259" s="372"/>
      <c r="CE259" s="372"/>
      <c r="CF259" s="372"/>
      <c r="CG259" s="372"/>
      <c r="CH259" s="372"/>
      <c r="CI259" s="372"/>
      <c r="CJ259" s="372"/>
      <c r="CK259" s="372"/>
      <c r="CL259" s="372"/>
      <c r="CM259" s="372"/>
      <c r="CN259" s="372"/>
      <c r="CO259" s="372"/>
      <c r="CP259" s="372"/>
    </row>
    <row r="260" spans="71:94">
      <c r="BS260" s="375"/>
      <c r="BT260" s="375"/>
      <c r="BU260" s="375"/>
      <c r="BV260" s="375"/>
      <c r="BW260" s="375"/>
      <c r="BX260" s="375"/>
      <c r="BY260" s="375"/>
      <c r="BZ260" s="375"/>
      <c r="CA260" s="372"/>
      <c r="CB260" s="372"/>
      <c r="CC260" s="372"/>
      <c r="CD260" s="372"/>
      <c r="CE260" s="372"/>
      <c r="CF260" s="372"/>
      <c r="CG260" s="372"/>
      <c r="CH260" s="372"/>
      <c r="CI260" s="372"/>
      <c r="CJ260" s="372"/>
      <c r="CK260" s="372"/>
      <c r="CL260" s="372"/>
      <c r="CM260" s="372"/>
      <c r="CN260" s="372"/>
      <c r="CO260" s="372"/>
      <c r="CP260" s="372"/>
    </row>
    <row r="261" spans="71:94">
      <c r="BS261" s="375"/>
      <c r="BT261" s="375"/>
      <c r="BU261" s="375"/>
      <c r="BV261" s="375"/>
      <c r="BW261" s="375"/>
      <c r="BX261" s="375"/>
      <c r="BY261" s="375"/>
      <c r="BZ261" s="375"/>
      <c r="CA261" s="372"/>
      <c r="CB261" s="372"/>
      <c r="CC261" s="372"/>
      <c r="CD261" s="372"/>
      <c r="CE261" s="372"/>
      <c r="CF261" s="372"/>
      <c r="CG261" s="372"/>
      <c r="CH261" s="372"/>
      <c r="CI261" s="372"/>
      <c r="CJ261" s="372"/>
      <c r="CK261" s="372"/>
      <c r="CL261" s="372"/>
      <c r="CM261" s="372"/>
      <c r="CN261" s="372"/>
      <c r="CO261" s="372"/>
      <c r="CP261" s="372"/>
    </row>
    <row r="262" spans="71:94">
      <c r="BS262" s="375"/>
      <c r="BT262" s="375"/>
      <c r="BU262" s="375"/>
      <c r="BV262" s="375"/>
      <c r="BW262" s="375"/>
      <c r="BX262" s="375"/>
      <c r="BY262" s="375"/>
      <c r="BZ262" s="375"/>
      <c r="CA262" s="372"/>
      <c r="CB262" s="372"/>
      <c r="CC262" s="372"/>
      <c r="CD262" s="372"/>
      <c r="CE262" s="372"/>
      <c r="CF262" s="372"/>
      <c r="CG262" s="372"/>
      <c r="CH262" s="372"/>
      <c r="CI262" s="372"/>
      <c r="CJ262" s="372"/>
      <c r="CK262" s="372"/>
      <c r="CL262" s="372"/>
      <c r="CM262" s="372"/>
      <c r="CN262" s="372"/>
      <c r="CO262" s="372"/>
      <c r="CP262" s="372"/>
    </row>
    <row r="263" spans="71:94">
      <c r="BS263" s="375"/>
      <c r="BT263" s="375"/>
      <c r="BU263" s="375"/>
      <c r="BV263" s="375"/>
      <c r="BW263" s="375"/>
      <c r="BX263" s="375"/>
      <c r="BY263" s="375"/>
      <c r="BZ263" s="375"/>
      <c r="CA263" s="372"/>
      <c r="CB263" s="372"/>
      <c r="CC263" s="372"/>
      <c r="CD263" s="372"/>
      <c r="CE263" s="372"/>
      <c r="CF263" s="372"/>
      <c r="CG263" s="372"/>
      <c r="CH263" s="372"/>
      <c r="CI263" s="372"/>
      <c r="CJ263" s="372"/>
      <c r="CK263" s="372"/>
      <c r="CL263" s="372"/>
      <c r="CM263" s="372"/>
      <c r="CN263" s="372"/>
      <c r="CO263" s="372"/>
      <c r="CP263" s="372"/>
    </row>
    <row r="264" spans="71:94">
      <c r="BS264" s="375"/>
      <c r="BT264" s="375"/>
      <c r="BU264" s="375"/>
      <c r="BV264" s="375"/>
      <c r="BW264" s="375"/>
      <c r="BX264" s="375"/>
      <c r="BY264" s="375"/>
      <c r="BZ264" s="375"/>
      <c r="CA264" s="372"/>
      <c r="CB264" s="372"/>
      <c r="CC264" s="372"/>
      <c r="CD264" s="372"/>
      <c r="CE264" s="372"/>
      <c r="CF264" s="372"/>
      <c r="CG264" s="372"/>
      <c r="CH264" s="372"/>
      <c r="CI264" s="372"/>
      <c r="CJ264" s="372"/>
      <c r="CK264" s="372"/>
      <c r="CL264" s="372"/>
      <c r="CM264" s="372"/>
      <c r="CN264" s="372"/>
      <c r="CO264" s="372"/>
      <c r="CP264" s="372"/>
    </row>
    <row r="265" spans="71:94">
      <c r="BS265" s="375"/>
      <c r="BT265" s="375"/>
      <c r="BU265" s="375"/>
      <c r="BV265" s="375"/>
      <c r="BW265" s="375"/>
      <c r="BX265" s="375"/>
      <c r="BY265" s="375"/>
      <c r="BZ265" s="375"/>
      <c r="CA265" s="372"/>
      <c r="CB265" s="372"/>
      <c r="CC265" s="372"/>
      <c r="CD265" s="372"/>
      <c r="CE265" s="372"/>
      <c r="CF265" s="372"/>
      <c r="CG265" s="372"/>
      <c r="CH265" s="372"/>
      <c r="CI265" s="372"/>
      <c r="CJ265" s="372"/>
      <c r="CK265" s="372"/>
      <c r="CL265" s="372"/>
      <c r="CM265" s="372"/>
      <c r="CN265" s="372"/>
      <c r="CO265" s="372"/>
      <c r="CP265" s="372"/>
    </row>
    <row r="266" spans="71:94">
      <c r="BS266" s="375"/>
      <c r="BT266" s="375"/>
      <c r="BU266" s="375"/>
      <c r="BV266" s="375"/>
      <c r="BW266" s="375"/>
      <c r="BX266" s="375"/>
      <c r="BY266" s="375"/>
      <c r="BZ266" s="375"/>
      <c r="CA266" s="372"/>
      <c r="CB266" s="372"/>
      <c r="CC266" s="372"/>
      <c r="CD266" s="372"/>
      <c r="CE266" s="372"/>
      <c r="CF266" s="372"/>
      <c r="CG266" s="372"/>
      <c r="CH266" s="372"/>
      <c r="CI266" s="372"/>
      <c r="CJ266" s="372"/>
      <c r="CK266" s="372"/>
      <c r="CL266" s="372"/>
      <c r="CM266" s="372"/>
      <c r="CN266" s="372"/>
      <c r="CO266" s="372"/>
      <c r="CP266" s="372"/>
    </row>
    <row r="267" spans="71:94">
      <c r="BS267" s="375"/>
      <c r="BT267" s="375"/>
      <c r="BU267" s="375"/>
      <c r="BV267" s="375"/>
      <c r="BW267" s="375"/>
      <c r="BX267" s="375"/>
      <c r="BY267" s="375"/>
      <c r="BZ267" s="375"/>
      <c r="CA267" s="372"/>
      <c r="CB267" s="372"/>
      <c r="CC267" s="372"/>
      <c r="CD267" s="372"/>
      <c r="CE267" s="372"/>
      <c r="CF267" s="372"/>
      <c r="CG267" s="372"/>
      <c r="CH267" s="372"/>
      <c r="CI267" s="372"/>
      <c r="CJ267" s="372"/>
      <c r="CK267" s="372"/>
      <c r="CL267" s="372"/>
      <c r="CM267" s="372"/>
      <c r="CN267" s="372"/>
      <c r="CO267" s="372"/>
      <c r="CP267" s="372"/>
    </row>
    <row r="268" spans="71:94">
      <c r="BS268" s="375"/>
      <c r="BT268" s="375"/>
      <c r="BU268" s="375"/>
      <c r="BV268" s="375"/>
      <c r="BW268" s="375"/>
      <c r="BX268" s="375"/>
      <c r="BY268" s="375"/>
      <c r="BZ268" s="375"/>
      <c r="CA268" s="372"/>
      <c r="CB268" s="372"/>
      <c r="CC268" s="372"/>
      <c r="CD268" s="372"/>
      <c r="CE268" s="372"/>
      <c r="CF268" s="372"/>
      <c r="CG268" s="372"/>
      <c r="CH268" s="372"/>
      <c r="CI268" s="372"/>
      <c r="CJ268" s="372"/>
      <c r="CK268" s="372"/>
      <c r="CL268" s="372"/>
      <c r="CM268" s="372"/>
      <c r="CN268" s="372"/>
      <c r="CO268" s="372"/>
      <c r="CP268" s="372"/>
    </row>
    <row r="269" spans="71:94">
      <c r="BS269" s="375"/>
      <c r="BT269" s="375"/>
      <c r="BU269" s="375"/>
      <c r="BV269" s="375"/>
      <c r="BW269" s="375"/>
      <c r="BX269" s="375"/>
      <c r="BY269" s="375"/>
      <c r="BZ269" s="375"/>
      <c r="CA269" s="372"/>
      <c r="CB269" s="372"/>
      <c r="CC269" s="372"/>
      <c r="CD269" s="372"/>
      <c r="CE269" s="372"/>
      <c r="CF269" s="372"/>
      <c r="CG269" s="372"/>
      <c r="CH269" s="372"/>
      <c r="CI269" s="372"/>
      <c r="CJ269" s="372"/>
      <c r="CK269" s="372"/>
      <c r="CL269" s="372"/>
      <c r="CM269" s="372"/>
      <c r="CN269" s="372"/>
      <c r="CO269" s="372"/>
      <c r="CP269" s="372"/>
    </row>
    <row r="270" spans="71:94">
      <c r="BS270" s="375"/>
      <c r="BT270" s="375"/>
      <c r="BU270" s="375"/>
      <c r="BV270" s="375"/>
      <c r="BW270" s="375"/>
      <c r="BX270" s="375"/>
      <c r="BY270" s="375"/>
      <c r="BZ270" s="375"/>
      <c r="CA270" s="372"/>
      <c r="CB270" s="372"/>
      <c r="CC270" s="372"/>
      <c r="CD270" s="372"/>
      <c r="CE270" s="372"/>
      <c r="CF270" s="372"/>
      <c r="CG270" s="372"/>
      <c r="CH270" s="372"/>
      <c r="CI270" s="372"/>
      <c r="CJ270" s="372"/>
      <c r="CK270" s="372"/>
      <c r="CL270" s="372"/>
      <c r="CM270" s="372"/>
      <c r="CN270" s="372"/>
      <c r="CO270" s="372"/>
      <c r="CP270" s="372"/>
    </row>
    <row r="271" spans="71:94">
      <c r="BS271" s="375"/>
      <c r="BT271" s="375"/>
      <c r="BU271" s="375"/>
      <c r="BV271" s="375"/>
      <c r="BW271" s="375"/>
      <c r="BX271" s="375"/>
      <c r="BY271" s="375"/>
      <c r="BZ271" s="375"/>
      <c r="CA271" s="372"/>
      <c r="CB271" s="372"/>
      <c r="CC271" s="372"/>
      <c r="CD271" s="372"/>
      <c r="CE271" s="372"/>
      <c r="CF271" s="372"/>
      <c r="CG271" s="372"/>
      <c r="CH271" s="372"/>
      <c r="CI271" s="372"/>
      <c r="CJ271" s="372"/>
      <c r="CK271" s="372"/>
      <c r="CL271" s="372"/>
      <c r="CM271" s="372"/>
      <c r="CN271" s="372"/>
      <c r="CO271" s="372"/>
      <c r="CP271" s="372"/>
    </row>
    <row r="272" spans="71:94">
      <c r="BS272" s="375"/>
      <c r="BT272" s="375"/>
      <c r="BU272" s="375"/>
      <c r="BV272" s="375"/>
      <c r="BW272" s="375"/>
      <c r="BX272" s="375"/>
      <c r="BY272" s="375"/>
      <c r="BZ272" s="375"/>
      <c r="CA272" s="372"/>
      <c r="CB272" s="372"/>
      <c r="CC272" s="372"/>
      <c r="CD272" s="372"/>
      <c r="CE272" s="372"/>
      <c r="CF272" s="372"/>
      <c r="CG272" s="372"/>
      <c r="CH272" s="372"/>
      <c r="CI272" s="372"/>
      <c r="CJ272" s="372"/>
      <c r="CK272" s="372"/>
      <c r="CL272" s="372"/>
      <c r="CM272" s="372"/>
      <c r="CN272" s="372"/>
      <c r="CO272" s="372"/>
      <c r="CP272" s="372"/>
    </row>
    <row r="273" spans="71:94">
      <c r="BS273" s="375"/>
      <c r="BT273" s="375"/>
      <c r="BU273" s="375"/>
      <c r="BV273" s="375"/>
      <c r="BW273" s="375"/>
      <c r="BX273" s="375"/>
      <c r="BY273" s="375"/>
      <c r="BZ273" s="375"/>
      <c r="CA273" s="372"/>
      <c r="CB273" s="372"/>
      <c r="CC273" s="372"/>
      <c r="CD273" s="372"/>
      <c r="CE273" s="372"/>
      <c r="CF273" s="372"/>
      <c r="CG273" s="372"/>
      <c r="CH273" s="372"/>
      <c r="CI273" s="372"/>
      <c r="CJ273" s="372"/>
      <c r="CK273" s="372"/>
      <c r="CL273" s="372"/>
      <c r="CM273" s="372"/>
      <c r="CN273" s="372"/>
      <c r="CO273" s="372"/>
      <c r="CP273" s="372"/>
    </row>
    <row r="274" spans="71:94">
      <c r="BS274" s="375"/>
      <c r="BT274" s="375"/>
      <c r="BU274" s="375"/>
      <c r="BV274" s="375"/>
      <c r="BW274" s="375"/>
      <c r="BX274" s="375"/>
      <c r="BY274" s="375"/>
      <c r="BZ274" s="375"/>
      <c r="CA274" s="372"/>
      <c r="CB274" s="372"/>
      <c r="CC274" s="372"/>
      <c r="CD274" s="372"/>
      <c r="CE274" s="372"/>
      <c r="CF274" s="372"/>
      <c r="CG274" s="372"/>
      <c r="CH274" s="372"/>
      <c r="CI274" s="372"/>
      <c r="CJ274" s="372"/>
      <c r="CK274" s="372"/>
      <c r="CL274" s="372"/>
      <c r="CM274" s="372"/>
      <c r="CN274" s="372"/>
      <c r="CO274" s="372"/>
      <c r="CP274" s="372"/>
    </row>
    <row r="275" spans="71:94">
      <c r="BS275" s="375"/>
      <c r="BT275" s="375"/>
      <c r="BU275" s="375"/>
      <c r="BV275" s="375"/>
      <c r="BW275" s="375"/>
      <c r="BX275" s="375"/>
      <c r="BY275" s="375"/>
      <c r="BZ275" s="375"/>
      <c r="CA275" s="372"/>
      <c r="CB275" s="372"/>
      <c r="CC275" s="372"/>
      <c r="CD275" s="372"/>
      <c r="CE275" s="372"/>
      <c r="CF275" s="372"/>
      <c r="CG275" s="372"/>
      <c r="CH275" s="372"/>
      <c r="CI275" s="372"/>
      <c r="CJ275" s="372"/>
      <c r="CK275" s="372"/>
      <c r="CL275" s="372"/>
      <c r="CM275" s="372"/>
      <c r="CN275" s="372"/>
      <c r="CO275" s="372"/>
      <c r="CP275" s="372"/>
    </row>
    <row r="276" spans="71:94">
      <c r="BS276" s="375"/>
      <c r="BT276" s="375"/>
      <c r="BU276" s="375"/>
      <c r="BV276" s="375"/>
      <c r="BW276" s="375"/>
      <c r="BX276" s="375"/>
      <c r="BY276" s="375"/>
      <c r="BZ276" s="375"/>
      <c r="CA276" s="372"/>
      <c r="CB276" s="372"/>
      <c r="CC276" s="372"/>
      <c r="CD276" s="372"/>
      <c r="CE276" s="372"/>
      <c r="CF276" s="372"/>
      <c r="CG276" s="372"/>
      <c r="CH276" s="372"/>
      <c r="CI276" s="372"/>
      <c r="CJ276" s="372"/>
      <c r="CK276" s="372"/>
      <c r="CL276" s="372"/>
      <c r="CM276" s="372"/>
      <c r="CN276" s="372"/>
      <c r="CO276" s="372"/>
      <c r="CP276" s="372"/>
    </row>
    <row r="277" spans="71:94">
      <c r="BS277" s="375"/>
      <c r="BT277" s="375"/>
      <c r="BU277" s="375"/>
      <c r="BV277" s="375"/>
      <c r="BW277" s="375"/>
      <c r="BX277" s="375"/>
      <c r="BY277" s="375"/>
      <c r="BZ277" s="375"/>
      <c r="CA277" s="372"/>
      <c r="CB277" s="372"/>
      <c r="CC277" s="372"/>
      <c r="CD277" s="372"/>
      <c r="CE277" s="372"/>
      <c r="CF277" s="372"/>
      <c r="CG277" s="372"/>
      <c r="CH277" s="372"/>
      <c r="CI277" s="372"/>
      <c r="CJ277" s="372"/>
      <c r="CK277" s="372"/>
      <c r="CL277" s="372"/>
      <c r="CM277" s="372"/>
      <c r="CN277" s="372"/>
      <c r="CO277" s="372"/>
      <c r="CP277" s="372"/>
    </row>
    <row r="278" spans="71:94">
      <c r="BS278" s="375"/>
      <c r="BT278" s="375"/>
      <c r="BU278" s="375"/>
      <c r="BV278" s="375"/>
      <c r="BW278" s="375"/>
      <c r="BX278" s="375"/>
      <c r="BY278" s="375"/>
      <c r="BZ278" s="375"/>
      <c r="CA278" s="372"/>
      <c r="CB278" s="372"/>
      <c r="CC278" s="372"/>
      <c r="CD278" s="372"/>
      <c r="CE278" s="372"/>
      <c r="CF278" s="372"/>
      <c r="CG278" s="372"/>
      <c r="CH278" s="372"/>
      <c r="CI278" s="372"/>
      <c r="CJ278" s="372"/>
      <c r="CK278" s="372"/>
      <c r="CL278" s="372"/>
      <c r="CM278" s="372"/>
      <c r="CN278" s="372"/>
      <c r="CO278" s="372"/>
      <c r="CP278" s="372"/>
    </row>
    <row r="279" spans="71:94">
      <c r="BS279" s="375"/>
      <c r="BT279" s="375"/>
      <c r="BU279" s="375"/>
      <c r="BV279" s="375"/>
      <c r="BW279" s="375"/>
      <c r="BX279" s="375"/>
      <c r="BY279" s="375"/>
      <c r="BZ279" s="375"/>
      <c r="CA279" s="372"/>
      <c r="CB279" s="372"/>
      <c r="CC279" s="372"/>
      <c r="CD279" s="372"/>
      <c r="CE279" s="372"/>
      <c r="CF279" s="372"/>
      <c r="CG279" s="372"/>
      <c r="CH279" s="372"/>
      <c r="CI279" s="372"/>
      <c r="CJ279" s="372"/>
      <c r="CK279" s="372"/>
      <c r="CL279" s="372"/>
      <c r="CM279" s="372"/>
      <c r="CN279" s="372"/>
      <c r="CO279" s="372"/>
      <c r="CP279" s="372"/>
    </row>
    <row r="280" spans="71:94">
      <c r="BS280" s="375"/>
      <c r="BT280" s="375"/>
      <c r="BU280" s="375"/>
      <c r="BV280" s="375"/>
      <c r="BW280" s="375"/>
      <c r="BX280" s="375"/>
      <c r="BY280" s="375"/>
      <c r="BZ280" s="375"/>
      <c r="CA280" s="372"/>
      <c r="CB280" s="372"/>
      <c r="CC280" s="372"/>
      <c r="CD280" s="372"/>
      <c r="CE280" s="372"/>
      <c r="CF280" s="372"/>
      <c r="CG280" s="372"/>
      <c r="CH280" s="372"/>
      <c r="CI280" s="372"/>
      <c r="CJ280" s="372"/>
      <c r="CK280" s="372"/>
      <c r="CL280" s="372"/>
      <c r="CM280" s="372"/>
      <c r="CN280" s="372"/>
      <c r="CO280" s="372"/>
      <c r="CP280" s="372"/>
    </row>
    <row r="281" spans="71:94">
      <c r="BS281" s="375"/>
      <c r="BT281" s="375"/>
      <c r="BU281" s="375"/>
      <c r="BV281" s="375"/>
      <c r="BW281" s="375"/>
      <c r="BX281" s="375"/>
      <c r="BY281" s="375"/>
      <c r="BZ281" s="375"/>
      <c r="CA281" s="372"/>
      <c r="CB281" s="372"/>
      <c r="CC281" s="372"/>
      <c r="CD281" s="372"/>
      <c r="CE281" s="372"/>
      <c r="CF281" s="372"/>
      <c r="CG281" s="372"/>
      <c r="CH281" s="372"/>
      <c r="CI281" s="372"/>
      <c r="CJ281" s="372"/>
      <c r="CK281" s="372"/>
      <c r="CL281" s="372"/>
      <c r="CM281" s="372"/>
      <c r="CN281" s="372"/>
      <c r="CO281" s="372"/>
      <c r="CP281" s="372"/>
    </row>
    <row r="282" spans="71:94">
      <c r="BS282" s="375"/>
      <c r="BT282" s="375"/>
      <c r="BU282" s="375"/>
      <c r="BV282" s="375"/>
      <c r="BW282" s="375"/>
      <c r="BX282" s="375"/>
      <c r="BY282" s="375"/>
      <c r="BZ282" s="375"/>
      <c r="CA282" s="372"/>
      <c r="CB282" s="372"/>
      <c r="CC282" s="372"/>
      <c r="CD282" s="372"/>
      <c r="CE282" s="372"/>
      <c r="CF282" s="372"/>
      <c r="CG282" s="372"/>
      <c r="CH282" s="372"/>
      <c r="CI282" s="372"/>
      <c r="CJ282" s="372"/>
      <c r="CK282" s="372"/>
      <c r="CL282" s="372"/>
      <c r="CM282" s="372"/>
      <c r="CN282" s="372"/>
      <c r="CO282" s="372"/>
      <c r="CP282" s="372"/>
    </row>
    <row r="283" spans="71:94">
      <c r="BS283" s="375"/>
      <c r="BT283" s="375"/>
      <c r="BU283" s="375"/>
      <c r="BV283" s="375"/>
      <c r="BW283" s="375"/>
      <c r="BX283" s="375"/>
      <c r="BY283" s="375"/>
      <c r="BZ283" s="375"/>
      <c r="CA283" s="372"/>
      <c r="CB283" s="372"/>
      <c r="CC283" s="372"/>
      <c r="CD283" s="372"/>
      <c r="CE283" s="372"/>
      <c r="CF283" s="372"/>
      <c r="CG283" s="372"/>
      <c r="CH283" s="372"/>
      <c r="CI283" s="372"/>
      <c r="CJ283" s="372"/>
      <c r="CK283" s="372"/>
      <c r="CL283" s="372"/>
      <c r="CM283" s="372"/>
      <c r="CN283" s="372"/>
      <c r="CO283" s="372"/>
      <c r="CP283" s="372"/>
    </row>
    <row r="284" spans="71:94">
      <c r="BS284" s="375"/>
      <c r="BT284" s="375"/>
      <c r="BU284" s="375"/>
      <c r="BV284" s="375"/>
      <c r="BW284" s="375"/>
      <c r="BX284" s="375"/>
      <c r="BY284" s="375"/>
      <c r="BZ284" s="375"/>
      <c r="CA284" s="372"/>
      <c r="CB284" s="372"/>
      <c r="CC284" s="372"/>
      <c r="CD284" s="372"/>
      <c r="CE284" s="372"/>
      <c r="CF284" s="372"/>
      <c r="CG284" s="372"/>
      <c r="CH284" s="372"/>
      <c r="CI284" s="372"/>
      <c r="CJ284" s="372"/>
      <c r="CK284" s="372"/>
      <c r="CL284" s="372"/>
      <c r="CM284" s="372"/>
      <c r="CN284" s="372"/>
      <c r="CO284" s="372"/>
      <c r="CP284" s="372"/>
    </row>
    <row r="285" spans="71:94">
      <c r="BS285" s="375"/>
      <c r="BT285" s="375"/>
      <c r="BU285" s="375"/>
      <c r="BV285" s="375"/>
      <c r="BW285" s="375"/>
      <c r="BX285" s="375"/>
      <c r="BY285" s="375"/>
      <c r="BZ285" s="375"/>
      <c r="CA285" s="372"/>
      <c r="CB285" s="372"/>
      <c r="CC285" s="372"/>
      <c r="CD285" s="372"/>
      <c r="CE285" s="372"/>
      <c r="CF285" s="372"/>
      <c r="CG285" s="372"/>
      <c r="CH285" s="372"/>
      <c r="CI285" s="372"/>
      <c r="CJ285" s="372"/>
      <c r="CK285" s="372"/>
      <c r="CL285" s="372"/>
      <c r="CM285" s="372"/>
      <c r="CN285" s="372"/>
      <c r="CO285" s="372"/>
      <c r="CP285" s="372"/>
    </row>
    <row r="286" spans="71:94">
      <c r="BS286" s="375"/>
      <c r="BT286" s="375"/>
      <c r="BU286" s="375"/>
      <c r="BV286" s="375"/>
      <c r="BW286" s="375"/>
      <c r="BX286" s="375"/>
      <c r="BY286" s="375"/>
      <c r="BZ286" s="375"/>
      <c r="CA286" s="372"/>
      <c r="CB286" s="372"/>
      <c r="CC286" s="372"/>
      <c r="CD286" s="372"/>
      <c r="CE286" s="372"/>
      <c r="CF286" s="372"/>
      <c r="CG286" s="372"/>
      <c r="CH286" s="372"/>
      <c r="CI286" s="372"/>
      <c r="CJ286" s="372"/>
      <c r="CK286" s="372"/>
      <c r="CL286" s="372"/>
      <c r="CM286" s="372"/>
      <c r="CN286" s="372"/>
      <c r="CO286" s="372"/>
      <c r="CP286" s="372"/>
    </row>
    <row r="287" spans="71:94">
      <c r="BS287" s="375"/>
      <c r="BT287" s="375"/>
      <c r="BU287" s="375"/>
      <c r="BV287" s="375"/>
      <c r="BW287" s="375"/>
      <c r="BX287" s="375"/>
      <c r="BY287" s="375"/>
      <c r="BZ287" s="375"/>
      <c r="CA287" s="372"/>
      <c r="CB287" s="372"/>
      <c r="CC287" s="372"/>
      <c r="CD287" s="372"/>
      <c r="CE287" s="372"/>
      <c r="CF287" s="372"/>
      <c r="CG287" s="372"/>
      <c r="CH287" s="372"/>
      <c r="CI287" s="372"/>
      <c r="CJ287" s="372"/>
      <c r="CK287" s="372"/>
      <c r="CL287" s="372"/>
      <c r="CM287" s="372"/>
      <c r="CN287" s="372"/>
      <c r="CO287" s="372"/>
      <c r="CP287" s="372"/>
    </row>
    <row r="288" spans="71:94">
      <c r="BS288" s="375"/>
      <c r="BT288" s="375"/>
      <c r="BU288" s="375"/>
      <c r="BV288" s="375"/>
      <c r="BW288" s="375"/>
      <c r="BX288" s="375"/>
      <c r="BY288" s="375"/>
      <c r="BZ288" s="375"/>
      <c r="CA288" s="372"/>
      <c r="CB288" s="372"/>
      <c r="CC288" s="372"/>
      <c r="CD288" s="372"/>
      <c r="CE288" s="372"/>
      <c r="CF288" s="372"/>
      <c r="CG288" s="372"/>
      <c r="CH288" s="372"/>
      <c r="CI288" s="372"/>
      <c r="CJ288" s="372"/>
      <c r="CK288" s="372"/>
      <c r="CL288" s="372"/>
      <c r="CM288" s="372"/>
      <c r="CN288" s="372"/>
      <c r="CO288" s="372"/>
      <c r="CP288" s="372"/>
    </row>
    <row r="289" spans="71:94">
      <c r="BS289" s="375"/>
      <c r="BT289" s="375"/>
      <c r="BU289" s="375"/>
      <c r="BV289" s="375"/>
      <c r="BW289" s="375"/>
      <c r="BX289" s="375"/>
      <c r="BY289" s="375"/>
      <c r="BZ289" s="375"/>
      <c r="CA289" s="372"/>
      <c r="CB289" s="372"/>
      <c r="CC289" s="372"/>
      <c r="CD289" s="372"/>
      <c r="CE289" s="372"/>
      <c r="CF289" s="372"/>
      <c r="CG289" s="372"/>
      <c r="CH289" s="372"/>
      <c r="CI289" s="372"/>
      <c r="CJ289" s="372"/>
      <c r="CK289" s="372"/>
      <c r="CL289" s="372"/>
      <c r="CM289" s="372"/>
      <c r="CN289" s="372"/>
      <c r="CO289" s="372"/>
      <c r="CP289" s="372"/>
    </row>
    <row r="290" spans="71:94">
      <c r="BS290" s="375"/>
      <c r="BT290" s="375"/>
      <c r="BU290" s="375"/>
      <c r="BV290" s="375"/>
      <c r="BW290" s="375"/>
      <c r="BX290" s="375"/>
      <c r="BY290" s="375"/>
      <c r="BZ290" s="375"/>
      <c r="CA290" s="372"/>
      <c r="CB290" s="372"/>
      <c r="CC290" s="372"/>
      <c r="CD290" s="372"/>
      <c r="CE290" s="372"/>
      <c r="CF290" s="372"/>
      <c r="CG290" s="372"/>
      <c r="CH290" s="372"/>
      <c r="CI290" s="372"/>
      <c r="CJ290" s="372"/>
      <c r="CK290" s="372"/>
      <c r="CL290" s="372"/>
      <c r="CM290" s="372"/>
      <c r="CN290" s="372"/>
      <c r="CO290" s="372"/>
      <c r="CP290" s="372"/>
    </row>
    <row r="291" spans="71:94">
      <c r="BS291" s="375"/>
      <c r="BT291" s="375"/>
      <c r="BU291" s="375"/>
      <c r="BV291" s="375"/>
      <c r="BW291" s="375"/>
      <c r="BX291" s="375"/>
      <c r="BY291" s="375"/>
      <c r="BZ291" s="375"/>
      <c r="CA291" s="372"/>
      <c r="CB291" s="372"/>
      <c r="CC291" s="372"/>
      <c r="CD291" s="372"/>
      <c r="CE291" s="372"/>
      <c r="CF291" s="372"/>
      <c r="CG291" s="372"/>
      <c r="CH291" s="372"/>
      <c r="CI291" s="372"/>
      <c r="CJ291" s="372"/>
      <c r="CK291" s="372"/>
      <c r="CL291" s="372"/>
      <c r="CM291" s="372"/>
      <c r="CN291" s="372"/>
      <c r="CO291" s="372"/>
      <c r="CP291" s="372"/>
    </row>
    <row r="292" spans="71:94">
      <c r="BS292" s="375"/>
      <c r="BT292" s="375"/>
      <c r="BU292" s="375"/>
      <c r="BV292" s="375"/>
      <c r="BW292" s="375"/>
      <c r="BX292" s="375"/>
      <c r="BY292" s="375"/>
      <c r="BZ292" s="375"/>
      <c r="CA292" s="372"/>
      <c r="CB292" s="372"/>
      <c r="CC292" s="372"/>
      <c r="CD292" s="372"/>
      <c r="CE292" s="372"/>
      <c r="CF292" s="372"/>
      <c r="CG292" s="372"/>
      <c r="CH292" s="372"/>
      <c r="CI292" s="372"/>
      <c r="CJ292" s="372"/>
      <c r="CK292" s="372"/>
      <c r="CL292" s="372"/>
      <c r="CM292" s="372"/>
      <c r="CN292" s="372"/>
      <c r="CO292" s="372"/>
      <c r="CP292" s="372"/>
    </row>
    <row r="293" spans="71:94">
      <c r="BS293" s="375"/>
      <c r="BT293" s="375"/>
      <c r="BU293" s="375"/>
      <c r="BV293" s="375"/>
      <c r="BW293" s="375"/>
      <c r="BX293" s="375"/>
      <c r="BY293" s="375"/>
      <c r="BZ293" s="375"/>
      <c r="CA293" s="372"/>
      <c r="CB293" s="372"/>
      <c r="CC293" s="372"/>
      <c r="CD293" s="372"/>
      <c r="CE293" s="372"/>
      <c r="CF293" s="372"/>
      <c r="CG293" s="372"/>
      <c r="CH293" s="372"/>
      <c r="CI293" s="372"/>
      <c r="CJ293" s="372"/>
      <c r="CK293" s="372"/>
      <c r="CL293" s="372"/>
      <c r="CM293" s="372"/>
      <c r="CN293" s="372"/>
      <c r="CO293" s="372"/>
      <c r="CP293" s="372"/>
    </row>
    <row r="294" spans="71:94">
      <c r="BS294" s="375"/>
      <c r="BT294" s="375"/>
      <c r="BU294" s="375"/>
      <c r="BV294" s="375"/>
      <c r="BW294" s="375"/>
      <c r="BX294" s="375"/>
      <c r="BY294" s="375"/>
      <c r="BZ294" s="375"/>
      <c r="CA294" s="372"/>
      <c r="CB294" s="372"/>
      <c r="CC294" s="372"/>
      <c r="CD294" s="372"/>
      <c r="CE294" s="372"/>
      <c r="CF294" s="372"/>
      <c r="CG294" s="372"/>
      <c r="CH294" s="372"/>
      <c r="CI294" s="372"/>
      <c r="CJ294" s="372"/>
      <c r="CK294" s="372"/>
      <c r="CL294" s="372"/>
      <c r="CM294" s="372"/>
      <c r="CN294" s="372"/>
      <c r="CO294" s="372"/>
      <c r="CP294" s="372"/>
    </row>
    <row r="295" spans="71:94">
      <c r="BS295" s="375"/>
      <c r="BT295" s="375"/>
      <c r="BU295" s="375"/>
      <c r="BV295" s="375"/>
      <c r="BW295" s="375"/>
      <c r="BX295" s="375"/>
      <c r="BY295" s="375"/>
      <c r="BZ295" s="375"/>
      <c r="CA295" s="372"/>
      <c r="CB295" s="372"/>
      <c r="CC295" s="372"/>
      <c r="CD295" s="372"/>
      <c r="CE295" s="372"/>
      <c r="CF295" s="372"/>
      <c r="CG295" s="372"/>
      <c r="CH295" s="372"/>
      <c r="CI295" s="372"/>
      <c r="CJ295" s="372"/>
      <c r="CK295" s="372"/>
      <c r="CL295" s="372"/>
      <c r="CM295" s="372"/>
      <c r="CN295" s="372"/>
      <c r="CO295" s="372"/>
      <c r="CP295" s="372"/>
    </row>
    <row r="296" spans="71:94">
      <c r="BS296" s="375"/>
      <c r="BT296" s="375"/>
      <c r="BU296" s="375"/>
      <c r="BV296" s="375"/>
      <c r="BW296" s="375"/>
      <c r="BX296" s="375"/>
      <c r="BY296" s="375"/>
      <c r="BZ296" s="375"/>
      <c r="CA296" s="372"/>
      <c r="CB296" s="372"/>
      <c r="CC296" s="372"/>
      <c r="CD296" s="372"/>
      <c r="CE296" s="372"/>
      <c r="CF296" s="372"/>
      <c r="CG296" s="372"/>
      <c r="CH296" s="372"/>
      <c r="CI296" s="372"/>
      <c r="CJ296" s="372"/>
      <c r="CK296" s="372"/>
      <c r="CL296" s="372"/>
      <c r="CM296" s="372"/>
      <c r="CN296" s="372"/>
      <c r="CO296" s="372"/>
      <c r="CP296" s="372"/>
    </row>
    <row r="297" spans="71:94">
      <c r="BS297" s="375"/>
      <c r="BT297" s="375"/>
      <c r="BU297" s="375"/>
      <c r="BV297" s="375"/>
      <c r="BW297" s="375"/>
      <c r="BX297" s="375"/>
      <c r="BY297" s="375"/>
      <c r="BZ297" s="375"/>
      <c r="CA297" s="372"/>
      <c r="CB297" s="372"/>
      <c r="CC297" s="372"/>
      <c r="CD297" s="372"/>
      <c r="CE297" s="372"/>
      <c r="CF297" s="372"/>
      <c r="CG297" s="372"/>
      <c r="CH297" s="372"/>
      <c r="CI297" s="372"/>
      <c r="CJ297" s="372"/>
      <c r="CK297" s="372"/>
      <c r="CL297" s="372"/>
      <c r="CM297" s="372"/>
      <c r="CN297" s="372"/>
      <c r="CO297" s="372"/>
      <c r="CP297" s="372"/>
    </row>
    <row r="298" spans="71:94">
      <c r="BS298" s="375"/>
      <c r="BT298" s="375"/>
      <c r="BU298" s="375"/>
      <c r="BV298" s="375"/>
      <c r="BW298" s="375"/>
      <c r="BX298" s="375"/>
      <c r="BY298" s="375"/>
      <c r="BZ298" s="375"/>
      <c r="CA298" s="372"/>
      <c r="CB298" s="372"/>
      <c r="CC298" s="372"/>
      <c r="CD298" s="372"/>
      <c r="CE298" s="372"/>
      <c r="CF298" s="372"/>
      <c r="CG298" s="372"/>
      <c r="CH298" s="372"/>
      <c r="CI298" s="372"/>
      <c r="CJ298" s="372"/>
      <c r="CK298" s="372"/>
      <c r="CL298" s="372"/>
      <c r="CM298" s="372"/>
      <c r="CN298" s="372"/>
      <c r="CO298" s="372"/>
      <c r="CP298" s="372"/>
    </row>
    <row r="299" spans="71:94">
      <c r="BS299" s="375"/>
      <c r="BT299" s="375"/>
      <c r="BU299" s="375"/>
      <c r="BV299" s="375"/>
      <c r="BW299" s="375"/>
      <c r="BX299" s="375"/>
      <c r="BY299" s="375"/>
      <c r="BZ299" s="375"/>
      <c r="CA299" s="372"/>
      <c r="CB299" s="372"/>
      <c r="CC299" s="372"/>
      <c r="CD299" s="372"/>
      <c r="CE299" s="372"/>
      <c r="CF299" s="372"/>
      <c r="CG299" s="372"/>
      <c r="CH299" s="372"/>
      <c r="CI299" s="372"/>
      <c r="CJ299" s="372"/>
      <c r="CK299" s="372"/>
      <c r="CL299" s="372"/>
      <c r="CM299" s="372"/>
      <c r="CN299" s="372"/>
      <c r="CO299" s="372"/>
      <c r="CP299" s="372"/>
    </row>
    <row r="300" spans="71:94">
      <c r="BS300" s="375"/>
      <c r="BT300" s="375"/>
      <c r="BU300" s="375"/>
      <c r="BV300" s="375"/>
      <c r="BW300" s="375"/>
      <c r="BX300" s="375"/>
      <c r="BY300" s="375"/>
      <c r="BZ300" s="375"/>
      <c r="CA300" s="372"/>
      <c r="CB300" s="372"/>
      <c r="CC300" s="372"/>
      <c r="CD300" s="372"/>
      <c r="CE300" s="372"/>
      <c r="CF300" s="372"/>
      <c r="CG300" s="372"/>
      <c r="CH300" s="372"/>
      <c r="CI300" s="372"/>
      <c r="CJ300" s="372"/>
      <c r="CK300" s="372"/>
      <c r="CL300" s="372"/>
      <c r="CM300" s="372"/>
      <c r="CN300" s="372"/>
      <c r="CO300" s="372"/>
      <c r="CP300" s="372"/>
    </row>
    <row r="301" spans="71:94">
      <c r="BS301" s="375"/>
      <c r="BT301" s="375"/>
      <c r="BU301" s="375"/>
      <c r="BV301" s="375"/>
      <c r="BW301" s="375"/>
      <c r="BX301" s="375"/>
      <c r="BY301" s="375"/>
      <c r="BZ301" s="375"/>
      <c r="CA301" s="372"/>
      <c r="CB301" s="372"/>
      <c r="CC301" s="372"/>
      <c r="CD301" s="372"/>
      <c r="CE301" s="372"/>
      <c r="CF301" s="372"/>
      <c r="CG301" s="372"/>
      <c r="CH301" s="372"/>
      <c r="CI301" s="372"/>
      <c r="CJ301" s="372"/>
      <c r="CK301" s="372"/>
      <c r="CL301" s="372"/>
      <c r="CM301" s="372"/>
      <c r="CN301" s="372"/>
      <c r="CO301" s="372"/>
      <c r="CP301" s="372"/>
    </row>
    <row r="302" spans="71:94">
      <c r="BS302" s="375"/>
      <c r="BT302" s="375"/>
      <c r="BU302" s="375"/>
      <c r="BV302" s="375"/>
      <c r="BW302" s="375"/>
      <c r="BX302" s="375"/>
      <c r="BY302" s="375"/>
      <c r="BZ302" s="375"/>
      <c r="CA302" s="372"/>
      <c r="CB302" s="372"/>
      <c r="CC302" s="372"/>
      <c r="CD302" s="372"/>
      <c r="CE302" s="372"/>
      <c r="CF302" s="372"/>
      <c r="CG302" s="372"/>
      <c r="CH302" s="372"/>
      <c r="CI302" s="372"/>
      <c r="CJ302" s="372"/>
      <c r="CK302" s="372"/>
      <c r="CL302" s="372"/>
      <c r="CM302" s="372"/>
      <c r="CN302" s="372"/>
      <c r="CO302" s="372"/>
      <c r="CP302" s="372"/>
    </row>
    <row r="303" spans="71:94">
      <c r="BS303" s="375"/>
      <c r="BT303" s="375"/>
      <c r="BU303" s="375"/>
      <c r="BV303" s="375"/>
      <c r="BW303" s="375"/>
      <c r="BX303" s="375"/>
      <c r="BY303" s="375"/>
      <c r="BZ303" s="375"/>
      <c r="CA303" s="372"/>
      <c r="CB303" s="372"/>
      <c r="CC303" s="372"/>
      <c r="CD303" s="372"/>
      <c r="CE303" s="372"/>
      <c r="CF303" s="372"/>
      <c r="CG303" s="372"/>
      <c r="CH303" s="372"/>
      <c r="CI303" s="372"/>
      <c r="CJ303" s="372"/>
      <c r="CK303" s="372"/>
      <c r="CL303" s="372"/>
      <c r="CM303" s="372"/>
      <c r="CN303" s="372"/>
      <c r="CO303" s="372"/>
      <c r="CP303" s="372"/>
    </row>
    <row r="304" spans="71:94">
      <c r="BS304" s="375"/>
      <c r="BT304" s="375"/>
      <c r="BU304" s="375"/>
      <c r="BV304" s="375"/>
      <c r="BW304" s="375"/>
      <c r="BX304" s="375"/>
      <c r="BY304" s="375"/>
      <c r="BZ304" s="375"/>
      <c r="CA304" s="372"/>
      <c r="CB304" s="372"/>
      <c r="CC304" s="372"/>
      <c r="CD304" s="372"/>
      <c r="CE304" s="372"/>
      <c r="CF304" s="372"/>
      <c r="CG304" s="372"/>
      <c r="CH304" s="372"/>
      <c r="CI304" s="372"/>
      <c r="CJ304" s="372"/>
      <c r="CK304" s="372"/>
      <c r="CL304" s="372"/>
      <c r="CM304" s="372"/>
      <c r="CN304" s="372"/>
      <c r="CO304" s="372"/>
      <c r="CP304" s="372"/>
    </row>
    <row r="305" spans="71:94">
      <c r="BS305" s="375"/>
      <c r="BT305" s="375"/>
      <c r="BU305" s="375"/>
      <c r="BV305" s="375"/>
      <c r="BW305" s="375"/>
      <c r="BX305" s="375"/>
      <c r="BY305" s="375"/>
      <c r="BZ305" s="375"/>
      <c r="CA305" s="372"/>
      <c r="CB305" s="372"/>
      <c r="CC305" s="372"/>
      <c r="CD305" s="372"/>
      <c r="CE305" s="372"/>
      <c r="CF305" s="372"/>
      <c r="CG305" s="372"/>
      <c r="CH305" s="372"/>
      <c r="CI305" s="372"/>
      <c r="CJ305" s="372"/>
      <c r="CK305" s="372"/>
      <c r="CL305" s="372"/>
      <c r="CM305" s="372"/>
      <c r="CN305" s="372"/>
      <c r="CO305" s="372"/>
      <c r="CP305" s="372"/>
    </row>
    <row r="306" spans="71:94">
      <c r="BS306" s="375"/>
      <c r="BT306" s="375"/>
      <c r="BU306" s="375"/>
      <c r="BV306" s="375"/>
      <c r="BW306" s="375"/>
      <c r="BX306" s="375"/>
      <c r="BY306" s="375"/>
      <c r="BZ306" s="375"/>
      <c r="CA306" s="372"/>
      <c r="CB306" s="372"/>
      <c r="CC306" s="372"/>
      <c r="CD306" s="372"/>
      <c r="CE306" s="372"/>
      <c r="CF306" s="372"/>
      <c r="CG306" s="372"/>
      <c r="CH306" s="372"/>
      <c r="CI306" s="372"/>
      <c r="CJ306" s="372"/>
      <c r="CK306" s="372"/>
      <c r="CL306" s="372"/>
      <c r="CM306" s="372"/>
      <c r="CN306" s="372"/>
      <c r="CO306" s="372"/>
      <c r="CP306" s="372"/>
    </row>
    <row r="307" spans="71:94">
      <c r="BS307" s="375"/>
      <c r="BT307" s="375"/>
      <c r="BU307" s="375"/>
      <c r="BV307" s="375"/>
      <c r="BW307" s="375"/>
      <c r="BX307" s="375"/>
      <c r="BY307" s="375"/>
      <c r="BZ307" s="375"/>
      <c r="CA307" s="372"/>
      <c r="CB307" s="372"/>
      <c r="CC307" s="372"/>
      <c r="CD307" s="372"/>
      <c r="CE307" s="372"/>
      <c r="CF307" s="372"/>
      <c r="CG307" s="372"/>
      <c r="CH307" s="372"/>
      <c r="CI307" s="372"/>
      <c r="CJ307" s="372"/>
      <c r="CK307" s="372"/>
      <c r="CL307" s="372"/>
      <c r="CM307" s="372"/>
      <c r="CN307" s="372"/>
      <c r="CO307" s="372"/>
      <c r="CP307" s="372"/>
    </row>
    <row r="308" spans="71:94">
      <c r="BS308" s="375"/>
      <c r="BT308" s="375"/>
      <c r="BU308" s="375"/>
      <c r="BV308" s="375"/>
      <c r="BW308" s="375"/>
      <c r="BX308" s="375"/>
      <c r="BY308" s="375"/>
      <c r="BZ308" s="375"/>
      <c r="CA308" s="372"/>
      <c r="CB308" s="372"/>
      <c r="CC308" s="372"/>
      <c r="CD308" s="372"/>
      <c r="CE308" s="372"/>
      <c r="CF308" s="372"/>
      <c r="CG308" s="372"/>
      <c r="CH308" s="372"/>
      <c r="CI308" s="372"/>
      <c r="CJ308" s="372"/>
      <c r="CK308" s="372"/>
      <c r="CL308" s="372"/>
      <c r="CM308" s="372"/>
      <c r="CN308" s="372"/>
      <c r="CO308" s="372"/>
      <c r="CP308" s="372"/>
    </row>
    <row r="309" spans="71:94">
      <c r="BS309" s="375"/>
      <c r="BT309" s="375"/>
      <c r="BU309" s="375"/>
      <c r="BV309" s="375"/>
      <c r="BW309" s="375"/>
      <c r="BX309" s="375"/>
      <c r="BY309" s="375"/>
      <c r="BZ309" s="375"/>
      <c r="CA309" s="372"/>
      <c r="CB309" s="372"/>
      <c r="CC309" s="372"/>
      <c r="CD309" s="372"/>
      <c r="CE309" s="372"/>
      <c r="CF309" s="372"/>
      <c r="CG309" s="372"/>
      <c r="CH309" s="372"/>
      <c r="CI309" s="372"/>
      <c r="CJ309" s="372"/>
      <c r="CK309" s="372"/>
      <c r="CL309" s="372"/>
      <c r="CM309" s="372"/>
      <c r="CN309" s="372"/>
      <c r="CO309" s="372"/>
      <c r="CP309" s="372"/>
    </row>
    <row r="310" spans="71:94">
      <c r="BS310" s="375"/>
      <c r="BT310" s="375"/>
      <c r="BU310" s="375"/>
      <c r="BV310" s="375"/>
      <c r="BW310" s="375"/>
      <c r="BX310" s="375"/>
      <c r="BY310" s="375"/>
      <c r="BZ310" s="375"/>
      <c r="CA310" s="372"/>
      <c r="CB310" s="372"/>
      <c r="CC310" s="372"/>
      <c r="CD310" s="372"/>
      <c r="CE310" s="372"/>
      <c r="CF310" s="372"/>
      <c r="CG310" s="372"/>
      <c r="CH310" s="372"/>
      <c r="CI310" s="372"/>
      <c r="CJ310" s="372"/>
      <c r="CK310" s="372"/>
      <c r="CL310" s="372"/>
      <c r="CM310" s="372"/>
      <c r="CN310" s="372"/>
      <c r="CO310" s="372"/>
      <c r="CP310" s="372"/>
    </row>
    <row r="311" spans="71:94">
      <c r="BS311" s="375"/>
      <c r="BT311" s="375"/>
      <c r="BU311" s="375"/>
      <c r="BV311" s="375"/>
      <c r="BW311" s="375"/>
      <c r="BX311" s="375"/>
      <c r="BY311" s="375"/>
      <c r="BZ311" s="375"/>
      <c r="CA311" s="372"/>
      <c r="CB311" s="372"/>
      <c r="CC311" s="372"/>
      <c r="CD311" s="372"/>
      <c r="CE311" s="372"/>
      <c r="CF311" s="372"/>
      <c r="CG311" s="372"/>
      <c r="CH311" s="372"/>
      <c r="CI311" s="372"/>
      <c r="CJ311" s="372"/>
      <c r="CK311" s="372"/>
      <c r="CL311" s="372"/>
      <c r="CM311" s="372"/>
      <c r="CN311" s="372"/>
      <c r="CO311" s="372"/>
      <c r="CP311" s="372"/>
    </row>
    <row r="312" spans="71:94">
      <c r="BS312" s="375"/>
      <c r="BT312" s="375"/>
      <c r="BU312" s="375"/>
      <c r="BV312" s="375"/>
      <c r="BW312" s="375"/>
      <c r="BX312" s="375"/>
      <c r="BY312" s="375"/>
      <c r="BZ312" s="375"/>
      <c r="CA312" s="372"/>
      <c r="CB312" s="372"/>
      <c r="CC312" s="372"/>
      <c r="CD312" s="372"/>
      <c r="CE312" s="372"/>
      <c r="CF312" s="372"/>
      <c r="CG312" s="372"/>
      <c r="CH312" s="372"/>
      <c r="CI312" s="372"/>
      <c r="CJ312" s="372"/>
      <c r="CK312" s="372"/>
      <c r="CL312" s="372"/>
      <c r="CM312" s="372"/>
      <c r="CN312" s="372"/>
      <c r="CO312" s="372"/>
      <c r="CP312" s="372"/>
    </row>
    <row r="313" spans="71:94">
      <c r="BS313" s="375"/>
      <c r="BT313" s="375"/>
      <c r="BU313" s="375"/>
      <c r="BV313" s="375"/>
      <c r="BW313" s="375"/>
      <c r="BX313" s="375"/>
      <c r="BY313" s="375"/>
      <c r="BZ313" s="375"/>
      <c r="CA313" s="372"/>
      <c r="CB313" s="372"/>
      <c r="CC313" s="372"/>
      <c r="CD313" s="372"/>
      <c r="CE313" s="372"/>
      <c r="CF313" s="372"/>
      <c r="CG313" s="372"/>
      <c r="CH313" s="372"/>
      <c r="CI313" s="372"/>
      <c r="CJ313" s="372"/>
      <c r="CK313" s="372"/>
      <c r="CL313" s="372"/>
      <c r="CM313" s="372"/>
      <c r="CN313" s="372"/>
      <c r="CO313" s="372"/>
      <c r="CP313" s="372"/>
    </row>
    <row r="314" spans="71:94">
      <c r="BS314" s="375"/>
      <c r="BT314" s="375"/>
      <c r="BU314" s="375"/>
      <c r="BV314" s="375"/>
      <c r="BW314" s="375"/>
      <c r="BX314" s="375"/>
      <c r="BY314" s="375"/>
      <c r="BZ314" s="375"/>
      <c r="CA314" s="372"/>
      <c r="CB314" s="372"/>
      <c r="CC314" s="372"/>
      <c r="CD314" s="372"/>
      <c r="CE314" s="372"/>
      <c r="CF314" s="372"/>
      <c r="CG314" s="372"/>
      <c r="CH314" s="372"/>
      <c r="CI314" s="372"/>
      <c r="CJ314" s="372"/>
      <c r="CK314" s="372"/>
      <c r="CL314" s="372"/>
      <c r="CM314" s="372"/>
      <c r="CN314" s="372"/>
      <c r="CO314" s="372"/>
      <c r="CP314" s="372"/>
    </row>
    <row r="315" spans="71:94">
      <c r="BS315" s="375"/>
      <c r="BT315" s="375"/>
      <c r="BU315" s="375"/>
      <c r="BV315" s="375"/>
      <c r="BW315" s="375"/>
      <c r="BX315" s="375"/>
      <c r="BY315" s="375"/>
      <c r="BZ315" s="375"/>
      <c r="CA315" s="372"/>
      <c r="CB315" s="372"/>
      <c r="CC315" s="372"/>
      <c r="CD315" s="372"/>
      <c r="CE315" s="372"/>
      <c r="CF315" s="372"/>
      <c r="CG315" s="372"/>
      <c r="CH315" s="372"/>
      <c r="CI315" s="372"/>
      <c r="CJ315" s="372"/>
      <c r="CK315" s="372"/>
      <c r="CL315" s="372"/>
      <c r="CM315" s="372"/>
      <c r="CN315" s="372"/>
      <c r="CO315" s="372"/>
      <c r="CP315" s="372"/>
    </row>
    <row r="316" spans="71:94">
      <c r="BS316" s="375"/>
      <c r="BT316" s="375"/>
      <c r="BU316" s="375"/>
      <c r="BV316" s="375"/>
      <c r="BW316" s="375"/>
      <c r="BX316" s="375"/>
      <c r="BY316" s="375"/>
      <c r="BZ316" s="375"/>
      <c r="CA316" s="372"/>
      <c r="CB316" s="372"/>
      <c r="CC316" s="372"/>
      <c r="CD316" s="372"/>
      <c r="CE316" s="372"/>
      <c r="CF316" s="372"/>
      <c r="CG316" s="372"/>
      <c r="CH316" s="372"/>
      <c r="CI316" s="372"/>
      <c r="CJ316" s="372"/>
      <c r="CK316" s="372"/>
      <c r="CL316" s="372"/>
      <c r="CM316" s="372"/>
      <c r="CN316" s="372"/>
      <c r="CO316" s="372"/>
      <c r="CP316" s="372"/>
    </row>
    <row r="317" spans="71:94">
      <c r="BS317" s="375"/>
      <c r="BT317" s="375"/>
      <c r="BU317" s="375"/>
      <c r="BV317" s="375"/>
      <c r="BW317" s="375"/>
      <c r="BX317" s="375"/>
      <c r="BY317" s="375"/>
      <c r="BZ317" s="375"/>
      <c r="CA317" s="372"/>
      <c r="CB317" s="372"/>
      <c r="CC317" s="372"/>
      <c r="CD317" s="372"/>
      <c r="CE317" s="372"/>
      <c r="CF317" s="372"/>
      <c r="CG317" s="372"/>
      <c r="CH317" s="372"/>
      <c r="CI317" s="372"/>
      <c r="CJ317" s="372"/>
      <c r="CK317" s="372"/>
      <c r="CL317" s="372"/>
      <c r="CM317" s="372"/>
      <c r="CN317" s="372"/>
      <c r="CO317" s="372"/>
      <c r="CP317" s="372"/>
    </row>
    <row r="318" spans="71:94">
      <c r="BS318" s="375"/>
      <c r="BT318" s="375"/>
      <c r="BU318" s="375"/>
      <c r="BV318" s="375"/>
      <c r="BW318" s="375"/>
      <c r="BX318" s="375"/>
      <c r="BY318" s="375"/>
      <c r="BZ318" s="375"/>
      <c r="CA318" s="372"/>
      <c r="CB318" s="372"/>
      <c r="CC318" s="372"/>
      <c r="CD318" s="372"/>
      <c r="CE318" s="372"/>
      <c r="CF318" s="372"/>
      <c r="CG318" s="372"/>
      <c r="CH318" s="372"/>
      <c r="CI318" s="372"/>
      <c r="CJ318" s="372"/>
      <c r="CK318" s="372"/>
      <c r="CL318" s="372"/>
      <c r="CM318" s="372"/>
      <c r="CN318" s="372"/>
      <c r="CO318" s="372"/>
      <c r="CP318" s="372"/>
    </row>
    <row r="319" spans="71:94">
      <c r="BS319" s="375"/>
      <c r="BT319" s="375"/>
      <c r="BU319" s="375"/>
      <c r="BV319" s="375"/>
      <c r="BW319" s="375"/>
      <c r="BX319" s="375"/>
      <c r="BY319" s="375"/>
      <c r="BZ319" s="375"/>
      <c r="CA319" s="372"/>
      <c r="CB319" s="372"/>
      <c r="CC319" s="372"/>
      <c r="CD319" s="372"/>
      <c r="CE319" s="372"/>
      <c r="CF319" s="372"/>
      <c r="CG319" s="372"/>
      <c r="CH319" s="372"/>
      <c r="CI319" s="372"/>
      <c r="CJ319" s="372"/>
      <c r="CK319" s="372"/>
      <c r="CL319" s="372"/>
      <c r="CM319" s="372"/>
      <c r="CN319" s="372"/>
      <c r="CO319" s="372"/>
      <c r="CP319" s="372"/>
    </row>
    <row r="320" spans="71:94">
      <c r="BS320" s="375"/>
      <c r="BT320" s="375"/>
      <c r="BU320" s="375"/>
      <c r="BV320" s="375"/>
      <c r="BW320" s="375"/>
      <c r="BX320" s="375"/>
      <c r="BY320" s="375"/>
      <c r="BZ320" s="375"/>
      <c r="CA320" s="372"/>
      <c r="CB320" s="372"/>
      <c r="CC320" s="372"/>
      <c r="CD320" s="372"/>
      <c r="CE320" s="372"/>
      <c r="CF320" s="372"/>
      <c r="CG320" s="372"/>
      <c r="CH320" s="372"/>
      <c r="CI320" s="372"/>
      <c r="CJ320" s="372"/>
      <c r="CK320" s="372"/>
      <c r="CL320" s="372"/>
      <c r="CM320" s="372"/>
      <c r="CN320" s="372"/>
      <c r="CO320" s="372"/>
      <c r="CP320" s="372"/>
    </row>
    <row r="321" spans="71:94">
      <c r="BS321" s="375"/>
      <c r="BT321" s="375"/>
      <c r="BU321" s="375"/>
      <c r="BV321" s="375"/>
      <c r="BW321" s="375"/>
      <c r="BX321" s="375"/>
      <c r="BY321" s="375"/>
      <c r="BZ321" s="375"/>
      <c r="CA321" s="372"/>
      <c r="CB321" s="372"/>
      <c r="CC321" s="372"/>
      <c r="CD321" s="372"/>
      <c r="CE321" s="372"/>
      <c r="CF321" s="372"/>
      <c r="CG321" s="372"/>
      <c r="CH321" s="372"/>
      <c r="CI321" s="372"/>
      <c r="CJ321" s="372"/>
      <c r="CK321" s="372"/>
      <c r="CL321" s="372"/>
      <c r="CM321" s="372"/>
      <c r="CN321" s="372"/>
      <c r="CO321" s="372"/>
      <c r="CP321" s="372"/>
    </row>
    <row r="322" spans="71:94">
      <c r="BS322" s="375"/>
      <c r="BT322" s="375"/>
      <c r="BU322" s="375"/>
      <c r="BV322" s="375"/>
      <c r="BW322" s="375"/>
      <c r="BX322" s="375"/>
      <c r="BY322" s="375"/>
      <c r="BZ322" s="375"/>
      <c r="CA322" s="372"/>
      <c r="CB322" s="372"/>
      <c r="CC322" s="372"/>
      <c r="CD322" s="372"/>
      <c r="CE322" s="372"/>
      <c r="CF322" s="372"/>
      <c r="CG322" s="372"/>
      <c r="CH322" s="372"/>
      <c r="CI322" s="372"/>
      <c r="CJ322" s="372"/>
      <c r="CK322" s="372"/>
      <c r="CL322" s="372"/>
      <c r="CM322" s="372"/>
      <c r="CN322" s="372"/>
      <c r="CO322" s="372"/>
      <c r="CP322" s="372"/>
    </row>
    <row r="323" spans="71:94">
      <c r="BS323" s="375"/>
      <c r="BT323" s="375"/>
      <c r="BU323" s="375"/>
      <c r="BV323" s="375"/>
      <c r="BW323" s="375"/>
      <c r="BX323" s="375"/>
      <c r="BY323" s="375"/>
      <c r="BZ323" s="375"/>
      <c r="CA323" s="372"/>
      <c r="CB323" s="372"/>
      <c r="CC323" s="372"/>
      <c r="CD323" s="372"/>
      <c r="CE323" s="372"/>
      <c r="CF323" s="372"/>
      <c r="CG323" s="372"/>
      <c r="CH323" s="372"/>
      <c r="CI323" s="372"/>
      <c r="CJ323" s="372"/>
      <c r="CK323" s="372"/>
      <c r="CL323" s="372"/>
      <c r="CM323" s="372"/>
      <c r="CN323" s="372"/>
      <c r="CO323" s="372"/>
      <c r="CP323" s="372"/>
    </row>
    <row r="324" spans="71:94">
      <c r="BS324" s="375"/>
      <c r="BT324" s="375"/>
      <c r="BU324" s="375"/>
      <c r="BV324" s="375"/>
      <c r="BW324" s="375"/>
      <c r="BX324" s="375"/>
      <c r="BY324" s="375"/>
      <c r="BZ324" s="375"/>
      <c r="CA324" s="372"/>
      <c r="CB324" s="372"/>
      <c r="CC324" s="372"/>
      <c r="CD324" s="372"/>
      <c r="CE324" s="372"/>
      <c r="CF324" s="372"/>
      <c r="CG324" s="372"/>
      <c r="CH324" s="372"/>
      <c r="CI324" s="372"/>
      <c r="CJ324" s="372"/>
      <c r="CK324" s="372"/>
      <c r="CL324" s="372"/>
      <c r="CM324" s="372"/>
      <c r="CN324" s="372"/>
      <c r="CO324" s="372"/>
      <c r="CP324" s="372"/>
    </row>
    <row r="325" spans="71:94">
      <c r="BS325" s="375"/>
      <c r="BT325" s="375"/>
      <c r="BU325" s="375"/>
      <c r="BV325" s="375"/>
      <c r="BW325" s="375"/>
      <c r="BX325" s="375"/>
      <c r="BY325" s="375"/>
      <c r="BZ325" s="375"/>
      <c r="CA325" s="372"/>
      <c r="CB325" s="372"/>
      <c r="CC325" s="372"/>
      <c r="CD325" s="372"/>
      <c r="CE325" s="372"/>
      <c r="CF325" s="372"/>
      <c r="CG325" s="372"/>
      <c r="CH325" s="372"/>
      <c r="CI325" s="372"/>
      <c r="CJ325" s="372"/>
      <c r="CK325" s="372"/>
      <c r="CL325" s="372"/>
      <c r="CM325" s="372"/>
      <c r="CN325" s="372"/>
      <c r="CO325" s="372"/>
      <c r="CP325" s="372"/>
    </row>
    <row r="326" spans="71:94">
      <c r="BS326" s="375"/>
      <c r="BT326" s="375"/>
      <c r="BU326" s="375"/>
      <c r="BV326" s="375"/>
      <c r="BW326" s="375"/>
      <c r="BX326" s="375"/>
      <c r="BY326" s="375"/>
      <c r="BZ326" s="375"/>
      <c r="CA326" s="372"/>
      <c r="CB326" s="372"/>
      <c r="CC326" s="372"/>
      <c r="CD326" s="372"/>
      <c r="CE326" s="372"/>
      <c r="CF326" s="372"/>
      <c r="CG326" s="372"/>
      <c r="CH326" s="372"/>
      <c r="CI326" s="372"/>
      <c r="CJ326" s="372"/>
      <c r="CK326" s="372"/>
      <c r="CL326" s="372"/>
      <c r="CM326" s="372"/>
      <c r="CN326" s="372"/>
      <c r="CO326" s="372"/>
      <c r="CP326" s="372"/>
    </row>
    <row r="327" spans="71:94">
      <c r="BS327" s="375"/>
      <c r="BT327" s="375"/>
      <c r="BU327" s="375"/>
      <c r="BV327" s="375"/>
      <c r="BW327" s="375"/>
      <c r="BX327" s="375"/>
      <c r="BY327" s="375"/>
      <c r="BZ327" s="375"/>
      <c r="CA327" s="372"/>
      <c r="CB327" s="372"/>
      <c r="CC327" s="372"/>
      <c r="CD327" s="372"/>
      <c r="CE327" s="372"/>
      <c r="CF327" s="372"/>
      <c r="CG327" s="372"/>
      <c r="CH327" s="372"/>
      <c r="CI327" s="372"/>
      <c r="CJ327" s="372"/>
      <c r="CK327" s="372"/>
      <c r="CL327" s="372"/>
      <c r="CM327" s="372"/>
      <c r="CN327" s="372"/>
      <c r="CO327" s="372"/>
      <c r="CP327" s="372"/>
    </row>
    <row r="328" spans="71:94">
      <c r="BS328" s="375"/>
      <c r="BT328" s="375"/>
      <c r="BU328" s="375"/>
      <c r="BV328" s="375"/>
      <c r="BW328" s="375"/>
      <c r="BX328" s="375"/>
      <c r="BY328" s="375"/>
      <c r="BZ328" s="375"/>
      <c r="CA328" s="372"/>
      <c r="CB328" s="372"/>
      <c r="CC328" s="372"/>
      <c r="CD328" s="372"/>
      <c r="CE328" s="372"/>
      <c r="CF328" s="372"/>
      <c r="CG328" s="372"/>
      <c r="CH328" s="372"/>
      <c r="CI328" s="372"/>
      <c r="CJ328" s="372"/>
      <c r="CK328" s="372"/>
      <c r="CL328" s="372"/>
      <c r="CM328" s="372"/>
      <c r="CN328" s="372"/>
      <c r="CO328" s="372"/>
      <c r="CP328" s="372"/>
    </row>
    <row r="329" spans="71:94">
      <c r="BS329" s="375"/>
      <c r="BT329" s="375"/>
      <c r="BU329" s="375"/>
      <c r="BV329" s="375"/>
      <c r="BW329" s="375"/>
      <c r="BX329" s="375"/>
      <c r="BY329" s="375"/>
      <c r="BZ329" s="375"/>
      <c r="CA329" s="372"/>
      <c r="CB329" s="372"/>
      <c r="CC329" s="372"/>
      <c r="CD329" s="372"/>
      <c r="CE329" s="372"/>
      <c r="CF329" s="372"/>
      <c r="CG329" s="372"/>
      <c r="CH329" s="372"/>
      <c r="CI329" s="372"/>
      <c r="CJ329" s="372"/>
      <c r="CK329" s="372"/>
      <c r="CL329" s="372"/>
      <c r="CM329" s="372"/>
      <c r="CN329" s="372"/>
      <c r="CO329" s="372"/>
      <c r="CP329" s="372"/>
    </row>
    <row r="330" spans="71:94">
      <c r="BS330" s="375"/>
      <c r="BT330" s="375"/>
      <c r="BU330" s="375"/>
      <c r="BV330" s="375"/>
      <c r="BW330" s="375"/>
      <c r="BX330" s="375"/>
      <c r="BY330" s="375"/>
      <c r="BZ330" s="375"/>
      <c r="CA330" s="372"/>
      <c r="CB330" s="372"/>
      <c r="CC330" s="372"/>
      <c r="CD330" s="372"/>
      <c r="CE330" s="372"/>
      <c r="CF330" s="372"/>
      <c r="CG330" s="372"/>
      <c r="CH330" s="372"/>
      <c r="CI330" s="372"/>
      <c r="CJ330" s="372"/>
      <c r="CK330" s="372"/>
      <c r="CL330" s="372"/>
      <c r="CM330" s="372"/>
      <c r="CN330" s="372"/>
      <c r="CO330" s="372"/>
      <c r="CP330" s="372"/>
    </row>
    <row r="331" spans="71:94">
      <c r="BS331" s="375"/>
      <c r="BT331" s="375"/>
      <c r="BU331" s="375"/>
      <c r="BV331" s="375"/>
      <c r="BW331" s="375"/>
      <c r="BX331" s="375"/>
      <c r="BY331" s="375"/>
      <c r="BZ331" s="375"/>
      <c r="CA331" s="372"/>
      <c r="CB331" s="372"/>
      <c r="CC331" s="372"/>
      <c r="CD331" s="372"/>
      <c r="CE331" s="372"/>
      <c r="CF331" s="372"/>
      <c r="CG331" s="372"/>
      <c r="CH331" s="372"/>
      <c r="CI331" s="372"/>
      <c r="CJ331" s="372"/>
      <c r="CK331" s="372"/>
      <c r="CL331" s="372"/>
      <c r="CM331" s="372"/>
      <c r="CN331" s="372"/>
      <c r="CO331" s="372"/>
      <c r="CP331" s="372"/>
    </row>
    <row r="332" spans="71:94">
      <c r="BS332" s="375"/>
      <c r="BT332" s="375"/>
      <c r="BU332" s="375"/>
      <c r="BV332" s="375"/>
      <c r="BW332" s="375"/>
      <c r="BX332" s="375"/>
      <c r="BY332" s="375"/>
      <c r="BZ332" s="375"/>
      <c r="CA332" s="372"/>
      <c r="CB332" s="372"/>
      <c r="CC332" s="372"/>
      <c r="CD332" s="372"/>
      <c r="CE332" s="372"/>
      <c r="CF332" s="372"/>
      <c r="CG332" s="372"/>
      <c r="CH332" s="372"/>
      <c r="CI332" s="372"/>
      <c r="CJ332" s="372"/>
      <c r="CK332" s="372"/>
      <c r="CL332" s="372"/>
      <c r="CM332" s="372"/>
      <c r="CN332" s="372"/>
      <c r="CO332" s="372"/>
      <c r="CP332" s="372"/>
    </row>
    <row r="333" spans="71:94">
      <c r="BS333" s="375"/>
      <c r="BT333" s="375"/>
      <c r="BU333" s="375"/>
      <c r="BV333" s="375"/>
      <c r="BW333" s="375"/>
      <c r="BX333" s="375"/>
      <c r="BY333" s="375"/>
      <c r="BZ333" s="375"/>
      <c r="CA333" s="372"/>
      <c r="CB333" s="372"/>
      <c r="CC333" s="372"/>
      <c r="CD333" s="372"/>
      <c r="CE333" s="372"/>
      <c r="CF333" s="372"/>
      <c r="CG333" s="372"/>
      <c r="CH333" s="372"/>
      <c r="CI333" s="372"/>
      <c r="CJ333" s="372"/>
      <c r="CK333" s="372"/>
      <c r="CL333" s="372"/>
      <c r="CM333" s="372"/>
      <c r="CN333" s="372"/>
      <c r="CO333" s="372"/>
      <c r="CP333" s="372"/>
    </row>
    <row r="334" spans="71:94">
      <c r="BS334" s="375"/>
      <c r="BT334" s="375"/>
      <c r="BU334" s="375"/>
      <c r="BV334" s="375"/>
      <c r="BW334" s="375"/>
      <c r="BX334" s="375"/>
      <c r="BY334" s="375"/>
      <c r="BZ334" s="375"/>
      <c r="CA334" s="372"/>
      <c r="CB334" s="372"/>
      <c r="CC334" s="372"/>
      <c r="CD334" s="372"/>
      <c r="CE334" s="372"/>
      <c r="CF334" s="372"/>
      <c r="CG334" s="372"/>
      <c r="CH334" s="372"/>
      <c r="CI334" s="372"/>
      <c r="CJ334" s="372"/>
      <c r="CK334" s="372"/>
      <c r="CL334" s="372"/>
      <c r="CM334" s="372"/>
      <c r="CN334" s="372"/>
      <c r="CO334" s="372"/>
      <c r="CP334" s="372"/>
    </row>
    <row r="335" spans="71:94">
      <c r="BS335" s="375"/>
      <c r="BT335" s="375"/>
      <c r="BU335" s="375"/>
      <c r="BV335" s="375"/>
      <c r="BW335" s="375"/>
      <c r="BX335" s="375"/>
      <c r="BY335" s="375"/>
      <c r="BZ335" s="375"/>
      <c r="CA335" s="372"/>
      <c r="CB335" s="372"/>
      <c r="CC335" s="372"/>
      <c r="CD335" s="372"/>
      <c r="CE335" s="372"/>
      <c r="CF335" s="372"/>
      <c r="CG335" s="372"/>
      <c r="CH335" s="372"/>
      <c r="CI335" s="372"/>
      <c r="CJ335" s="372"/>
      <c r="CK335" s="372"/>
      <c r="CL335" s="372"/>
      <c r="CM335" s="372"/>
      <c r="CN335" s="372"/>
      <c r="CO335" s="372"/>
      <c r="CP335" s="372"/>
    </row>
    <row r="336" spans="71:94">
      <c r="BS336" s="375"/>
      <c r="BT336" s="375"/>
      <c r="BU336" s="375"/>
      <c r="BV336" s="375"/>
      <c r="BW336" s="375"/>
      <c r="BX336" s="375"/>
      <c r="BY336" s="375"/>
      <c r="BZ336" s="375"/>
      <c r="CA336" s="372"/>
      <c r="CB336" s="372"/>
      <c r="CC336" s="372"/>
      <c r="CD336" s="372"/>
      <c r="CE336" s="372"/>
      <c r="CF336" s="372"/>
      <c r="CG336" s="372"/>
      <c r="CH336" s="372"/>
      <c r="CI336" s="372"/>
      <c r="CJ336" s="372"/>
      <c r="CK336" s="372"/>
      <c r="CL336" s="372"/>
      <c r="CM336" s="372"/>
      <c r="CN336" s="372"/>
      <c r="CO336" s="372"/>
      <c r="CP336" s="372"/>
    </row>
    <row r="337" spans="71:94">
      <c r="BS337" s="375"/>
      <c r="BT337" s="375"/>
      <c r="BU337" s="375"/>
      <c r="BV337" s="375"/>
      <c r="BW337" s="375"/>
      <c r="BX337" s="375"/>
      <c r="BY337" s="375"/>
      <c r="BZ337" s="375"/>
      <c r="CA337" s="372"/>
      <c r="CB337" s="372"/>
      <c r="CC337" s="372"/>
      <c r="CD337" s="372"/>
      <c r="CE337" s="372"/>
      <c r="CF337" s="372"/>
      <c r="CG337" s="372"/>
      <c r="CH337" s="372"/>
      <c r="CI337" s="372"/>
      <c r="CJ337" s="372"/>
      <c r="CK337" s="372"/>
      <c r="CL337" s="372"/>
      <c r="CM337" s="372"/>
      <c r="CN337" s="372"/>
      <c r="CO337" s="372"/>
      <c r="CP337" s="372"/>
    </row>
    <row r="338" spans="71:94">
      <c r="BS338" s="375"/>
      <c r="BT338" s="375"/>
      <c r="BU338" s="375"/>
      <c r="BV338" s="375"/>
      <c r="BW338" s="375"/>
      <c r="BX338" s="375"/>
      <c r="BY338" s="375"/>
      <c r="BZ338" s="375"/>
      <c r="CA338" s="372"/>
      <c r="CB338" s="372"/>
      <c r="CC338" s="372"/>
      <c r="CD338" s="372"/>
      <c r="CE338" s="372"/>
      <c r="CF338" s="372"/>
      <c r="CG338" s="372"/>
      <c r="CH338" s="372"/>
      <c r="CI338" s="372"/>
      <c r="CJ338" s="372"/>
      <c r="CK338" s="372"/>
      <c r="CL338" s="372"/>
      <c r="CM338" s="372"/>
      <c r="CN338" s="372"/>
      <c r="CO338" s="372"/>
      <c r="CP338" s="372"/>
    </row>
    <row r="339" spans="71:94">
      <c r="BS339" s="375"/>
      <c r="BT339" s="375"/>
      <c r="BU339" s="375"/>
      <c r="BV339" s="375"/>
      <c r="BW339" s="375"/>
      <c r="BX339" s="375"/>
      <c r="BY339" s="375"/>
      <c r="BZ339" s="375"/>
      <c r="CA339" s="372"/>
      <c r="CB339" s="372"/>
      <c r="CC339" s="372"/>
      <c r="CD339" s="372"/>
      <c r="CE339" s="372"/>
      <c r="CF339" s="372"/>
      <c r="CG339" s="372"/>
      <c r="CH339" s="372"/>
      <c r="CI339" s="372"/>
      <c r="CJ339" s="372"/>
      <c r="CK339" s="372"/>
      <c r="CL339" s="372"/>
      <c r="CM339" s="372"/>
      <c r="CN339" s="372"/>
      <c r="CO339" s="372"/>
      <c r="CP339" s="372"/>
    </row>
    <row r="340" spans="71:94">
      <c r="BS340" s="375"/>
      <c r="BT340" s="375"/>
      <c r="BU340" s="375"/>
      <c r="BV340" s="375"/>
      <c r="BW340" s="375"/>
      <c r="BX340" s="375"/>
      <c r="BY340" s="375"/>
      <c r="BZ340" s="375"/>
      <c r="CA340" s="372"/>
      <c r="CB340" s="372"/>
      <c r="CC340" s="372"/>
      <c r="CD340" s="372"/>
      <c r="CE340" s="372"/>
      <c r="CF340" s="372"/>
      <c r="CG340" s="372"/>
      <c r="CH340" s="372"/>
      <c r="CI340" s="372"/>
      <c r="CJ340" s="372"/>
      <c r="CK340" s="372"/>
      <c r="CL340" s="372"/>
      <c r="CM340" s="372"/>
      <c r="CN340" s="372"/>
      <c r="CO340" s="372"/>
      <c r="CP340" s="372"/>
    </row>
    <row r="341" spans="71:94">
      <c r="BS341" s="375"/>
      <c r="BT341" s="375"/>
      <c r="BU341" s="375"/>
      <c r="BV341" s="375"/>
      <c r="BW341" s="375"/>
      <c r="BX341" s="375"/>
      <c r="BY341" s="375"/>
      <c r="BZ341" s="375"/>
      <c r="CA341" s="372"/>
      <c r="CB341" s="372"/>
      <c r="CC341" s="372"/>
      <c r="CD341" s="372"/>
      <c r="CE341" s="372"/>
      <c r="CF341" s="372"/>
      <c r="CG341" s="372"/>
      <c r="CH341" s="372"/>
      <c r="CI341" s="372"/>
      <c r="CJ341" s="372"/>
      <c r="CK341" s="372"/>
      <c r="CL341" s="372"/>
      <c r="CM341" s="372"/>
      <c r="CN341" s="372"/>
      <c r="CO341" s="372"/>
      <c r="CP341" s="372"/>
    </row>
    <row r="342" spans="71:94">
      <c r="BS342" s="375"/>
      <c r="BT342" s="375"/>
      <c r="BU342" s="375"/>
      <c r="BV342" s="375"/>
      <c r="BW342" s="375"/>
      <c r="BX342" s="375"/>
      <c r="BY342" s="375"/>
      <c r="BZ342" s="375"/>
      <c r="CA342" s="372"/>
      <c r="CB342" s="372"/>
      <c r="CC342" s="372"/>
      <c r="CD342" s="372"/>
      <c r="CE342" s="372"/>
      <c r="CF342" s="372"/>
      <c r="CG342" s="372"/>
      <c r="CH342" s="372"/>
      <c r="CI342" s="372"/>
      <c r="CJ342" s="372"/>
      <c r="CK342" s="372"/>
      <c r="CL342" s="372"/>
      <c r="CM342" s="372"/>
      <c r="CN342" s="372"/>
      <c r="CO342" s="372"/>
      <c r="CP342" s="372"/>
    </row>
    <row r="343" spans="71:94">
      <c r="BS343" s="375"/>
      <c r="BT343" s="375"/>
      <c r="BU343" s="375"/>
      <c r="BV343" s="375"/>
      <c r="BW343" s="375"/>
      <c r="BX343" s="375"/>
      <c r="BY343" s="375"/>
      <c r="BZ343" s="375"/>
      <c r="CA343" s="372"/>
      <c r="CB343" s="372"/>
      <c r="CC343" s="372"/>
      <c r="CD343" s="372"/>
      <c r="CE343" s="372"/>
      <c r="CF343" s="372"/>
      <c r="CG343" s="372"/>
      <c r="CH343" s="372"/>
      <c r="CI343" s="372"/>
      <c r="CJ343" s="372"/>
      <c r="CK343" s="372"/>
      <c r="CL343" s="372"/>
      <c r="CM343" s="372"/>
      <c r="CN343" s="372"/>
      <c r="CO343" s="372"/>
      <c r="CP343" s="372"/>
    </row>
    <row r="344" spans="71:94">
      <c r="BS344" s="375"/>
      <c r="BT344" s="375"/>
      <c r="BU344" s="375"/>
      <c r="BV344" s="375"/>
      <c r="BW344" s="375"/>
      <c r="BX344" s="375"/>
      <c r="BY344" s="375"/>
      <c r="BZ344" s="375"/>
      <c r="CA344" s="372"/>
      <c r="CB344" s="372"/>
      <c r="CC344" s="372"/>
      <c r="CD344" s="372"/>
      <c r="CE344" s="372"/>
      <c r="CF344" s="372"/>
      <c r="CG344" s="372"/>
      <c r="CH344" s="372"/>
      <c r="CI344" s="372"/>
      <c r="CJ344" s="372"/>
      <c r="CK344" s="372"/>
      <c r="CL344" s="372"/>
      <c r="CM344" s="372"/>
      <c r="CN344" s="372"/>
      <c r="CO344" s="372"/>
      <c r="CP344" s="372"/>
    </row>
    <row r="345" spans="71:94">
      <c r="BS345" s="375"/>
      <c r="BT345" s="375"/>
      <c r="BU345" s="375"/>
      <c r="BV345" s="375"/>
      <c r="BW345" s="375"/>
      <c r="BX345" s="375"/>
      <c r="BY345" s="375"/>
      <c r="BZ345" s="375"/>
      <c r="CA345" s="372"/>
      <c r="CB345" s="372"/>
      <c r="CC345" s="372"/>
      <c r="CD345" s="372"/>
      <c r="CE345" s="372"/>
      <c r="CF345" s="372"/>
      <c r="CG345" s="372"/>
      <c r="CH345" s="372"/>
      <c r="CI345" s="372"/>
      <c r="CJ345" s="372"/>
      <c r="CK345" s="372"/>
      <c r="CL345" s="372"/>
      <c r="CM345" s="372"/>
      <c r="CN345" s="372"/>
      <c r="CO345" s="372"/>
      <c r="CP345" s="372"/>
    </row>
    <row r="346" spans="71:94">
      <c r="BS346" s="375"/>
      <c r="BT346" s="375"/>
      <c r="BU346" s="375"/>
      <c r="BV346" s="375"/>
      <c r="BW346" s="375"/>
      <c r="BX346" s="375"/>
      <c r="BY346" s="375"/>
      <c r="BZ346" s="375"/>
      <c r="CA346" s="372"/>
      <c r="CB346" s="372"/>
      <c r="CC346" s="372"/>
      <c r="CD346" s="372"/>
      <c r="CE346" s="372"/>
      <c r="CF346" s="372"/>
      <c r="CG346" s="372"/>
      <c r="CH346" s="372"/>
      <c r="CI346" s="372"/>
      <c r="CJ346" s="372"/>
      <c r="CK346" s="372"/>
      <c r="CL346" s="372"/>
      <c r="CM346" s="372"/>
      <c r="CN346" s="372"/>
      <c r="CO346" s="372"/>
      <c r="CP346" s="372"/>
    </row>
    <row r="347" spans="71:94">
      <c r="BS347" s="375"/>
      <c r="BT347" s="375"/>
      <c r="BU347" s="375"/>
      <c r="BV347" s="375"/>
      <c r="BW347" s="375"/>
      <c r="BX347" s="375"/>
      <c r="BY347" s="375"/>
      <c r="BZ347" s="375"/>
      <c r="CA347" s="372"/>
      <c r="CB347" s="372"/>
      <c r="CC347" s="372"/>
      <c r="CD347" s="372"/>
      <c r="CE347" s="372"/>
      <c r="CF347" s="372"/>
      <c r="CG347" s="372"/>
      <c r="CH347" s="372"/>
      <c r="CI347" s="372"/>
      <c r="CJ347" s="372"/>
      <c r="CK347" s="372"/>
      <c r="CL347" s="372"/>
      <c r="CM347" s="372"/>
      <c r="CN347" s="372"/>
      <c r="CO347" s="372"/>
      <c r="CP347" s="372"/>
    </row>
    <row r="348" spans="71:94">
      <c r="BS348" s="375"/>
      <c r="BT348" s="375"/>
      <c r="BU348" s="375"/>
      <c r="BV348" s="375"/>
      <c r="BW348" s="375"/>
      <c r="BX348" s="375"/>
      <c r="BY348" s="375"/>
      <c r="BZ348" s="375"/>
      <c r="CA348" s="372"/>
      <c r="CB348" s="372"/>
      <c r="CC348" s="372"/>
      <c r="CD348" s="372"/>
      <c r="CE348" s="372"/>
      <c r="CF348" s="372"/>
      <c r="CG348" s="372"/>
      <c r="CH348" s="372"/>
      <c r="CI348" s="372"/>
      <c r="CJ348" s="372"/>
      <c r="CK348" s="372"/>
      <c r="CL348" s="372"/>
      <c r="CM348" s="372"/>
      <c r="CN348" s="372"/>
      <c r="CO348" s="372"/>
      <c r="CP348" s="372"/>
    </row>
    <row r="349" spans="71:94">
      <c r="BS349" s="375"/>
      <c r="BT349" s="375"/>
      <c r="BU349" s="375"/>
      <c r="BV349" s="375"/>
      <c r="BW349" s="375"/>
      <c r="BX349" s="375"/>
      <c r="BY349" s="375"/>
      <c r="BZ349" s="375"/>
      <c r="CA349" s="372"/>
      <c r="CB349" s="372"/>
      <c r="CC349" s="372"/>
      <c r="CD349" s="372"/>
      <c r="CE349" s="372"/>
      <c r="CF349" s="372"/>
      <c r="CG349" s="372"/>
      <c r="CH349" s="372"/>
      <c r="CI349" s="372"/>
      <c r="CJ349" s="372"/>
      <c r="CK349" s="372"/>
      <c r="CL349" s="372"/>
      <c r="CM349" s="372"/>
      <c r="CN349" s="372"/>
      <c r="CO349" s="372"/>
      <c r="CP349" s="372"/>
    </row>
    <row r="350" spans="71:94">
      <c r="BS350" s="375"/>
      <c r="BT350" s="375"/>
      <c r="BU350" s="375"/>
      <c r="BV350" s="375"/>
      <c r="BW350" s="375"/>
      <c r="BX350" s="375"/>
      <c r="BY350" s="375"/>
      <c r="BZ350" s="375"/>
      <c r="CA350" s="372"/>
      <c r="CB350" s="372"/>
      <c r="CC350" s="372"/>
      <c r="CD350" s="372"/>
      <c r="CE350" s="372"/>
      <c r="CF350" s="372"/>
      <c r="CG350" s="372"/>
      <c r="CH350" s="372"/>
      <c r="CI350" s="372"/>
      <c r="CJ350" s="372"/>
      <c r="CK350" s="372"/>
      <c r="CL350" s="372"/>
      <c r="CM350" s="372"/>
      <c r="CN350" s="372"/>
      <c r="CO350" s="372"/>
      <c r="CP350" s="372"/>
    </row>
    <row r="351" spans="71:94">
      <c r="BS351" s="375"/>
      <c r="BT351" s="375"/>
      <c r="BU351" s="375"/>
      <c r="BV351" s="375"/>
      <c r="BW351" s="375"/>
      <c r="BX351" s="375"/>
      <c r="BY351" s="375"/>
      <c r="BZ351" s="375"/>
      <c r="CA351" s="372"/>
      <c r="CB351" s="372"/>
      <c r="CC351" s="372"/>
      <c r="CD351" s="372"/>
      <c r="CE351" s="372"/>
      <c r="CF351" s="372"/>
      <c r="CG351" s="372"/>
      <c r="CH351" s="372"/>
      <c r="CI351" s="372"/>
      <c r="CJ351" s="372"/>
      <c r="CK351" s="372"/>
      <c r="CL351" s="372"/>
      <c r="CM351" s="372"/>
      <c r="CN351" s="372"/>
      <c r="CO351" s="372"/>
      <c r="CP351" s="372"/>
    </row>
    <row r="352" spans="71:94">
      <c r="BS352" s="375"/>
      <c r="BT352" s="375"/>
      <c r="BU352" s="375"/>
      <c r="BV352" s="375"/>
      <c r="BW352" s="375"/>
      <c r="BX352" s="375"/>
      <c r="BY352" s="375"/>
      <c r="BZ352" s="375"/>
      <c r="CA352" s="372"/>
      <c r="CB352" s="372"/>
      <c r="CC352" s="372"/>
      <c r="CD352" s="372"/>
      <c r="CE352" s="372"/>
      <c r="CF352" s="372"/>
      <c r="CG352" s="372"/>
      <c r="CH352" s="372"/>
      <c r="CI352" s="372"/>
      <c r="CJ352" s="372"/>
      <c r="CK352" s="372"/>
      <c r="CL352" s="372"/>
      <c r="CM352" s="372"/>
      <c r="CN352" s="372"/>
      <c r="CO352" s="372"/>
      <c r="CP352" s="372"/>
    </row>
    <row r="353" spans="71:94">
      <c r="BS353" s="375"/>
      <c r="BT353" s="375"/>
      <c r="BU353" s="375"/>
      <c r="BV353" s="375"/>
      <c r="BW353" s="375"/>
      <c r="BX353" s="375"/>
      <c r="BY353" s="375"/>
      <c r="BZ353" s="375"/>
      <c r="CA353" s="372"/>
      <c r="CB353" s="372"/>
      <c r="CC353" s="372"/>
      <c r="CD353" s="372"/>
      <c r="CE353" s="372"/>
      <c r="CF353" s="372"/>
      <c r="CG353" s="372"/>
      <c r="CH353" s="372"/>
      <c r="CI353" s="372"/>
      <c r="CJ353" s="372"/>
      <c r="CK353" s="372"/>
      <c r="CL353" s="372"/>
      <c r="CM353" s="372"/>
      <c r="CN353" s="372"/>
      <c r="CO353" s="372"/>
      <c r="CP353" s="372"/>
    </row>
    <row r="354" spans="71:94">
      <c r="BS354" s="375"/>
      <c r="BT354" s="375"/>
      <c r="BU354" s="375"/>
      <c r="BV354" s="375"/>
      <c r="BW354" s="375"/>
      <c r="BX354" s="375"/>
      <c r="BY354" s="375"/>
      <c r="BZ354" s="375"/>
      <c r="CA354" s="372"/>
      <c r="CB354" s="372"/>
      <c r="CC354" s="372"/>
      <c r="CD354" s="372"/>
      <c r="CE354" s="372"/>
      <c r="CF354" s="372"/>
      <c r="CG354" s="372"/>
      <c r="CH354" s="372"/>
      <c r="CI354" s="372"/>
      <c r="CJ354" s="372"/>
      <c r="CK354" s="372"/>
      <c r="CL354" s="372"/>
      <c r="CM354" s="372"/>
      <c r="CN354" s="372"/>
      <c r="CO354" s="372"/>
      <c r="CP354" s="372"/>
    </row>
    <row r="355" spans="71:94">
      <c r="BS355" s="375"/>
      <c r="BT355" s="375"/>
      <c r="BU355" s="375"/>
      <c r="BV355" s="375"/>
      <c r="BW355" s="375"/>
      <c r="BX355" s="375"/>
      <c r="BY355" s="375"/>
      <c r="BZ355" s="375"/>
      <c r="CA355" s="372"/>
      <c r="CB355" s="372"/>
      <c r="CC355" s="372"/>
      <c r="CD355" s="372"/>
      <c r="CE355" s="372"/>
      <c r="CF355" s="372"/>
      <c r="CG355" s="372"/>
      <c r="CH355" s="372"/>
      <c r="CI355" s="372"/>
      <c r="CJ355" s="372"/>
      <c r="CK355" s="372"/>
      <c r="CL355" s="372"/>
      <c r="CM355" s="372"/>
      <c r="CN355" s="372"/>
      <c r="CO355" s="372"/>
      <c r="CP355" s="372"/>
    </row>
    <row r="356" spans="71:94">
      <c r="BS356" s="375"/>
      <c r="BT356" s="375"/>
      <c r="BU356" s="375"/>
      <c r="BV356" s="375"/>
      <c r="BW356" s="375"/>
      <c r="BX356" s="375"/>
      <c r="BY356" s="375"/>
      <c r="BZ356" s="375"/>
      <c r="CA356" s="372"/>
      <c r="CB356" s="372"/>
      <c r="CC356" s="372"/>
      <c r="CD356" s="372"/>
      <c r="CE356" s="372"/>
      <c r="CF356" s="372"/>
      <c r="CG356" s="372"/>
      <c r="CH356" s="372"/>
      <c r="CI356" s="372"/>
      <c r="CJ356" s="372"/>
      <c r="CK356" s="372"/>
      <c r="CL356" s="372"/>
      <c r="CM356" s="372"/>
      <c r="CN356" s="372"/>
      <c r="CO356" s="372"/>
      <c r="CP356" s="372"/>
    </row>
    <row r="357" spans="71:94">
      <c r="BS357" s="375"/>
      <c r="BT357" s="375"/>
      <c r="BU357" s="375"/>
      <c r="BV357" s="375"/>
      <c r="BW357" s="375"/>
      <c r="BX357" s="375"/>
      <c r="BY357" s="375"/>
      <c r="BZ357" s="375"/>
      <c r="CA357" s="372"/>
      <c r="CB357" s="372"/>
      <c r="CC357" s="372"/>
      <c r="CD357" s="372"/>
      <c r="CE357" s="372"/>
      <c r="CF357" s="372"/>
      <c r="CG357" s="372"/>
      <c r="CH357" s="372"/>
      <c r="CI357" s="372"/>
      <c r="CJ357" s="372"/>
      <c r="CK357" s="372"/>
      <c r="CL357" s="372"/>
      <c r="CM357" s="372"/>
      <c r="CN357" s="372"/>
      <c r="CO357" s="372"/>
      <c r="CP357" s="372"/>
    </row>
    <row r="358" spans="71:94">
      <c r="BS358" s="375"/>
      <c r="BT358" s="375"/>
      <c r="BU358" s="375"/>
      <c r="BV358" s="375"/>
      <c r="BW358" s="375"/>
      <c r="BX358" s="375"/>
      <c r="BY358" s="375"/>
      <c r="BZ358" s="375"/>
      <c r="CA358" s="372"/>
      <c r="CB358" s="372"/>
      <c r="CC358" s="372"/>
      <c r="CD358" s="372"/>
      <c r="CE358" s="372"/>
      <c r="CF358" s="372"/>
      <c r="CG358" s="372"/>
      <c r="CH358" s="372"/>
      <c r="CI358" s="372"/>
      <c r="CJ358" s="372"/>
      <c r="CK358" s="372"/>
      <c r="CL358" s="372"/>
      <c r="CM358" s="372"/>
      <c r="CN358" s="372"/>
      <c r="CO358" s="372"/>
      <c r="CP358" s="372"/>
    </row>
    <row r="359" spans="71:94">
      <c r="BS359" s="375"/>
      <c r="BT359" s="375"/>
      <c r="BU359" s="375"/>
      <c r="BV359" s="375"/>
      <c r="BW359" s="375"/>
      <c r="BX359" s="375"/>
      <c r="BY359" s="375"/>
      <c r="BZ359" s="375"/>
      <c r="CA359" s="372"/>
      <c r="CB359" s="372"/>
      <c r="CC359" s="372"/>
      <c r="CD359" s="372"/>
      <c r="CE359" s="372"/>
      <c r="CF359" s="372"/>
      <c r="CG359" s="372"/>
      <c r="CH359" s="372"/>
      <c r="CI359" s="372"/>
      <c r="CJ359" s="372"/>
      <c r="CK359" s="372"/>
      <c r="CL359" s="372"/>
      <c r="CM359" s="372"/>
      <c r="CN359" s="372"/>
      <c r="CO359" s="372"/>
      <c r="CP359" s="372"/>
    </row>
    <row r="360" spans="71:94">
      <c r="BS360" s="375"/>
      <c r="BT360" s="375"/>
      <c r="BU360" s="375"/>
      <c r="BV360" s="375"/>
      <c r="BW360" s="375"/>
      <c r="BX360" s="375"/>
      <c r="BY360" s="375"/>
      <c r="BZ360" s="375"/>
      <c r="CA360" s="372"/>
      <c r="CB360" s="372"/>
      <c r="CC360" s="372"/>
      <c r="CD360" s="372"/>
      <c r="CE360" s="372"/>
      <c r="CF360" s="372"/>
      <c r="CG360" s="372"/>
      <c r="CH360" s="372"/>
      <c r="CI360" s="372"/>
      <c r="CJ360" s="372"/>
      <c r="CK360" s="372"/>
      <c r="CL360" s="372"/>
      <c r="CM360" s="372"/>
      <c r="CN360" s="372"/>
      <c r="CO360" s="372"/>
      <c r="CP360" s="372"/>
    </row>
    <row r="361" spans="71:94">
      <c r="BS361" s="375"/>
      <c r="BT361" s="375"/>
      <c r="BU361" s="375"/>
      <c r="BV361" s="375"/>
      <c r="BW361" s="375"/>
      <c r="BX361" s="375"/>
      <c r="BY361" s="375"/>
      <c r="BZ361" s="375"/>
      <c r="CA361" s="372"/>
      <c r="CB361" s="372"/>
      <c r="CC361" s="372"/>
      <c r="CD361" s="372"/>
      <c r="CE361" s="372"/>
      <c r="CF361" s="372"/>
      <c r="CG361" s="372"/>
      <c r="CH361" s="372"/>
      <c r="CI361" s="372"/>
      <c r="CJ361" s="372"/>
      <c r="CK361" s="372"/>
      <c r="CL361" s="372"/>
      <c r="CM361" s="372"/>
      <c r="CN361" s="372"/>
      <c r="CO361" s="372"/>
      <c r="CP361" s="372"/>
    </row>
    <row r="362" spans="71:94">
      <c r="BS362" s="375"/>
      <c r="BT362" s="375"/>
      <c r="BU362" s="375"/>
      <c r="BV362" s="375"/>
      <c r="BW362" s="375"/>
      <c r="BX362" s="375"/>
      <c r="BY362" s="375"/>
      <c r="BZ362" s="375"/>
      <c r="CA362" s="372"/>
      <c r="CB362" s="372"/>
      <c r="CC362" s="372"/>
      <c r="CD362" s="372"/>
      <c r="CE362" s="372"/>
      <c r="CF362" s="372"/>
      <c r="CG362" s="372"/>
      <c r="CH362" s="372"/>
      <c r="CI362" s="372"/>
      <c r="CJ362" s="372"/>
      <c r="CK362" s="372"/>
      <c r="CL362" s="372"/>
      <c r="CM362" s="372"/>
      <c r="CN362" s="372"/>
      <c r="CO362" s="372"/>
      <c r="CP362" s="372"/>
    </row>
    <row r="363" spans="71:94">
      <c r="BS363" s="375"/>
      <c r="BT363" s="375"/>
      <c r="BU363" s="375"/>
      <c r="BV363" s="375"/>
      <c r="BW363" s="375"/>
      <c r="BX363" s="375"/>
      <c r="BY363" s="375"/>
      <c r="BZ363" s="375"/>
      <c r="CA363" s="372"/>
      <c r="CB363" s="372"/>
      <c r="CC363" s="372"/>
      <c r="CD363" s="372"/>
      <c r="CE363" s="372"/>
      <c r="CF363" s="372"/>
      <c r="CG363" s="372"/>
      <c r="CH363" s="372"/>
      <c r="CI363" s="372"/>
      <c r="CJ363" s="372"/>
      <c r="CK363" s="372"/>
      <c r="CL363" s="372"/>
      <c r="CM363" s="372"/>
      <c r="CN363" s="372"/>
      <c r="CO363" s="372"/>
      <c r="CP363" s="372"/>
    </row>
    <row r="364" spans="71:94">
      <c r="BS364" s="375"/>
      <c r="BT364" s="375"/>
      <c r="BU364" s="375"/>
      <c r="BV364" s="375"/>
      <c r="BW364" s="375"/>
      <c r="BX364" s="375"/>
      <c r="BY364" s="375"/>
      <c r="BZ364" s="375"/>
      <c r="CA364" s="372"/>
      <c r="CB364" s="372"/>
      <c r="CC364" s="372"/>
      <c r="CD364" s="372"/>
      <c r="CE364" s="372"/>
      <c r="CF364" s="372"/>
      <c r="CG364" s="372"/>
      <c r="CH364" s="372"/>
      <c r="CI364" s="372"/>
      <c r="CJ364" s="372"/>
      <c r="CK364" s="372"/>
      <c r="CL364" s="372"/>
      <c r="CM364" s="372"/>
      <c r="CN364" s="372"/>
      <c r="CO364" s="372"/>
      <c r="CP364" s="372"/>
    </row>
    <row r="365" spans="71:94">
      <c r="BS365" s="375"/>
      <c r="BT365" s="375"/>
      <c r="BU365" s="375"/>
      <c r="BV365" s="375"/>
      <c r="BW365" s="375"/>
      <c r="BX365" s="375"/>
      <c r="BY365" s="375"/>
      <c r="BZ365" s="375"/>
      <c r="CA365" s="372"/>
      <c r="CB365" s="372"/>
      <c r="CC365" s="372"/>
      <c r="CD365" s="372"/>
      <c r="CE365" s="372"/>
      <c r="CF365" s="372"/>
      <c r="CG365" s="372"/>
      <c r="CH365" s="372"/>
      <c r="CI365" s="372"/>
      <c r="CJ365" s="372"/>
      <c r="CK365" s="372"/>
      <c r="CL365" s="372"/>
      <c r="CM365" s="372"/>
      <c r="CN365" s="372"/>
      <c r="CO365" s="372"/>
      <c r="CP365" s="372"/>
    </row>
    <row r="366" spans="71:94">
      <c r="BS366" s="375"/>
      <c r="BT366" s="375"/>
      <c r="BU366" s="375"/>
      <c r="BV366" s="375"/>
      <c r="BW366" s="375"/>
      <c r="BX366" s="375"/>
      <c r="BY366" s="375"/>
      <c r="BZ366" s="375"/>
      <c r="CA366" s="372"/>
      <c r="CB366" s="372"/>
      <c r="CC366" s="372"/>
      <c r="CD366" s="372"/>
      <c r="CE366" s="372"/>
      <c r="CF366" s="372"/>
      <c r="CG366" s="372"/>
      <c r="CH366" s="372"/>
      <c r="CI366" s="372"/>
      <c r="CJ366" s="372"/>
      <c r="CK366" s="372"/>
      <c r="CL366" s="372"/>
      <c r="CM366" s="372"/>
      <c r="CN366" s="372"/>
      <c r="CO366" s="372"/>
      <c r="CP366" s="372"/>
    </row>
    <row r="367" spans="71:94">
      <c r="BS367" s="375"/>
      <c r="BT367" s="375"/>
      <c r="BU367" s="375"/>
      <c r="BV367" s="375"/>
      <c r="BW367" s="375"/>
      <c r="BX367" s="375"/>
      <c r="BY367" s="375"/>
      <c r="BZ367" s="375"/>
      <c r="CA367" s="372"/>
      <c r="CB367" s="372"/>
      <c r="CC367" s="372"/>
      <c r="CD367" s="372"/>
      <c r="CE367" s="372"/>
      <c r="CF367" s="372"/>
      <c r="CG367" s="372"/>
      <c r="CH367" s="372"/>
      <c r="CI367" s="372"/>
      <c r="CJ367" s="372"/>
      <c r="CK367" s="372"/>
      <c r="CL367" s="372"/>
      <c r="CM367" s="372"/>
      <c r="CN367" s="372"/>
      <c r="CO367" s="372"/>
      <c r="CP367" s="372"/>
    </row>
    <row r="368" spans="71:94">
      <c r="BS368" s="375"/>
      <c r="BT368" s="375"/>
      <c r="BU368" s="375"/>
      <c r="BV368" s="375"/>
      <c r="BW368" s="375"/>
      <c r="BX368" s="375"/>
      <c r="BY368" s="375"/>
      <c r="BZ368" s="375"/>
      <c r="CA368" s="372"/>
      <c r="CB368" s="372"/>
      <c r="CC368" s="372"/>
      <c r="CD368" s="372"/>
      <c r="CE368" s="372"/>
      <c r="CF368" s="372"/>
      <c r="CG368" s="372"/>
      <c r="CH368" s="372"/>
      <c r="CI368" s="372"/>
      <c r="CJ368" s="372"/>
      <c r="CK368" s="372"/>
      <c r="CL368" s="372"/>
      <c r="CM368" s="372"/>
      <c r="CN368" s="372"/>
      <c r="CO368" s="372"/>
      <c r="CP368" s="372"/>
    </row>
    <row r="369" spans="71:94">
      <c r="BS369" s="375"/>
      <c r="BT369" s="375"/>
      <c r="BU369" s="375"/>
      <c r="BV369" s="375"/>
      <c r="BW369" s="375"/>
      <c r="BX369" s="375"/>
      <c r="BY369" s="375"/>
      <c r="BZ369" s="375"/>
      <c r="CA369" s="372"/>
      <c r="CB369" s="372"/>
      <c r="CC369" s="372"/>
      <c r="CD369" s="372"/>
      <c r="CE369" s="372"/>
      <c r="CF369" s="372"/>
      <c r="CG369" s="372"/>
      <c r="CH369" s="372"/>
      <c r="CI369" s="372"/>
      <c r="CJ369" s="372"/>
      <c r="CK369" s="372"/>
      <c r="CL369" s="372"/>
      <c r="CM369" s="372"/>
      <c r="CN369" s="372"/>
      <c r="CO369" s="372"/>
      <c r="CP369" s="372"/>
    </row>
    <row r="370" spans="71:94">
      <c r="BS370" s="375"/>
      <c r="BT370" s="375"/>
      <c r="BU370" s="375"/>
      <c r="BV370" s="375"/>
      <c r="BW370" s="375"/>
      <c r="BX370" s="375"/>
      <c r="BY370" s="375"/>
      <c r="BZ370" s="375"/>
      <c r="CA370" s="372"/>
      <c r="CB370" s="372"/>
      <c r="CC370" s="372"/>
      <c r="CD370" s="372"/>
      <c r="CE370" s="372"/>
      <c r="CF370" s="372"/>
      <c r="CG370" s="372"/>
      <c r="CH370" s="372"/>
      <c r="CI370" s="372"/>
      <c r="CJ370" s="372"/>
      <c r="CK370" s="372"/>
      <c r="CL370" s="372"/>
      <c r="CM370" s="372"/>
      <c r="CN370" s="372"/>
      <c r="CO370" s="372"/>
      <c r="CP370" s="372"/>
    </row>
    <row r="371" spans="71:94">
      <c r="BS371" s="375"/>
      <c r="BT371" s="375"/>
      <c r="BU371" s="375"/>
      <c r="BV371" s="375"/>
      <c r="BW371" s="375"/>
      <c r="BX371" s="375"/>
      <c r="BY371" s="375"/>
      <c r="BZ371" s="375"/>
      <c r="CA371" s="372"/>
      <c r="CB371" s="372"/>
      <c r="CC371" s="372"/>
      <c r="CD371" s="372"/>
      <c r="CE371" s="372"/>
      <c r="CF371" s="372"/>
      <c r="CG371" s="372"/>
      <c r="CH371" s="372"/>
      <c r="CI371" s="372"/>
      <c r="CJ371" s="372"/>
      <c r="CK371" s="372"/>
      <c r="CL371" s="372"/>
      <c r="CM371" s="372"/>
      <c r="CN371" s="372"/>
      <c r="CO371" s="372"/>
      <c r="CP371" s="372"/>
    </row>
    <row r="372" spans="71:94">
      <c r="BS372" s="375"/>
      <c r="BT372" s="375"/>
      <c r="BU372" s="375"/>
      <c r="BV372" s="375"/>
      <c r="BW372" s="375"/>
      <c r="BX372" s="375"/>
      <c r="BY372" s="375"/>
      <c r="BZ372" s="375"/>
      <c r="CA372" s="372"/>
      <c r="CB372" s="372"/>
      <c r="CC372" s="372"/>
      <c r="CD372" s="372"/>
      <c r="CE372" s="372"/>
      <c r="CF372" s="372"/>
      <c r="CG372" s="372"/>
      <c r="CH372" s="372"/>
      <c r="CI372" s="372"/>
      <c r="CJ372" s="372"/>
      <c r="CK372" s="372"/>
      <c r="CL372" s="372"/>
      <c r="CM372" s="372"/>
      <c r="CN372" s="372"/>
      <c r="CO372" s="372"/>
      <c r="CP372" s="372"/>
    </row>
    <row r="373" spans="71:94">
      <c r="BS373" s="375"/>
      <c r="BT373" s="375"/>
      <c r="BU373" s="375"/>
      <c r="BV373" s="375"/>
      <c r="BW373" s="375"/>
      <c r="BX373" s="375"/>
      <c r="BY373" s="375"/>
      <c r="BZ373" s="375"/>
      <c r="CA373" s="372"/>
      <c r="CB373" s="372"/>
      <c r="CC373" s="372"/>
      <c r="CD373" s="372"/>
      <c r="CE373" s="372"/>
      <c r="CF373" s="372"/>
      <c r="CG373" s="372"/>
      <c r="CH373" s="372"/>
      <c r="CI373" s="372"/>
      <c r="CJ373" s="372"/>
      <c r="CK373" s="372"/>
      <c r="CL373" s="372"/>
      <c r="CM373" s="372"/>
      <c r="CN373" s="372"/>
      <c r="CO373" s="372"/>
      <c r="CP373" s="372"/>
    </row>
    <row r="374" spans="71:94">
      <c r="BS374" s="375"/>
      <c r="BT374" s="375"/>
      <c r="BU374" s="375"/>
      <c r="BV374" s="375"/>
      <c r="BW374" s="375"/>
      <c r="BX374" s="375"/>
      <c r="BY374" s="375"/>
      <c r="BZ374" s="375"/>
      <c r="CA374" s="372"/>
      <c r="CB374" s="372"/>
      <c r="CC374" s="372"/>
      <c r="CD374" s="372"/>
      <c r="CE374" s="372"/>
      <c r="CF374" s="372"/>
      <c r="CG374" s="372"/>
      <c r="CH374" s="372"/>
      <c r="CI374" s="372"/>
      <c r="CJ374" s="372"/>
      <c r="CK374" s="372"/>
      <c r="CL374" s="372"/>
      <c r="CM374" s="372"/>
      <c r="CN374" s="372"/>
      <c r="CO374" s="372"/>
      <c r="CP374" s="372"/>
    </row>
    <row r="375" spans="71:94">
      <c r="BS375" s="375"/>
      <c r="BT375" s="375"/>
      <c r="BU375" s="375"/>
      <c r="BV375" s="375"/>
      <c r="BW375" s="375"/>
      <c r="BX375" s="375"/>
      <c r="BY375" s="375"/>
      <c r="BZ375" s="375"/>
      <c r="CA375" s="372"/>
      <c r="CB375" s="372"/>
      <c r="CC375" s="372"/>
      <c r="CD375" s="372"/>
      <c r="CE375" s="372"/>
      <c r="CF375" s="372"/>
      <c r="CG375" s="372"/>
      <c r="CH375" s="372"/>
      <c r="CI375" s="372"/>
      <c r="CJ375" s="372"/>
      <c r="CK375" s="372"/>
      <c r="CL375" s="372"/>
      <c r="CM375" s="372"/>
      <c r="CN375" s="372"/>
      <c r="CO375" s="372"/>
      <c r="CP375" s="372"/>
    </row>
    <row r="376" spans="71:94">
      <c r="BS376" s="375"/>
      <c r="BT376" s="375"/>
      <c r="BU376" s="375"/>
      <c r="BV376" s="375"/>
      <c r="BW376" s="375"/>
      <c r="BX376" s="375"/>
      <c r="BY376" s="375"/>
      <c r="BZ376" s="375"/>
      <c r="CA376" s="372"/>
      <c r="CB376" s="372"/>
      <c r="CC376" s="372"/>
      <c r="CD376" s="372"/>
      <c r="CE376" s="372"/>
      <c r="CF376" s="372"/>
      <c r="CG376" s="372"/>
      <c r="CH376" s="372"/>
      <c r="CI376" s="372"/>
      <c r="CJ376" s="372"/>
      <c r="CK376" s="372"/>
      <c r="CL376" s="372"/>
      <c r="CM376" s="372"/>
      <c r="CN376" s="372"/>
      <c r="CO376" s="372"/>
      <c r="CP376" s="372"/>
    </row>
    <row r="377" spans="71:94">
      <c r="BS377" s="375"/>
      <c r="BT377" s="375"/>
      <c r="BU377" s="375"/>
      <c r="BV377" s="375"/>
      <c r="BW377" s="375"/>
      <c r="BX377" s="375"/>
      <c r="BY377" s="375"/>
      <c r="BZ377" s="375"/>
      <c r="CA377" s="372"/>
      <c r="CB377" s="372"/>
      <c r="CC377" s="372"/>
      <c r="CD377" s="372"/>
      <c r="CE377" s="372"/>
      <c r="CF377" s="372"/>
      <c r="CG377" s="372"/>
      <c r="CH377" s="372"/>
      <c r="CI377" s="372"/>
      <c r="CJ377" s="372"/>
      <c r="CK377" s="372"/>
      <c r="CL377" s="372"/>
      <c r="CM377" s="372"/>
      <c r="CN377" s="372"/>
      <c r="CO377" s="372"/>
      <c r="CP377" s="372"/>
    </row>
    <row r="378" spans="71:94">
      <c r="BS378" s="375"/>
      <c r="BT378" s="375"/>
      <c r="BU378" s="375"/>
      <c r="BV378" s="375"/>
      <c r="BW378" s="375"/>
      <c r="BX378" s="375"/>
      <c r="BY378" s="375"/>
      <c r="BZ378" s="375"/>
      <c r="CA378" s="372"/>
      <c r="CB378" s="372"/>
      <c r="CC378" s="372"/>
      <c r="CD378" s="372"/>
      <c r="CE378" s="372"/>
      <c r="CF378" s="372"/>
      <c r="CG378" s="372"/>
      <c r="CH378" s="372"/>
      <c r="CI378" s="372"/>
      <c r="CJ378" s="372"/>
      <c r="CK378" s="372"/>
      <c r="CL378" s="372"/>
      <c r="CM378" s="372"/>
      <c r="CN378" s="372"/>
      <c r="CO378" s="372"/>
      <c r="CP378" s="372"/>
    </row>
    <row r="379" spans="71:94">
      <c r="BS379" s="375"/>
      <c r="BT379" s="375"/>
      <c r="BU379" s="375"/>
      <c r="BV379" s="375"/>
      <c r="BW379" s="375"/>
      <c r="BX379" s="375"/>
      <c r="BY379" s="375"/>
      <c r="BZ379" s="375"/>
      <c r="CA379" s="372"/>
      <c r="CB379" s="372"/>
      <c r="CC379" s="372"/>
      <c r="CD379" s="372"/>
      <c r="CE379" s="372"/>
      <c r="CF379" s="372"/>
      <c r="CG379" s="372"/>
      <c r="CH379" s="372"/>
      <c r="CI379" s="372"/>
      <c r="CJ379" s="372"/>
      <c r="CK379" s="372"/>
      <c r="CL379" s="372"/>
      <c r="CM379" s="372"/>
      <c r="CN379" s="372"/>
      <c r="CO379" s="372"/>
      <c r="CP379" s="372"/>
    </row>
    <row r="380" spans="71:94">
      <c r="BS380" s="375"/>
      <c r="BT380" s="375"/>
      <c r="BU380" s="375"/>
      <c r="BV380" s="375"/>
      <c r="BW380" s="375"/>
      <c r="BX380" s="375"/>
      <c r="BY380" s="375"/>
      <c r="BZ380" s="375"/>
      <c r="CA380" s="372"/>
      <c r="CB380" s="372"/>
      <c r="CC380" s="372"/>
      <c r="CD380" s="372"/>
      <c r="CE380" s="372"/>
      <c r="CF380" s="372"/>
      <c r="CG380" s="372"/>
      <c r="CH380" s="372"/>
      <c r="CI380" s="372"/>
      <c r="CJ380" s="372"/>
      <c r="CK380" s="372"/>
      <c r="CL380" s="372"/>
      <c r="CM380" s="372"/>
      <c r="CN380" s="372"/>
      <c r="CO380" s="372"/>
      <c r="CP380" s="372"/>
    </row>
    <row r="381" spans="71:94">
      <c r="BS381" s="375"/>
      <c r="BT381" s="375"/>
      <c r="BU381" s="375"/>
      <c r="BV381" s="375"/>
      <c r="BW381" s="375"/>
      <c r="BX381" s="375"/>
      <c r="BY381" s="375"/>
      <c r="BZ381" s="375"/>
      <c r="CA381" s="372"/>
      <c r="CB381" s="372"/>
      <c r="CC381" s="372"/>
      <c r="CD381" s="372"/>
      <c r="CE381" s="372"/>
      <c r="CF381" s="372"/>
      <c r="CG381" s="372"/>
      <c r="CH381" s="372"/>
      <c r="CI381" s="372"/>
      <c r="CJ381" s="372"/>
      <c r="CK381" s="372"/>
      <c r="CL381" s="372"/>
      <c r="CM381" s="372"/>
      <c r="CN381" s="372"/>
      <c r="CO381" s="372"/>
      <c r="CP381" s="372"/>
    </row>
    <row r="382" spans="71:94">
      <c r="BS382" s="375"/>
      <c r="BT382" s="375"/>
      <c r="BU382" s="375"/>
      <c r="BV382" s="375"/>
      <c r="BW382" s="375"/>
      <c r="BX382" s="375"/>
      <c r="BY382" s="375"/>
      <c r="BZ382" s="375"/>
      <c r="CA382" s="372"/>
      <c r="CB382" s="372"/>
      <c r="CC382" s="372"/>
      <c r="CD382" s="372"/>
      <c r="CE382" s="372"/>
      <c r="CF382" s="372"/>
      <c r="CG382" s="372"/>
      <c r="CH382" s="372"/>
      <c r="CI382" s="372"/>
      <c r="CJ382" s="372"/>
      <c r="CK382" s="372"/>
      <c r="CL382" s="372"/>
      <c r="CM382" s="372"/>
      <c r="CN382" s="372"/>
      <c r="CO382" s="372"/>
      <c r="CP382" s="372"/>
    </row>
    <row r="383" spans="71:94">
      <c r="BS383" s="375"/>
      <c r="BT383" s="375"/>
      <c r="BU383" s="375"/>
      <c r="BV383" s="375"/>
      <c r="BW383" s="375"/>
      <c r="BX383" s="375"/>
      <c r="BY383" s="375"/>
      <c r="BZ383" s="375"/>
      <c r="CA383" s="372"/>
      <c r="CB383" s="372"/>
      <c r="CC383" s="372"/>
      <c r="CD383" s="372"/>
      <c r="CE383" s="372"/>
      <c r="CF383" s="372"/>
      <c r="CG383" s="372"/>
      <c r="CH383" s="372"/>
      <c r="CI383" s="372"/>
      <c r="CJ383" s="372"/>
      <c r="CK383" s="372"/>
      <c r="CL383" s="372"/>
      <c r="CM383" s="372"/>
      <c r="CN383" s="372"/>
      <c r="CO383" s="372"/>
      <c r="CP383" s="372"/>
    </row>
    <row r="384" spans="71:94">
      <c r="BS384" s="375"/>
      <c r="BT384" s="375"/>
      <c r="BU384" s="375"/>
      <c r="BV384" s="375"/>
      <c r="BW384" s="375"/>
      <c r="BX384" s="375"/>
      <c r="BY384" s="375"/>
      <c r="BZ384" s="375"/>
      <c r="CA384" s="372"/>
      <c r="CB384" s="372"/>
      <c r="CC384" s="372"/>
      <c r="CD384" s="372"/>
      <c r="CE384" s="372"/>
      <c r="CF384" s="372"/>
      <c r="CG384" s="372"/>
      <c r="CH384" s="372"/>
      <c r="CI384" s="372"/>
      <c r="CJ384" s="372"/>
      <c r="CK384" s="372"/>
      <c r="CL384" s="372"/>
      <c r="CM384" s="372"/>
      <c r="CN384" s="372"/>
      <c r="CO384" s="372"/>
      <c r="CP384" s="372"/>
    </row>
    <row r="385" spans="71:94">
      <c r="BS385" s="375"/>
      <c r="BT385" s="375"/>
      <c r="BU385" s="375"/>
      <c r="BV385" s="375"/>
      <c r="BW385" s="375"/>
      <c r="BX385" s="375"/>
      <c r="BY385" s="375"/>
      <c r="BZ385" s="375"/>
      <c r="CA385" s="372"/>
      <c r="CB385" s="372"/>
      <c r="CC385" s="372"/>
      <c r="CD385" s="372"/>
      <c r="CE385" s="372"/>
      <c r="CF385" s="372"/>
      <c r="CG385" s="372"/>
      <c r="CH385" s="372"/>
      <c r="CI385" s="372"/>
      <c r="CJ385" s="372"/>
      <c r="CK385" s="372"/>
      <c r="CL385" s="372"/>
      <c r="CM385" s="372"/>
      <c r="CN385" s="372"/>
      <c r="CO385" s="372"/>
      <c r="CP385" s="372"/>
    </row>
    <row r="386" spans="71:94">
      <c r="BS386" s="375"/>
      <c r="BT386" s="375"/>
      <c r="BU386" s="375"/>
      <c r="BV386" s="375"/>
      <c r="BW386" s="375"/>
      <c r="BX386" s="375"/>
      <c r="BY386" s="375"/>
      <c r="BZ386" s="375"/>
      <c r="CA386" s="372"/>
      <c r="CB386" s="372"/>
      <c r="CC386" s="372"/>
      <c r="CD386" s="372"/>
      <c r="CE386" s="372"/>
      <c r="CF386" s="372"/>
      <c r="CG386" s="372"/>
      <c r="CH386" s="372"/>
      <c r="CI386" s="372"/>
      <c r="CJ386" s="372"/>
      <c r="CK386" s="372"/>
      <c r="CL386" s="372"/>
      <c r="CM386" s="372"/>
      <c r="CN386" s="372"/>
      <c r="CO386" s="372"/>
      <c r="CP386" s="372"/>
    </row>
    <row r="387" spans="71:94">
      <c r="BS387" s="375"/>
      <c r="BT387" s="375"/>
      <c r="BU387" s="375"/>
      <c r="BV387" s="375"/>
      <c r="BW387" s="375"/>
      <c r="BX387" s="375"/>
      <c r="BY387" s="375"/>
      <c r="BZ387" s="375"/>
      <c r="CA387" s="372"/>
      <c r="CB387" s="372"/>
      <c r="CC387" s="372"/>
      <c r="CD387" s="372"/>
      <c r="CE387" s="372"/>
      <c r="CF387" s="372"/>
      <c r="CG387" s="372"/>
      <c r="CH387" s="372"/>
      <c r="CI387" s="372"/>
      <c r="CJ387" s="372"/>
      <c r="CK387" s="372"/>
      <c r="CL387" s="372"/>
      <c r="CM387" s="372"/>
      <c r="CN387" s="372"/>
      <c r="CO387" s="372"/>
      <c r="CP387" s="372"/>
    </row>
    <row r="388" spans="71:94">
      <c r="BS388" s="375"/>
      <c r="BT388" s="375"/>
      <c r="BU388" s="375"/>
      <c r="BV388" s="375"/>
      <c r="BW388" s="375"/>
      <c r="BX388" s="375"/>
      <c r="BY388" s="375"/>
      <c r="BZ388" s="375"/>
      <c r="CA388" s="372"/>
      <c r="CB388" s="372"/>
      <c r="CC388" s="372"/>
      <c r="CD388" s="372"/>
      <c r="CE388" s="372"/>
      <c r="CF388" s="372"/>
      <c r="CG388" s="372"/>
      <c r="CH388" s="372"/>
      <c r="CI388" s="372"/>
      <c r="CJ388" s="372"/>
      <c r="CK388" s="372"/>
      <c r="CL388" s="372"/>
      <c r="CM388" s="372"/>
      <c r="CN388" s="372"/>
      <c r="CO388" s="372"/>
      <c r="CP388" s="372"/>
    </row>
    <row r="389" spans="71:94">
      <c r="BS389" s="375"/>
      <c r="BT389" s="375"/>
      <c r="BU389" s="375"/>
      <c r="BV389" s="375"/>
      <c r="BW389" s="375"/>
      <c r="BX389" s="375"/>
      <c r="BY389" s="375"/>
      <c r="BZ389" s="375"/>
      <c r="CA389" s="372"/>
      <c r="CB389" s="372"/>
      <c r="CC389" s="372"/>
      <c r="CD389" s="372"/>
      <c r="CE389" s="372"/>
      <c r="CF389" s="372"/>
      <c r="CG389" s="372"/>
      <c r="CH389" s="372"/>
      <c r="CI389" s="372"/>
      <c r="CJ389" s="372"/>
      <c r="CK389" s="372"/>
      <c r="CL389" s="372"/>
      <c r="CM389" s="372"/>
      <c r="CN389" s="372"/>
      <c r="CO389" s="372"/>
      <c r="CP389" s="372"/>
    </row>
    <row r="390" spans="71:94">
      <c r="BS390" s="375"/>
      <c r="BT390" s="375"/>
      <c r="BU390" s="375"/>
      <c r="BV390" s="375"/>
      <c r="BW390" s="375"/>
      <c r="BX390" s="375"/>
      <c r="BY390" s="375"/>
      <c r="BZ390" s="375"/>
      <c r="CA390" s="372"/>
      <c r="CB390" s="372"/>
      <c r="CC390" s="372"/>
      <c r="CD390" s="372"/>
      <c r="CE390" s="372"/>
      <c r="CF390" s="372"/>
      <c r="CG390" s="372"/>
      <c r="CH390" s="372"/>
      <c r="CI390" s="372"/>
      <c r="CJ390" s="372"/>
      <c r="CK390" s="372"/>
      <c r="CL390" s="372"/>
      <c r="CM390" s="372"/>
      <c r="CN390" s="372"/>
      <c r="CO390" s="372"/>
      <c r="CP390" s="372"/>
    </row>
    <row r="391" spans="71:94">
      <c r="BS391" s="375"/>
      <c r="BT391" s="375"/>
      <c r="BU391" s="375"/>
      <c r="BV391" s="375"/>
      <c r="BW391" s="375"/>
      <c r="BX391" s="375"/>
      <c r="BY391" s="375"/>
      <c r="BZ391" s="375"/>
      <c r="CA391" s="372"/>
      <c r="CB391" s="372"/>
      <c r="CC391" s="372"/>
      <c r="CD391" s="372"/>
      <c r="CE391" s="372"/>
      <c r="CF391" s="372"/>
      <c r="CG391" s="372"/>
      <c r="CH391" s="372"/>
      <c r="CI391" s="372"/>
      <c r="CJ391" s="372"/>
      <c r="CK391" s="372"/>
      <c r="CL391" s="372"/>
      <c r="CM391" s="372"/>
      <c r="CN391" s="372"/>
      <c r="CO391" s="372"/>
      <c r="CP391" s="372"/>
    </row>
    <row r="392" spans="71:94">
      <c r="BS392" s="375"/>
      <c r="BT392" s="375"/>
      <c r="BU392" s="375"/>
      <c r="BV392" s="375"/>
      <c r="BW392" s="375"/>
      <c r="BX392" s="375"/>
      <c r="BY392" s="375"/>
      <c r="BZ392" s="375"/>
      <c r="CA392" s="372"/>
      <c r="CB392" s="372"/>
      <c r="CC392" s="372"/>
      <c r="CD392" s="372"/>
      <c r="CE392" s="372"/>
      <c r="CF392" s="372"/>
      <c r="CG392" s="372"/>
      <c r="CH392" s="372"/>
      <c r="CI392" s="372"/>
      <c r="CJ392" s="372"/>
      <c r="CK392" s="372"/>
      <c r="CL392" s="372"/>
      <c r="CM392" s="372"/>
      <c r="CN392" s="372"/>
      <c r="CO392" s="372"/>
      <c r="CP392" s="372"/>
    </row>
    <row r="393" spans="71:94">
      <c r="BS393" s="375"/>
      <c r="BT393" s="375"/>
      <c r="BU393" s="375"/>
      <c r="BV393" s="375"/>
      <c r="BW393" s="375"/>
      <c r="BX393" s="375"/>
      <c r="BY393" s="375"/>
      <c r="BZ393" s="375"/>
      <c r="CA393" s="372"/>
      <c r="CB393" s="372"/>
      <c r="CC393" s="372"/>
      <c r="CD393" s="372"/>
      <c r="CE393" s="372"/>
      <c r="CF393" s="372"/>
      <c r="CG393" s="372"/>
      <c r="CH393" s="372"/>
      <c r="CI393" s="372"/>
      <c r="CJ393" s="372"/>
      <c r="CK393" s="372"/>
      <c r="CL393" s="372"/>
      <c r="CM393" s="372"/>
      <c r="CN393" s="372"/>
      <c r="CO393" s="372"/>
      <c r="CP393" s="372"/>
    </row>
    <row r="394" spans="71:94">
      <c r="BS394" s="375"/>
      <c r="BT394" s="375"/>
      <c r="BU394" s="375"/>
      <c r="BV394" s="375"/>
      <c r="BW394" s="375"/>
      <c r="BX394" s="375"/>
      <c r="BY394" s="375"/>
      <c r="BZ394" s="375"/>
      <c r="CA394" s="372"/>
      <c r="CB394" s="372"/>
      <c r="CC394" s="372"/>
      <c r="CD394" s="372"/>
      <c r="CE394" s="372"/>
      <c r="CF394" s="372"/>
      <c r="CG394" s="372"/>
      <c r="CH394" s="372"/>
      <c r="CI394" s="372"/>
      <c r="CJ394" s="372"/>
      <c r="CK394" s="372"/>
      <c r="CL394" s="372"/>
      <c r="CM394" s="372"/>
      <c r="CN394" s="372"/>
      <c r="CO394" s="372"/>
      <c r="CP394" s="372"/>
    </row>
    <row r="395" spans="71:94">
      <c r="BS395" s="375"/>
      <c r="BT395" s="375"/>
      <c r="BU395" s="375"/>
      <c r="BV395" s="375"/>
      <c r="BW395" s="375"/>
      <c r="BX395" s="375"/>
      <c r="BY395" s="375"/>
      <c r="BZ395" s="375"/>
      <c r="CA395" s="372"/>
      <c r="CB395" s="372"/>
      <c r="CC395" s="372"/>
      <c r="CD395" s="372"/>
      <c r="CE395" s="372"/>
      <c r="CF395" s="372"/>
      <c r="CG395" s="372"/>
      <c r="CH395" s="372"/>
      <c r="CI395" s="372"/>
      <c r="CJ395" s="372"/>
      <c r="CK395" s="372"/>
      <c r="CL395" s="372"/>
      <c r="CM395" s="372"/>
      <c r="CN395" s="372"/>
      <c r="CO395" s="372"/>
      <c r="CP395" s="372"/>
    </row>
    <row r="396" spans="71:94">
      <c r="BS396" s="375"/>
      <c r="BT396" s="375"/>
      <c r="BU396" s="375"/>
      <c r="BV396" s="375"/>
      <c r="BW396" s="375"/>
      <c r="BX396" s="375"/>
      <c r="BY396" s="375"/>
      <c r="BZ396" s="375"/>
      <c r="CA396" s="372"/>
      <c r="CB396" s="372"/>
      <c r="CC396" s="372"/>
      <c r="CD396" s="372"/>
      <c r="CE396" s="372"/>
      <c r="CF396" s="372"/>
      <c r="CG396" s="372"/>
      <c r="CH396" s="372"/>
      <c r="CI396" s="372"/>
      <c r="CJ396" s="372"/>
      <c r="CK396" s="372"/>
      <c r="CL396" s="372"/>
      <c r="CM396" s="372"/>
      <c r="CN396" s="372"/>
      <c r="CO396" s="372"/>
      <c r="CP396" s="372"/>
    </row>
    <row r="397" spans="71:94">
      <c r="BS397" s="375"/>
      <c r="BT397" s="375"/>
      <c r="BU397" s="375"/>
      <c r="BV397" s="375"/>
      <c r="BW397" s="375"/>
      <c r="BX397" s="375"/>
      <c r="BY397" s="375"/>
      <c r="BZ397" s="375"/>
      <c r="CA397" s="372"/>
      <c r="CB397" s="372"/>
      <c r="CC397" s="372"/>
      <c r="CD397" s="372"/>
      <c r="CE397" s="372"/>
      <c r="CF397" s="372"/>
      <c r="CG397" s="372"/>
      <c r="CH397" s="372"/>
      <c r="CI397" s="372"/>
      <c r="CJ397" s="372"/>
      <c r="CK397" s="372"/>
      <c r="CL397" s="372"/>
      <c r="CM397" s="372"/>
      <c r="CN397" s="372"/>
      <c r="CO397" s="372"/>
      <c r="CP397" s="372"/>
    </row>
    <row r="398" spans="71:94">
      <c r="BS398" s="375"/>
      <c r="BT398" s="375"/>
      <c r="BU398" s="375"/>
      <c r="BV398" s="375"/>
      <c r="BW398" s="375"/>
      <c r="BX398" s="375"/>
      <c r="BY398" s="375"/>
      <c r="BZ398" s="375"/>
      <c r="CA398" s="372"/>
      <c r="CB398" s="372"/>
      <c r="CC398" s="372"/>
      <c r="CD398" s="372"/>
      <c r="CE398" s="372"/>
      <c r="CF398" s="372"/>
      <c r="CG398" s="372"/>
      <c r="CH398" s="372"/>
      <c r="CI398" s="372"/>
      <c r="CJ398" s="372"/>
      <c r="CK398" s="372"/>
      <c r="CL398" s="372"/>
      <c r="CM398" s="372"/>
      <c r="CN398" s="372"/>
      <c r="CO398" s="372"/>
      <c r="CP398" s="372"/>
    </row>
    <row r="399" spans="71:94">
      <c r="BS399" s="375"/>
      <c r="BT399" s="375"/>
      <c r="BU399" s="375"/>
      <c r="BV399" s="375"/>
      <c r="BW399" s="375"/>
      <c r="BX399" s="375"/>
      <c r="BY399" s="375"/>
      <c r="BZ399" s="375"/>
      <c r="CA399" s="372"/>
      <c r="CB399" s="372"/>
      <c r="CC399" s="372"/>
      <c r="CD399" s="372"/>
      <c r="CE399" s="372"/>
      <c r="CF399" s="372"/>
      <c r="CG399" s="372"/>
      <c r="CH399" s="372"/>
      <c r="CI399" s="372"/>
      <c r="CJ399" s="372"/>
      <c r="CK399" s="372"/>
      <c r="CL399" s="372"/>
      <c r="CM399" s="372"/>
      <c r="CN399" s="372"/>
      <c r="CO399" s="372"/>
      <c r="CP399" s="372"/>
    </row>
    <row r="400" spans="71:94">
      <c r="BS400" s="375"/>
      <c r="BT400" s="375"/>
      <c r="BU400" s="375"/>
      <c r="BV400" s="375"/>
      <c r="BW400" s="375"/>
      <c r="BX400" s="375"/>
      <c r="BY400" s="375"/>
      <c r="BZ400" s="375"/>
      <c r="CA400" s="372"/>
      <c r="CB400" s="372"/>
      <c r="CC400" s="372"/>
      <c r="CD400" s="372"/>
      <c r="CE400" s="372"/>
      <c r="CF400" s="372"/>
      <c r="CG400" s="372"/>
      <c r="CH400" s="372"/>
      <c r="CI400" s="372"/>
      <c r="CJ400" s="372"/>
      <c r="CK400" s="372"/>
      <c r="CL400" s="372"/>
      <c r="CM400" s="372"/>
      <c r="CN400" s="372"/>
      <c r="CO400" s="372"/>
      <c r="CP400" s="372"/>
    </row>
    <row r="401" spans="71:94">
      <c r="BS401" s="375"/>
      <c r="BT401" s="375"/>
      <c r="BU401" s="375"/>
      <c r="BV401" s="375"/>
      <c r="BW401" s="375"/>
      <c r="BX401" s="375"/>
      <c r="BY401" s="375"/>
      <c r="BZ401" s="375"/>
      <c r="CA401" s="372"/>
      <c r="CB401" s="372"/>
      <c r="CC401" s="372"/>
      <c r="CD401" s="372"/>
      <c r="CE401" s="372"/>
      <c r="CF401" s="372"/>
      <c r="CG401" s="372"/>
      <c r="CH401" s="372"/>
      <c r="CI401" s="372"/>
      <c r="CJ401" s="372"/>
      <c r="CK401" s="372"/>
      <c r="CL401" s="372"/>
      <c r="CM401" s="372"/>
      <c r="CN401" s="372"/>
      <c r="CO401" s="372"/>
      <c r="CP401" s="372"/>
    </row>
    <row r="402" spans="71:94">
      <c r="BS402" s="375"/>
      <c r="BT402" s="375"/>
      <c r="BU402" s="375"/>
      <c r="BV402" s="375"/>
      <c r="BW402" s="375"/>
      <c r="BX402" s="375"/>
      <c r="BY402" s="375"/>
      <c r="BZ402" s="375"/>
      <c r="CA402" s="372"/>
      <c r="CB402" s="372"/>
      <c r="CC402" s="372"/>
      <c r="CD402" s="372"/>
      <c r="CE402" s="372"/>
      <c r="CF402" s="372"/>
      <c r="CG402" s="372"/>
      <c r="CH402" s="372"/>
      <c r="CI402" s="372"/>
      <c r="CJ402" s="372"/>
      <c r="CK402" s="372"/>
      <c r="CL402" s="372"/>
      <c r="CM402" s="372"/>
      <c r="CN402" s="372"/>
      <c r="CO402" s="372"/>
      <c r="CP402" s="372"/>
    </row>
    <row r="403" spans="71:94">
      <c r="BS403" s="375"/>
      <c r="BT403" s="375"/>
      <c r="BU403" s="375"/>
      <c r="BV403" s="375"/>
      <c r="BW403" s="375"/>
      <c r="BX403" s="375"/>
      <c r="BY403" s="375"/>
      <c r="BZ403" s="375"/>
      <c r="CA403" s="372"/>
      <c r="CB403" s="372"/>
      <c r="CC403" s="372"/>
      <c r="CD403" s="372"/>
      <c r="CE403" s="372"/>
      <c r="CF403" s="372"/>
      <c r="CG403" s="372"/>
      <c r="CH403" s="372"/>
      <c r="CI403" s="372"/>
      <c r="CJ403" s="372"/>
      <c r="CK403" s="372"/>
      <c r="CL403" s="372"/>
      <c r="CM403" s="372"/>
      <c r="CN403" s="372"/>
      <c r="CO403" s="372"/>
      <c r="CP403" s="372"/>
    </row>
    <row r="404" spans="71:94">
      <c r="BS404" s="375"/>
      <c r="BT404" s="375"/>
      <c r="BU404" s="375"/>
      <c r="BV404" s="375"/>
      <c r="BW404" s="375"/>
      <c r="BX404" s="375"/>
      <c r="BY404" s="375"/>
      <c r="BZ404" s="375"/>
      <c r="CA404" s="372"/>
      <c r="CB404" s="372"/>
      <c r="CC404" s="372"/>
      <c r="CD404" s="372"/>
      <c r="CE404" s="372"/>
      <c r="CF404" s="372"/>
      <c r="CG404" s="372"/>
      <c r="CH404" s="372"/>
      <c r="CI404" s="372"/>
      <c r="CJ404" s="372"/>
      <c r="CK404" s="372"/>
      <c r="CL404" s="372"/>
      <c r="CM404" s="372"/>
      <c r="CN404" s="372"/>
      <c r="CO404" s="372"/>
      <c r="CP404" s="372"/>
    </row>
    <row r="405" spans="71:94">
      <c r="BS405" s="375"/>
      <c r="BT405" s="375"/>
      <c r="BU405" s="375"/>
      <c r="BV405" s="375"/>
      <c r="BW405" s="375"/>
      <c r="BX405" s="375"/>
      <c r="BY405" s="375"/>
      <c r="BZ405" s="375"/>
      <c r="CA405" s="372"/>
      <c r="CB405" s="372"/>
      <c r="CC405" s="372"/>
      <c r="CD405" s="372"/>
      <c r="CE405" s="372"/>
      <c r="CF405" s="372"/>
      <c r="CG405" s="372"/>
      <c r="CH405" s="372"/>
      <c r="CI405" s="372"/>
      <c r="CJ405" s="372"/>
      <c r="CK405" s="372"/>
      <c r="CL405" s="372"/>
      <c r="CM405" s="372"/>
      <c r="CN405" s="372"/>
      <c r="CO405" s="372"/>
      <c r="CP405" s="372"/>
    </row>
    <row r="406" spans="71:94">
      <c r="BS406" s="375"/>
      <c r="BT406" s="375"/>
      <c r="BU406" s="375"/>
      <c r="BV406" s="375"/>
      <c r="BW406" s="375"/>
      <c r="BX406" s="375"/>
      <c r="BY406" s="375"/>
      <c r="BZ406" s="375"/>
      <c r="CA406" s="372"/>
      <c r="CB406" s="372"/>
      <c r="CC406" s="372"/>
      <c r="CD406" s="372"/>
      <c r="CE406" s="372"/>
      <c r="CF406" s="372"/>
      <c r="CG406" s="372"/>
      <c r="CH406" s="372"/>
      <c r="CI406" s="372"/>
      <c r="CJ406" s="372"/>
      <c r="CK406" s="372"/>
      <c r="CL406" s="372"/>
      <c r="CM406" s="372"/>
      <c r="CN406" s="372"/>
      <c r="CO406" s="372"/>
      <c r="CP406" s="372"/>
    </row>
    <row r="407" spans="71:94">
      <c r="BS407" s="375"/>
      <c r="BT407" s="375"/>
      <c r="BU407" s="375"/>
      <c r="BV407" s="375"/>
      <c r="BW407" s="375"/>
      <c r="BX407" s="375"/>
      <c r="BY407" s="375"/>
      <c r="BZ407" s="375"/>
      <c r="CA407" s="372"/>
      <c r="CB407" s="372"/>
      <c r="CC407" s="372"/>
      <c r="CD407" s="372"/>
      <c r="CE407" s="372"/>
      <c r="CF407" s="372"/>
      <c r="CG407" s="372"/>
      <c r="CH407" s="372"/>
      <c r="CI407" s="372"/>
      <c r="CJ407" s="372"/>
      <c r="CK407" s="372"/>
      <c r="CL407" s="372"/>
      <c r="CM407" s="372"/>
      <c r="CN407" s="372"/>
      <c r="CO407" s="372"/>
      <c r="CP407" s="372"/>
    </row>
    <row r="408" spans="71:94">
      <c r="BS408" s="375"/>
      <c r="BT408" s="375"/>
      <c r="BU408" s="375"/>
      <c r="BV408" s="375"/>
      <c r="BW408" s="375"/>
      <c r="BX408" s="375"/>
      <c r="BY408" s="375"/>
      <c r="BZ408" s="375"/>
      <c r="CA408" s="372"/>
      <c r="CB408" s="372"/>
      <c r="CC408" s="372"/>
      <c r="CD408" s="372"/>
      <c r="CE408" s="372"/>
      <c r="CF408" s="372"/>
      <c r="CG408" s="372"/>
      <c r="CH408" s="372"/>
      <c r="CI408" s="372"/>
      <c r="CJ408" s="372"/>
      <c r="CK408" s="372"/>
      <c r="CL408" s="372"/>
      <c r="CM408" s="372"/>
      <c r="CN408" s="372"/>
      <c r="CO408" s="372"/>
      <c r="CP408" s="372"/>
    </row>
    <row r="409" spans="71:94">
      <c r="BS409" s="375"/>
      <c r="BT409" s="375"/>
      <c r="BU409" s="375"/>
      <c r="BV409" s="375"/>
      <c r="BW409" s="375"/>
      <c r="BX409" s="375"/>
      <c r="BY409" s="375"/>
      <c r="BZ409" s="375"/>
      <c r="CA409" s="372"/>
      <c r="CB409" s="372"/>
      <c r="CC409" s="372"/>
      <c r="CD409" s="372"/>
      <c r="CE409" s="372"/>
      <c r="CF409" s="372"/>
      <c r="CG409" s="372"/>
      <c r="CH409" s="372"/>
      <c r="CI409" s="372"/>
      <c r="CJ409" s="372"/>
      <c r="CK409" s="372"/>
      <c r="CL409" s="372"/>
      <c r="CM409" s="372"/>
      <c r="CN409" s="372"/>
      <c r="CO409" s="372"/>
      <c r="CP409" s="372"/>
    </row>
    <row r="410" spans="71:94">
      <c r="BS410" s="375"/>
      <c r="BT410" s="375"/>
      <c r="BU410" s="375"/>
      <c r="BV410" s="375"/>
      <c r="BW410" s="375"/>
      <c r="BX410" s="375"/>
      <c r="BY410" s="375"/>
      <c r="BZ410" s="375"/>
      <c r="CA410" s="372"/>
      <c r="CB410" s="372"/>
      <c r="CC410" s="372"/>
      <c r="CD410" s="372"/>
      <c r="CE410" s="372"/>
      <c r="CF410" s="372"/>
      <c r="CG410" s="372"/>
      <c r="CH410" s="372"/>
      <c r="CI410" s="372"/>
      <c r="CJ410" s="372"/>
      <c r="CK410" s="372"/>
      <c r="CL410" s="372"/>
      <c r="CM410" s="372"/>
      <c r="CN410" s="372"/>
      <c r="CO410" s="372"/>
      <c r="CP410" s="372"/>
    </row>
    <row r="411" spans="71:94">
      <c r="BS411" s="375"/>
      <c r="BT411" s="375"/>
      <c r="BU411" s="375"/>
      <c r="BV411" s="375"/>
      <c r="BW411" s="375"/>
      <c r="BX411" s="375"/>
      <c r="BY411" s="375"/>
      <c r="BZ411" s="375"/>
      <c r="CA411" s="372"/>
      <c r="CB411" s="372"/>
      <c r="CC411" s="372"/>
      <c r="CD411" s="372"/>
      <c r="CE411" s="372"/>
      <c r="CF411" s="372"/>
      <c r="CG411" s="372"/>
      <c r="CH411" s="372"/>
      <c r="CI411" s="372"/>
      <c r="CJ411" s="372"/>
      <c r="CK411" s="372"/>
      <c r="CL411" s="372"/>
      <c r="CM411" s="372"/>
      <c r="CN411" s="372"/>
      <c r="CO411" s="372"/>
      <c r="CP411" s="372"/>
    </row>
    <row r="412" spans="71:94">
      <c r="BS412" s="375"/>
      <c r="BT412" s="375"/>
      <c r="BU412" s="375"/>
      <c r="BV412" s="375"/>
      <c r="BW412" s="375"/>
      <c r="BX412" s="375"/>
      <c r="BY412" s="375"/>
      <c r="BZ412" s="375"/>
      <c r="CA412" s="372"/>
      <c r="CB412" s="372"/>
      <c r="CC412" s="372"/>
      <c r="CD412" s="372"/>
      <c r="CE412" s="372"/>
      <c r="CF412" s="372"/>
      <c r="CG412" s="372"/>
      <c r="CH412" s="372"/>
      <c r="CI412" s="372"/>
      <c r="CJ412" s="372"/>
      <c r="CK412" s="372"/>
      <c r="CL412" s="372"/>
      <c r="CM412" s="372"/>
      <c r="CN412" s="372"/>
      <c r="CO412" s="372"/>
      <c r="CP412" s="372"/>
    </row>
    <row r="413" spans="71:94">
      <c r="BS413" s="375"/>
      <c r="BT413" s="375"/>
      <c r="BU413" s="375"/>
      <c r="BV413" s="375"/>
      <c r="BW413" s="375"/>
      <c r="BX413" s="375"/>
      <c r="BY413" s="375"/>
      <c r="BZ413" s="375"/>
      <c r="CA413" s="372"/>
      <c r="CB413" s="372"/>
      <c r="CC413" s="372"/>
      <c r="CD413" s="372"/>
      <c r="CE413" s="372"/>
      <c r="CF413" s="372"/>
      <c r="CG413" s="372"/>
      <c r="CH413" s="372"/>
      <c r="CI413" s="372"/>
      <c r="CJ413" s="372"/>
      <c r="CK413" s="372"/>
      <c r="CL413" s="372"/>
      <c r="CM413" s="372"/>
      <c r="CN413" s="372"/>
      <c r="CO413" s="372"/>
      <c r="CP413" s="372"/>
    </row>
    <row r="414" spans="71:94">
      <c r="BS414" s="375"/>
      <c r="BT414" s="375"/>
      <c r="BU414" s="375"/>
      <c r="BV414" s="375"/>
      <c r="BW414" s="375"/>
      <c r="BX414" s="375"/>
      <c r="BY414" s="375"/>
      <c r="BZ414" s="375"/>
      <c r="CA414" s="372"/>
      <c r="CB414" s="372"/>
      <c r="CC414" s="372"/>
      <c r="CD414" s="372"/>
      <c r="CE414" s="372"/>
      <c r="CF414" s="372"/>
      <c r="CG414" s="372"/>
      <c r="CH414" s="372"/>
      <c r="CI414" s="372"/>
      <c r="CJ414" s="372"/>
      <c r="CK414" s="372"/>
      <c r="CL414" s="372"/>
      <c r="CM414" s="372"/>
      <c r="CN414" s="372"/>
      <c r="CO414" s="372"/>
      <c r="CP414" s="372"/>
    </row>
    <row r="415" spans="71:94">
      <c r="BS415" s="375"/>
      <c r="BT415" s="375"/>
      <c r="BU415" s="375"/>
      <c r="BV415" s="375"/>
      <c r="BW415" s="375"/>
      <c r="BX415" s="375"/>
      <c r="BY415" s="375"/>
      <c r="BZ415" s="375"/>
      <c r="CA415" s="372"/>
      <c r="CB415" s="372"/>
      <c r="CC415" s="372"/>
      <c r="CD415" s="372"/>
      <c r="CE415" s="372"/>
      <c r="CF415" s="372"/>
      <c r="CG415" s="372"/>
      <c r="CH415" s="372"/>
      <c r="CI415" s="372"/>
      <c r="CJ415" s="372"/>
      <c r="CK415" s="372"/>
      <c r="CL415" s="372"/>
      <c r="CM415" s="372"/>
      <c r="CN415" s="372"/>
      <c r="CO415" s="372"/>
      <c r="CP415" s="372"/>
    </row>
    <row r="416" spans="71:94">
      <c r="BS416" s="375"/>
      <c r="BT416" s="375"/>
      <c r="BU416" s="375"/>
      <c r="BV416" s="375"/>
      <c r="BW416" s="375"/>
      <c r="BX416" s="375"/>
      <c r="BY416" s="375"/>
      <c r="BZ416" s="375"/>
      <c r="CA416" s="372"/>
      <c r="CB416" s="372"/>
      <c r="CC416" s="372"/>
      <c r="CD416" s="372"/>
      <c r="CE416" s="372"/>
      <c r="CF416" s="372"/>
      <c r="CG416" s="372"/>
      <c r="CH416" s="372"/>
      <c r="CI416" s="372"/>
      <c r="CJ416" s="372"/>
      <c r="CK416" s="372"/>
      <c r="CL416" s="372"/>
      <c r="CM416" s="372"/>
      <c r="CN416" s="372"/>
      <c r="CO416" s="372"/>
      <c r="CP416" s="372"/>
    </row>
    <row r="417" spans="71:94">
      <c r="BS417" s="375"/>
      <c r="BT417" s="375"/>
      <c r="BU417" s="375"/>
      <c r="BV417" s="375"/>
      <c r="BW417" s="375"/>
      <c r="BX417" s="375"/>
      <c r="BY417" s="375"/>
      <c r="BZ417" s="375"/>
      <c r="CA417" s="372"/>
      <c r="CB417" s="372"/>
      <c r="CC417" s="372"/>
      <c r="CD417" s="372"/>
      <c r="CE417" s="372"/>
      <c r="CF417" s="372"/>
      <c r="CG417" s="372"/>
      <c r="CH417" s="372"/>
      <c r="CI417" s="372"/>
      <c r="CJ417" s="372"/>
      <c r="CK417" s="372"/>
      <c r="CL417" s="372"/>
      <c r="CM417" s="372"/>
      <c r="CN417" s="372"/>
      <c r="CO417" s="372"/>
      <c r="CP417" s="372"/>
    </row>
    <row r="418" spans="71:94">
      <c r="BS418" s="375"/>
      <c r="BT418" s="375"/>
      <c r="BU418" s="375"/>
      <c r="BV418" s="375"/>
      <c r="BW418" s="375"/>
      <c r="BX418" s="375"/>
      <c r="BY418" s="375"/>
      <c r="BZ418" s="375"/>
      <c r="CA418" s="372"/>
      <c r="CB418" s="372"/>
      <c r="CC418" s="372"/>
      <c r="CD418" s="372"/>
      <c r="CE418" s="372"/>
      <c r="CF418" s="372"/>
      <c r="CG418" s="372"/>
      <c r="CH418" s="372"/>
      <c r="CI418" s="372"/>
      <c r="CJ418" s="372"/>
      <c r="CK418" s="372"/>
      <c r="CL418" s="372"/>
      <c r="CM418" s="372"/>
      <c r="CN418" s="372"/>
      <c r="CO418" s="372"/>
      <c r="CP418" s="372"/>
    </row>
    <row r="419" spans="71:94">
      <c r="BS419" s="375"/>
      <c r="BT419" s="375"/>
      <c r="BU419" s="375"/>
      <c r="BV419" s="375"/>
      <c r="BW419" s="375"/>
      <c r="BX419" s="375"/>
      <c r="BY419" s="375"/>
      <c r="BZ419" s="375"/>
      <c r="CA419" s="372"/>
      <c r="CB419" s="372"/>
      <c r="CC419" s="372"/>
      <c r="CD419" s="372"/>
      <c r="CE419" s="372"/>
      <c r="CF419" s="372"/>
      <c r="CG419" s="372"/>
      <c r="CH419" s="372"/>
      <c r="CI419" s="372"/>
      <c r="CJ419" s="372"/>
      <c r="CK419" s="372"/>
      <c r="CL419" s="372"/>
      <c r="CM419" s="372"/>
      <c r="CN419" s="372"/>
      <c r="CO419" s="372"/>
      <c r="CP419" s="372"/>
    </row>
    <row r="420" spans="71:94">
      <c r="BS420" s="375"/>
      <c r="BT420" s="375"/>
      <c r="BU420" s="375"/>
      <c r="BV420" s="375"/>
      <c r="BW420" s="375"/>
      <c r="BX420" s="375"/>
      <c r="BY420" s="375"/>
      <c r="BZ420" s="375"/>
      <c r="CA420" s="372"/>
      <c r="CB420" s="372"/>
      <c r="CC420" s="372"/>
      <c r="CD420" s="372"/>
      <c r="CE420" s="372"/>
      <c r="CF420" s="372"/>
      <c r="CG420" s="372"/>
      <c r="CH420" s="372"/>
      <c r="CI420" s="372"/>
      <c r="CJ420" s="372"/>
      <c r="CK420" s="372"/>
      <c r="CL420" s="372"/>
      <c r="CM420" s="372"/>
      <c r="CN420" s="372"/>
      <c r="CO420" s="372"/>
      <c r="CP420" s="372"/>
    </row>
    <row r="421" spans="71:94">
      <c r="BS421" s="375"/>
      <c r="BT421" s="375"/>
      <c r="BU421" s="375"/>
      <c r="BV421" s="375"/>
      <c r="BW421" s="375"/>
      <c r="BX421" s="375"/>
      <c r="BY421" s="375"/>
      <c r="BZ421" s="375"/>
      <c r="CA421" s="372"/>
      <c r="CB421" s="372"/>
      <c r="CC421" s="372"/>
      <c r="CD421" s="372"/>
      <c r="CE421" s="372"/>
      <c r="CF421" s="372"/>
      <c r="CG421" s="372"/>
      <c r="CH421" s="372"/>
      <c r="CI421" s="372"/>
      <c r="CJ421" s="372"/>
      <c r="CK421" s="372"/>
      <c r="CL421" s="372"/>
      <c r="CM421" s="372"/>
      <c r="CN421" s="372"/>
      <c r="CO421" s="372"/>
      <c r="CP421" s="372"/>
    </row>
    <row r="422" spans="71:94">
      <c r="BS422" s="375"/>
      <c r="BT422" s="375"/>
      <c r="BU422" s="375"/>
      <c r="BV422" s="375"/>
      <c r="BW422" s="375"/>
      <c r="BX422" s="375"/>
      <c r="BY422" s="375"/>
      <c r="BZ422" s="375"/>
      <c r="CA422" s="372"/>
      <c r="CB422" s="372"/>
      <c r="CC422" s="372"/>
      <c r="CD422" s="372"/>
      <c r="CE422" s="372"/>
      <c r="CF422" s="372"/>
      <c r="CG422" s="372"/>
      <c r="CH422" s="372"/>
      <c r="CI422" s="372"/>
      <c r="CJ422" s="372"/>
      <c r="CK422" s="372"/>
      <c r="CL422" s="372"/>
      <c r="CM422" s="372"/>
      <c r="CN422" s="372"/>
      <c r="CO422" s="372"/>
      <c r="CP422" s="372"/>
    </row>
    <row r="423" spans="71:94">
      <c r="BS423" s="375"/>
      <c r="BT423" s="375"/>
      <c r="BU423" s="375"/>
      <c r="BV423" s="375"/>
      <c r="BW423" s="375"/>
      <c r="BX423" s="375"/>
      <c r="BY423" s="375"/>
      <c r="BZ423" s="375"/>
      <c r="CA423" s="372"/>
      <c r="CB423" s="372"/>
      <c r="CC423" s="372"/>
      <c r="CD423" s="372"/>
      <c r="CE423" s="372"/>
      <c r="CF423" s="372"/>
      <c r="CG423" s="372"/>
      <c r="CH423" s="372"/>
      <c r="CI423" s="372"/>
      <c r="CJ423" s="372"/>
      <c r="CK423" s="372"/>
      <c r="CL423" s="372"/>
      <c r="CM423" s="372"/>
      <c r="CN423" s="372"/>
      <c r="CO423" s="372"/>
      <c r="CP423" s="372"/>
    </row>
    <row r="424" spans="71:94">
      <c r="BS424" s="375"/>
      <c r="BT424" s="375"/>
      <c r="BU424" s="375"/>
      <c r="BV424" s="375"/>
      <c r="BW424" s="375"/>
      <c r="BX424" s="375"/>
      <c r="BY424" s="375"/>
      <c r="BZ424" s="375"/>
      <c r="CA424" s="372"/>
      <c r="CB424" s="372"/>
      <c r="CC424" s="372"/>
      <c r="CD424" s="372"/>
      <c r="CE424" s="372"/>
      <c r="CF424" s="372"/>
      <c r="CG424" s="372"/>
      <c r="CH424" s="372"/>
      <c r="CI424" s="372"/>
      <c r="CJ424" s="372"/>
      <c r="CK424" s="372"/>
      <c r="CL424" s="372"/>
      <c r="CM424" s="372"/>
      <c r="CN424" s="372"/>
      <c r="CO424" s="372"/>
      <c r="CP424" s="372"/>
    </row>
    <row r="425" spans="71:94">
      <c r="BS425" s="375"/>
      <c r="BT425" s="375"/>
      <c r="BU425" s="375"/>
      <c r="BV425" s="375"/>
      <c r="BW425" s="375"/>
      <c r="BX425" s="375"/>
      <c r="BY425" s="375"/>
      <c r="BZ425" s="375"/>
      <c r="CA425" s="372"/>
      <c r="CB425" s="372"/>
      <c r="CC425" s="372"/>
      <c r="CD425" s="372"/>
      <c r="CE425" s="372"/>
      <c r="CF425" s="372"/>
      <c r="CG425" s="372"/>
      <c r="CH425" s="372"/>
      <c r="CI425" s="372"/>
      <c r="CJ425" s="372"/>
      <c r="CK425" s="372"/>
      <c r="CL425" s="372"/>
      <c r="CM425" s="372"/>
      <c r="CN425" s="372"/>
      <c r="CO425" s="372"/>
      <c r="CP425" s="372"/>
    </row>
    <row r="426" spans="71:94">
      <c r="BS426" s="375"/>
      <c r="BT426" s="375"/>
      <c r="BU426" s="375"/>
      <c r="BV426" s="375"/>
      <c r="BW426" s="375"/>
      <c r="BX426" s="375"/>
      <c r="BY426" s="375"/>
      <c r="BZ426" s="375"/>
      <c r="CA426" s="372"/>
      <c r="CB426" s="372"/>
      <c r="CC426" s="372"/>
      <c r="CD426" s="372"/>
      <c r="CE426" s="372"/>
      <c r="CF426" s="372"/>
      <c r="CG426" s="372"/>
      <c r="CH426" s="372"/>
      <c r="CI426" s="372"/>
      <c r="CJ426" s="372"/>
      <c r="CK426" s="372"/>
      <c r="CL426" s="372"/>
      <c r="CM426" s="372"/>
      <c r="CN426" s="372"/>
      <c r="CO426" s="372"/>
      <c r="CP426" s="372"/>
    </row>
    <row r="427" spans="71:94">
      <c r="BS427" s="375"/>
      <c r="BT427" s="375"/>
      <c r="BU427" s="375"/>
      <c r="BV427" s="375"/>
      <c r="BW427" s="375"/>
      <c r="BX427" s="375"/>
      <c r="BY427" s="375"/>
      <c r="BZ427" s="375"/>
      <c r="CA427" s="372"/>
      <c r="CB427" s="372"/>
      <c r="CC427" s="372"/>
      <c r="CD427" s="372"/>
      <c r="CE427" s="372"/>
      <c r="CF427" s="372"/>
      <c r="CG427" s="372"/>
      <c r="CH427" s="372"/>
      <c r="CI427" s="372"/>
      <c r="CJ427" s="372"/>
      <c r="CK427" s="372"/>
      <c r="CL427" s="372"/>
      <c r="CM427" s="372"/>
      <c r="CN427" s="372"/>
      <c r="CO427" s="372"/>
      <c r="CP427" s="372"/>
    </row>
    <row r="428" spans="71:94">
      <c r="BS428" s="375"/>
      <c r="BT428" s="375"/>
      <c r="BU428" s="375"/>
      <c r="BV428" s="375"/>
      <c r="BW428" s="375"/>
      <c r="BX428" s="375"/>
      <c r="BY428" s="375"/>
      <c r="BZ428" s="375"/>
      <c r="CA428" s="372"/>
      <c r="CB428" s="372"/>
      <c r="CC428" s="372"/>
      <c r="CD428" s="372"/>
      <c r="CE428" s="372"/>
      <c r="CF428" s="372"/>
      <c r="CG428" s="372"/>
      <c r="CH428" s="372"/>
      <c r="CI428" s="372"/>
      <c r="CJ428" s="372"/>
      <c r="CK428" s="372"/>
      <c r="CL428" s="372"/>
      <c r="CM428" s="372"/>
      <c r="CN428" s="372"/>
      <c r="CO428" s="372"/>
      <c r="CP428" s="372"/>
    </row>
    <row r="429" spans="71:94">
      <c r="BS429" s="375"/>
      <c r="BT429" s="375"/>
      <c r="BU429" s="375"/>
      <c r="BV429" s="375"/>
      <c r="BW429" s="375"/>
      <c r="BX429" s="375"/>
      <c r="BY429" s="375"/>
      <c r="BZ429" s="375"/>
      <c r="CA429" s="372"/>
      <c r="CB429" s="372"/>
      <c r="CC429" s="372"/>
      <c r="CD429" s="372"/>
      <c r="CE429" s="372"/>
      <c r="CF429" s="372"/>
      <c r="CG429" s="372"/>
      <c r="CH429" s="372"/>
      <c r="CI429" s="372"/>
      <c r="CJ429" s="372"/>
      <c r="CK429" s="372"/>
      <c r="CL429" s="372"/>
      <c r="CM429" s="372"/>
      <c r="CN429" s="372"/>
      <c r="CO429" s="372"/>
      <c r="CP429" s="372"/>
    </row>
    <row r="430" spans="71:94">
      <c r="BS430" s="375"/>
      <c r="BT430" s="375"/>
      <c r="BU430" s="375"/>
      <c r="BV430" s="375"/>
      <c r="BW430" s="375"/>
      <c r="BX430" s="375"/>
      <c r="BY430" s="375"/>
      <c r="BZ430" s="375"/>
      <c r="CA430" s="372"/>
      <c r="CB430" s="372"/>
      <c r="CC430" s="372"/>
      <c r="CD430" s="372"/>
      <c r="CE430" s="372"/>
      <c r="CF430" s="372"/>
      <c r="CG430" s="372"/>
      <c r="CH430" s="372"/>
      <c r="CI430" s="372"/>
      <c r="CJ430" s="372"/>
      <c r="CK430" s="372"/>
      <c r="CL430" s="372"/>
      <c r="CM430" s="372"/>
      <c r="CN430" s="372"/>
      <c r="CO430" s="372"/>
      <c r="CP430" s="372"/>
    </row>
    <row r="431" spans="71:94">
      <c r="BS431" s="375"/>
      <c r="BT431" s="375"/>
      <c r="BU431" s="375"/>
      <c r="BV431" s="375"/>
      <c r="BW431" s="375"/>
      <c r="BX431" s="375"/>
      <c r="BY431" s="375"/>
      <c r="BZ431" s="375"/>
      <c r="CA431" s="372"/>
      <c r="CB431" s="372"/>
      <c r="CC431" s="372"/>
      <c r="CD431" s="372"/>
      <c r="CE431" s="372"/>
      <c r="CF431" s="372"/>
      <c r="CG431" s="372"/>
      <c r="CH431" s="372"/>
      <c r="CI431" s="372"/>
      <c r="CJ431" s="372"/>
      <c r="CK431" s="372"/>
      <c r="CL431" s="372"/>
      <c r="CM431" s="372"/>
      <c r="CN431" s="372"/>
      <c r="CO431" s="372"/>
      <c r="CP431" s="372"/>
    </row>
    <row r="432" spans="71:94">
      <c r="BS432" s="375"/>
      <c r="BT432" s="375"/>
      <c r="BU432" s="375"/>
      <c r="BV432" s="375"/>
      <c r="BW432" s="375"/>
      <c r="BX432" s="375"/>
      <c r="BY432" s="375"/>
      <c r="BZ432" s="375"/>
      <c r="CA432" s="372"/>
      <c r="CB432" s="372"/>
      <c r="CC432" s="372"/>
      <c r="CD432" s="372"/>
      <c r="CE432" s="372"/>
      <c r="CF432" s="372"/>
      <c r="CG432" s="372"/>
      <c r="CH432" s="372"/>
      <c r="CI432" s="372"/>
      <c r="CJ432" s="372"/>
      <c r="CK432" s="372"/>
      <c r="CL432" s="372"/>
      <c r="CM432" s="372"/>
      <c r="CN432" s="372"/>
      <c r="CO432" s="372"/>
      <c r="CP432" s="372"/>
    </row>
    <row r="433" spans="71:94">
      <c r="BS433" s="375"/>
      <c r="BT433" s="375"/>
      <c r="BU433" s="375"/>
      <c r="BV433" s="375"/>
      <c r="BW433" s="375"/>
      <c r="BX433" s="375"/>
      <c r="BY433" s="375"/>
      <c r="BZ433" s="375"/>
      <c r="CA433" s="372"/>
      <c r="CB433" s="372"/>
      <c r="CC433" s="372"/>
      <c r="CD433" s="372"/>
      <c r="CE433" s="372"/>
      <c r="CF433" s="372"/>
      <c r="CG433" s="372"/>
      <c r="CH433" s="372"/>
      <c r="CI433" s="372"/>
      <c r="CJ433" s="372"/>
      <c r="CK433" s="372"/>
      <c r="CL433" s="372"/>
      <c r="CM433" s="372"/>
      <c r="CN433" s="372"/>
      <c r="CO433" s="372"/>
      <c r="CP433" s="372"/>
    </row>
    <row r="434" spans="71:94">
      <c r="BS434" s="375"/>
      <c r="BT434" s="375"/>
      <c r="BU434" s="375"/>
      <c r="BV434" s="375"/>
      <c r="BW434" s="375"/>
      <c r="BX434" s="375"/>
      <c r="BY434" s="375"/>
      <c r="BZ434" s="375"/>
      <c r="CA434" s="372"/>
      <c r="CB434" s="372"/>
      <c r="CC434" s="372"/>
      <c r="CD434" s="372"/>
      <c r="CE434" s="372"/>
      <c r="CF434" s="372"/>
      <c r="CG434" s="372"/>
      <c r="CH434" s="372"/>
      <c r="CI434" s="372"/>
      <c r="CJ434" s="372"/>
      <c r="CK434" s="372"/>
      <c r="CL434" s="372"/>
      <c r="CM434" s="372"/>
      <c r="CN434" s="372"/>
      <c r="CO434" s="372"/>
      <c r="CP434" s="372"/>
    </row>
    <row r="435" spans="71:94">
      <c r="BS435" s="375"/>
      <c r="BT435" s="375"/>
      <c r="BU435" s="375"/>
      <c r="BV435" s="375"/>
      <c r="BW435" s="375"/>
      <c r="BX435" s="375"/>
      <c r="BY435" s="375"/>
      <c r="BZ435" s="375"/>
      <c r="CA435" s="372"/>
      <c r="CB435" s="372"/>
      <c r="CC435" s="372"/>
      <c r="CD435" s="372"/>
      <c r="CE435" s="372"/>
      <c r="CF435" s="372"/>
      <c r="CG435" s="372"/>
      <c r="CH435" s="372"/>
      <c r="CI435" s="372"/>
      <c r="CJ435" s="372"/>
      <c r="CK435" s="372"/>
      <c r="CL435" s="372"/>
      <c r="CM435" s="372"/>
      <c r="CN435" s="372"/>
      <c r="CO435" s="372"/>
      <c r="CP435" s="372"/>
    </row>
    <row r="436" spans="71:94">
      <c r="BS436" s="375"/>
      <c r="BT436" s="375"/>
      <c r="BU436" s="375"/>
      <c r="BV436" s="375"/>
      <c r="BW436" s="375"/>
      <c r="BX436" s="375"/>
      <c r="BY436" s="375"/>
      <c r="BZ436" s="375"/>
      <c r="CA436" s="372"/>
      <c r="CB436" s="372"/>
      <c r="CC436" s="372"/>
      <c r="CD436" s="372"/>
      <c r="CE436" s="372"/>
      <c r="CF436" s="372"/>
      <c r="CG436" s="372"/>
      <c r="CH436" s="372"/>
      <c r="CI436" s="372"/>
      <c r="CJ436" s="372"/>
      <c r="CK436" s="372"/>
      <c r="CL436" s="372"/>
      <c r="CM436" s="372"/>
      <c r="CN436" s="372"/>
      <c r="CO436" s="372"/>
      <c r="CP436" s="372"/>
    </row>
    <row r="437" spans="71:94">
      <c r="BS437" s="375"/>
      <c r="BT437" s="375"/>
      <c r="BU437" s="375"/>
      <c r="BV437" s="375"/>
      <c r="BW437" s="375"/>
      <c r="BX437" s="375"/>
      <c r="BY437" s="375"/>
      <c r="BZ437" s="375"/>
      <c r="CA437" s="372"/>
      <c r="CB437" s="372"/>
      <c r="CC437" s="372"/>
      <c r="CD437" s="372"/>
      <c r="CE437" s="372"/>
      <c r="CF437" s="372"/>
      <c r="CG437" s="372"/>
      <c r="CH437" s="372"/>
      <c r="CI437" s="372"/>
      <c r="CJ437" s="372"/>
      <c r="CK437" s="372"/>
      <c r="CL437" s="372"/>
      <c r="CM437" s="372"/>
      <c r="CN437" s="372"/>
      <c r="CO437" s="372"/>
      <c r="CP437" s="372"/>
    </row>
    <row r="438" spans="71:94">
      <c r="BS438" s="375"/>
      <c r="BT438" s="375"/>
      <c r="BU438" s="375"/>
      <c r="BV438" s="375"/>
      <c r="BW438" s="375"/>
      <c r="BX438" s="375"/>
      <c r="BY438" s="375"/>
      <c r="BZ438" s="375"/>
      <c r="CA438" s="372"/>
      <c r="CB438" s="372"/>
      <c r="CC438" s="372"/>
      <c r="CD438" s="372"/>
      <c r="CE438" s="372"/>
      <c r="CF438" s="372"/>
      <c r="CG438" s="372"/>
      <c r="CH438" s="372"/>
      <c r="CI438" s="372"/>
      <c r="CJ438" s="372"/>
      <c r="CK438" s="372"/>
      <c r="CL438" s="372"/>
      <c r="CM438" s="372"/>
      <c r="CN438" s="372"/>
      <c r="CO438" s="372"/>
      <c r="CP438" s="372"/>
    </row>
    <row r="439" spans="71:94">
      <c r="BS439" s="375"/>
      <c r="BT439" s="375"/>
      <c r="BU439" s="375"/>
      <c r="BV439" s="375"/>
      <c r="BW439" s="375"/>
      <c r="BX439" s="375"/>
      <c r="BY439" s="375"/>
      <c r="BZ439" s="375"/>
      <c r="CA439" s="372"/>
      <c r="CB439" s="372"/>
      <c r="CC439" s="372"/>
      <c r="CD439" s="372"/>
      <c r="CE439" s="372"/>
      <c r="CF439" s="372"/>
      <c r="CG439" s="372"/>
      <c r="CH439" s="372"/>
      <c r="CI439" s="372"/>
      <c r="CJ439" s="372"/>
      <c r="CK439" s="372"/>
      <c r="CL439" s="372"/>
      <c r="CM439" s="372"/>
      <c r="CN439" s="372"/>
      <c r="CO439" s="372"/>
      <c r="CP439" s="372"/>
    </row>
    <row r="440" spans="71:94">
      <c r="BS440" s="375"/>
      <c r="BT440" s="375"/>
      <c r="BU440" s="375"/>
      <c r="BV440" s="375"/>
      <c r="BW440" s="375"/>
      <c r="BX440" s="375"/>
      <c r="BY440" s="375"/>
      <c r="BZ440" s="375"/>
      <c r="CA440" s="372"/>
      <c r="CB440" s="372"/>
      <c r="CC440" s="372"/>
      <c r="CD440" s="372"/>
      <c r="CE440" s="372"/>
      <c r="CF440" s="372"/>
      <c r="CG440" s="372"/>
      <c r="CH440" s="372"/>
      <c r="CI440" s="372"/>
      <c r="CJ440" s="372"/>
      <c r="CK440" s="372"/>
      <c r="CL440" s="372"/>
      <c r="CM440" s="372"/>
      <c r="CN440" s="372"/>
      <c r="CO440" s="372"/>
      <c r="CP440" s="372"/>
    </row>
    <row r="441" spans="71:94">
      <c r="BS441" s="375"/>
      <c r="BT441" s="375"/>
      <c r="BU441" s="375"/>
      <c r="BV441" s="375"/>
      <c r="BW441" s="375"/>
      <c r="BX441" s="375"/>
      <c r="BY441" s="375"/>
      <c r="BZ441" s="375"/>
      <c r="CA441" s="375"/>
      <c r="CB441" s="375"/>
      <c r="CC441" s="375"/>
      <c r="CD441" s="375"/>
      <c r="CE441" s="375"/>
      <c r="CF441" s="375"/>
      <c r="CG441" s="375"/>
      <c r="CH441" s="375"/>
      <c r="CI441" s="375"/>
      <c r="CJ441" s="375"/>
      <c r="CK441" s="375"/>
      <c r="CL441" s="375"/>
    </row>
    <row r="442" spans="71:94">
      <c r="BS442" s="375"/>
      <c r="BT442" s="375"/>
      <c r="BU442" s="375"/>
      <c r="BV442" s="375"/>
      <c r="BW442" s="375"/>
      <c r="BX442" s="375"/>
      <c r="BY442" s="375"/>
      <c r="BZ442" s="375"/>
      <c r="CA442" s="375"/>
      <c r="CB442" s="375"/>
      <c r="CC442" s="375"/>
      <c r="CD442" s="375"/>
      <c r="CE442" s="375"/>
      <c r="CF442" s="375"/>
      <c r="CG442" s="375"/>
      <c r="CH442" s="375"/>
      <c r="CI442" s="375"/>
      <c r="CJ442" s="375"/>
      <c r="CK442" s="375"/>
      <c r="CL442" s="375"/>
    </row>
    <row r="443" spans="71:94">
      <c r="BS443" s="375"/>
      <c r="BT443" s="375"/>
      <c r="BU443" s="375"/>
      <c r="BV443" s="375"/>
      <c r="BW443" s="375"/>
      <c r="BX443" s="375"/>
      <c r="BY443" s="375"/>
      <c r="BZ443" s="375"/>
      <c r="CA443" s="375"/>
      <c r="CB443" s="375"/>
      <c r="CC443" s="375"/>
      <c r="CD443" s="375"/>
      <c r="CE443" s="375"/>
      <c r="CF443" s="375"/>
      <c r="CG443" s="375"/>
      <c r="CH443" s="375"/>
      <c r="CI443" s="375"/>
      <c r="CJ443" s="375"/>
      <c r="CK443" s="375"/>
      <c r="CL443" s="375"/>
    </row>
    <row r="444" spans="71:94">
      <c r="BS444" s="375"/>
      <c r="BT444" s="375"/>
      <c r="BU444" s="375"/>
      <c r="BV444" s="375"/>
      <c r="BW444" s="375"/>
      <c r="BX444" s="375"/>
      <c r="BY444" s="375"/>
      <c r="BZ444" s="375"/>
      <c r="CA444" s="375"/>
      <c r="CB444" s="375"/>
      <c r="CC444" s="375"/>
      <c r="CD444" s="375"/>
      <c r="CE444" s="375"/>
      <c r="CF444" s="375"/>
      <c r="CG444" s="375"/>
      <c r="CH444" s="375"/>
      <c r="CI444" s="375"/>
      <c r="CJ444" s="375"/>
      <c r="CK444" s="375"/>
      <c r="CL444" s="375"/>
    </row>
    <row r="445" spans="71:94">
      <c r="BS445" s="375"/>
      <c r="BT445" s="375"/>
      <c r="BU445" s="375"/>
      <c r="BV445" s="375"/>
      <c r="BW445" s="375"/>
      <c r="BX445" s="375"/>
      <c r="BY445" s="375"/>
      <c r="BZ445" s="375"/>
      <c r="CA445" s="375"/>
      <c r="CB445" s="375"/>
      <c r="CC445" s="375"/>
      <c r="CD445" s="375"/>
      <c r="CE445" s="375"/>
      <c r="CF445" s="375"/>
      <c r="CG445" s="375"/>
      <c r="CH445" s="375"/>
      <c r="CI445" s="375"/>
      <c r="CJ445" s="375"/>
      <c r="CK445" s="375"/>
      <c r="CL445" s="375"/>
    </row>
    <row r="446" spans="71:94">
      <c r="BS446" s="375"/>
      <c r="BT446" s="375"/>
      <c r="BU446" s="375"/>
      <c r="BV446" s="375"/>
      <c r="BW446" s="375"/>
      <c r="BX446" s="375"/>
      <c r="BY446" s="375"/>
      <c r="BZ446" s="375"/>
      <c r="CA446" s="375"/>
      <c r="CB446" s="375"/>
      <c r="CC446" s="375"/>
      <c r="CD446" s="375"/>
      <c r="CE446" s="375"/>
      <c r="CF446" s="375"/>
      <c r="CG446" s="375"/>
      <c r="CH446" s="375"/>
      <c r="CI446" s="375"/>
      <c r="CJ446" s="375"/>
      <c r="CK446" s="375"/>
      <c r="CL446" s="375"/>
    </row>
    <row r="447" spans="71:94">
      <c r="BS447" s="375"/>
      <c r="BT447" s="375"/>
      <c r="BU447" s="375"/>
      <c r="BV447" s="375"/>
      <c r="BW447" s="375"/>
      <c r="BX447" s="375"/>
      <c r="BY447" s="375"/>
      <c r="BZ447" s="375"/>
      <c r="CA447" s="375"/>
      <c r="CB447" s="375"/>
      <c r="CC447" s="375"/>
      <c r="CD447" s="375"/>
      <c r="CE447" s="375"/>
      <c r="CF447" s="375"/>
      <c r="CG447" s="375"/>
      <c r="CH447" s="375"/>
      <c r="CI447" s="375"/>
      <c r="CJ447" s="375"/>
      <c r="CK447" s="375"/>
      <c r="CL447" s="375"/>
    </row>
    <row r="448" spans="71:94">
      <c r="BS448" s="375"/>
      <c r="BT448" s="375"/>
      <c r="BU448" s="375"/>
      <c r="BV448" s="375"/>
      <c r="BW448" s="375"/>
      <c r="BX448" s="375"/>
      <c r="BY448" s="375"/>
      <c r="BZ448" s="375"/>
      <c r="CA448" s="375"/>
      <c r="CB448" s="375"/>
      <c r="CC448" s="375"/>
      <c r="CD448" s="375"/>
      <c r="CE448" s="375"/>
      <c r="CF448" s="375"/>
      <c r="CG448" s="375"/>
      <c r="CH448" s="375"/>
      <c r="CI448" s="375"/>
      <c r="CJ448" s="375"/>
      <c r="CK448" s="375"/>
      <c r="CL448" s="375"/>
    </row>
    <row r="449" spans="71:90">
      <c r="BS449" s="375"/>
      <c r="BT449" s="375"/>
      <c r="BU449" s="375"/>
      <c r="BV449" s="375"/>
      <c r="BW449" s="375"/>
      <c r="BX449" s="375"/>
      <c r="BY449" s="375"/>
      <c r="BZ449" s="375"/>
      <c r="CA449" s="375"/>
      <c r="CB449" s="375"/>
      <c r="CC449" s="375"/>
      <c r="CD449" s="375"/>
      <c r="CE449" s="375"/>
      <c r="CF449" s="375"/>
      <c r="CG449" s="375"/>
      <c r="CH449" s="375"/>
      <c r="CI449" s="375"/>
      <c r="CJ449" s="375"/>
      <c r="CK449" s="375"/>
      <c r="CL449" s="375"/>
    </row>
    <row r="450" spans="71:90">
      <c r="BS450" s="375"/>
      <c r="BT450" s="375"/>
      <c r="BU450" s="375"/>
      <c r="BV450" s="375"/>
      <c r="BW450" s="375"/>
      <c r="BX450" s="375"/>
      <c r="BY450" s="375"/>
      <c r="BZ450" s="375"/>
      <c r="CA450" s="375"/>
      <c r="CB450" s="375"/>
      <c r="CC450" s="375"/>
      <c r="CD450" s="375"/>
      <c r="CE450" s="375"/>
      <c r="CF450" s="375"/>
      <c r="CG450" s="375"/>
      <c r="CH450" s="375"/>
      <c r="CI450" s="375"/>
      <c r="CJ450" s="375"/>
      <c r="CK450" s="375"/>
      <c r="CL450" s="375"/>
    </row>
    <row r="451" spans="71:90">
      <c r="BS451" s="375"/>
      <c r="BT451" s="375"/>
      <c r="BU451" s="375"/>
      <c r="BV451" s="375"/>
      <c r="BW451" s="375"/>
      <c r="BX451" s="375"/>
      <c r="BY451" s="375"/>
      <c r="BZ451" s="375"/>
      <c r="CA451" s="375"/>
      <c r="CB451" s="375"/>
      <c r="CC451" s="375"/>
      <c r="CD451" s="375"/>
      <c r="CE451" s="375"/>
      <c r="CF451" s="375"/>
      <c r="CG451" s="375"/>
      <c r="CH451" s="375"/>
      <c r="CI451" s="375"/>
      <c r="CJ451" s="375"/>
      <c r="CK451" s="375"/>
      <c r="CL451" s="375"/>
    </row>
  </sheetData>
  <sheetProtection password="FD18" sheet="1" objects="1" scenarios="1"/>
  <phoneticPr fontId="7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2"/>
  <dimension ref="B1:CT77"/>
  <sheetViews>
    <sheetView showGridLines="0" workbookViewId="0">
      <selection activeCell="B3" sqref="B3"/>
    </sheetView>
  </sheetViews>
  <sheetFormatPr defaultColWidth="9.109375" defaultRowHeight="13.2"/>
  <cols>
    <col min="1" max="1" width="0.88671875" style="376" customWidth="1"/>
    <col min="2" max="2" width="32" style="376" customWidth="1"/>
    <col min="3" max="3" width="13.109375" style="376" customWidth="1"/>
    <col min="4" max="4" width="12.5546875" style="376" customWidth="1"/>
    <col min="5" max="5" width="11.109375" style="376" customWidth="1"/>
    <col min="6" max="6" width="11.33203125" style="376" customWidth="1"/>
    <col min="7" max="7" width="11.109375" style="376" customWidth="1"/>
    <col min="8" max="9" width="10.33203125" style="376" customWidth="1"/>
    <col min="10" max="10" width="10.5546875" style="376" customWidth="1"/>
    <col min="11" max="11" width="7.44140625" style="376" customWidth="1"/>
    <col min="12" max="14" width="11.6640625" style="376" customWidth="1"/>
    <col min="15" max="15" width="2.5546875" style="376" customWidth="1"/>
    <col min="16" max="39" width="11.6640625" style="376" customWidth="1"/>
    <col min="40" max="40" width="13.109375" style="376" customWidth="1"/>
    <col min="41" max="75" width="11.6640625" style="376" customWidth="1"/>
    <col min="76" max="76" width="8.5546875" style="376" customWidth="1"/>
    <col min="77" max="79" width="11.6640625" style="376" customWidth="1"/>
    <col min="80" max="80" width="8.5546875" style="376" customWidth="1"/>
    <col min="81" max="83" width="11.6640625" style="376" customWidth="1"/>
    <col min="84" max="84" width="8.5546875" style="376" customWidth="1"/>
    <col min="85" max="85" width="19.33203125" style="376" customWidth="1"/>
    <col min="86" max="86" width="8.5546875" style="376" customWidth="1"/>
    <col min="87" max="87" width="19.109375" style="376" customWidth="1"/>
    <col min="88" max="88" width="9.109375" style="376"/>
    <col min="89" max="89" width="19.33203125" style="376" customWidth="1"/>
    <col min="90" max="90" width="10" style="376" customWidth="1"/>
    <col min="91" max="91" width="19.33203125" style="376" customWidth="1"/>
    <col min="92" max="93" width="9.109375" style="376"/>
    <col min="94" max="94" width="15.109375" style="376" customWidth="1"/>
    <col min="95" max="16384" width="9.109375" style="376"/>
  </cols>
  <sheetData>
    <row r="1" spans="2:98">
      <c r="B1" s="377" t="s">
        <v>483</v>
      </c>
    </row>
    <row r="2" spans="2:98" ht="13.8" thickBot="1">
      <c r="B2" s="377"/>
    </row>
    <row r="3" spans="2:98">
      <c r="B3" s="3" t="s">
        <v>484</v>
      </c>
      <c r="C3" s="828"/>
      <c r="D3" s="829"/>
      <c r="E3" s="829"/>
      <c r="F3" s="829"/>
      <c r="G3" s="829"/>
      <c r="H3" s="829"/>
      <c r="I3" s="829"/>
      <c r="J3" s="830"/>
    </row>
    <row r="4" spans="2:98">
      <c r="B4" s="4" t="s">
        <v>437</v>
      </c>
      <c r="C4" s="831"/>
      <c r="D4" s="832"/>
      <c r="E4" s="832"/>
      <c r="F4" s="832"/>
      <c r="G4" s="832"/>
      <c r="H4" s="832"/>
      <c r="I4" s="832"/>
      <c r="J4" s="833"/>
    </row>
    <row r="5" spans="2:98">
      <c r="B5" s="4" t="s">
        <v>53</v>
      </c>
      <c r="C5" s="831"/>
      <c r="D5" s="832"/>
      <c r="E5" s="832"/>
      <c r="F5" s="832"/>
      <c r="G5" s="832"/>
      <c r="H5" s="832"/>
      <c r="I5" s="832"/>
      <c r="J5" s="833"/>
    </row>
    <row r="6" spans="2:98" ht="13.8" thickBot="1">
      <c r="B6" s="111" t="s">
        <v>28</v>
      </c>
      <c r="C6" s="834"/>
      <c r="D6" s="835"/>
      <c r="E6" s="835"/>
      <c r="F6" s="835"/>
      <c r="G6" s="835"/>
      <c r="H6" s="835"/>
      <c r="I6" s="835"/>
      <c r="J6" s="836"/>
    </row>
    <row r="7" spans="2:98" ht="13.8" thickBot="1">
      <c r="B7" s="378" t="s">
        <v>413</v>
      </c>
      <c r="CN7" s="379"/>
      <c r="CO7" s="379"/>
      <c r="CP7" s="379"/>
      <c r="CQ7" s="379"/>
      <c r="CR7" s="379"/>
      <c r="CS7" s="379"/>
      <c r="CT7" s="379"/>
    </row>
    <row r="8" spans="2:98">
      <c r="B8" s="380" t="s">
        <v>485</v>
      </c>
      <c r="C8" s="381"/>
      <c r="F8" s="365"/>
      <c r="G8" s="365"/>
      <c r="L8" s="382" t="s">
        <v>486</v>
      </c>
      <c r="Q8" s="382" t="s">
        <v>487</v>
      </c>
      <c r="W8" s="382" t="s">
        <v>487</v>
      </c>
      <c r="AC8" s="382" t="s">
        <v>487</v>
      </c>
      <c r="AH8" s="382" t="s">
        <v>486</v>
      </c>
      <c r="AL8" s="382" t="s">
        <v>487</v>
      </c>
      <c r="AR8" s="382" t="s">
        <v>487</v>
      </c>
      <c r="AX8" s="382" t="s">
        <v>487</v>
      </c>
      <c r="BD8" s="382" t="s">
        <v>487</v>
      </c>
      <c r="BJ8" s="382" t="s">
        <v>487</v>
      </c>
      <c r="BP8" s="382" t="s">
        <v>487</v>
      </c>
      <c r="CG8" s="382" t="s">
        <v>486</v>
      </c>
      <c r="CI8" s="382" t="s">
        <v>486</v>
      </c>
      <c r="CK8" s="382" t="s">
        <v>486</v>
      </c>
      <c r="CM8" s="382" t="s">
        <v>486</v>
      </c>
      <c r="CN8" s="379"/>
      <c r="CO8" s="379"/>
      <c r="CP8" s="379"/>
      <c r="CQ8" s="379"/>
      <c r="CR8" s="379"/>
      <c r="CS8" s="379"/>
      <c r="CT8" s="379"/>
    </row>
    <row r="9" spans="2:98" ht="13.8" thickBot="1">
      <c r="B9" s="380" t="s">
        <v>488</v>
      </c>
      <c r="C9" s="383"/>
      <c r="F9" s="365"/>
      <c r="G9" s="365"/>
      <c r="L9" s="382" t="s">
        <v>489</v>
      </c>
      <c r="Q9" s="382" t="s">
        <v>490</v>
      </c>
      <c r="W9" s="382" t="s">
        <v>490</v>
      </c>
      <c r="AC9" s="382" t="s">
        <v>490</v>
      </c>
      <c r="AH9" s="382" t="s">
        <v>489</v>
      </c>
      <c r="AL9" s="382" t="s">
        <v>490</v>
      </c>
      <c r="AR9" s="382" t="s">
        <v>490</v>
      </c>
      <c r="AX9" s="382" t="s">
        <v>490</v>
      </c>
      <c r="BD9" s="382" t="s">
        <v>490</v>
      </c>
      <c r="BJ9" s="382" t="s">
        <v>490</v>
      </c>
      <c r="BP9" s="382" t="s">
        <v>490</v>
      </c>
      <c r="BU9" s="384" t="s">
        <v>491</v>
      </c>
      <c r="BY9" s="384" t="s">
        <v>492</v>
      </c>
      <c r="CC9" s="384" t="s">
        <v>493</v>
      </c>
      <c r="CG9" s="382" t="s">
        <v>489</v>
      </c>
      <c r="CI9" s="382" t="s">
        <v>489</v>
      </c>
      <c r="CK9" s="382" t="s">
        <v>489</v>
      </c>
      <c r="CM9" s="382" t="s">
        <v>489</v>
      </c>
      <c r="CN9" s="379"/>
      <c r="CO9" s="379"/>
      <c r="CP9" s="379"/>
      <c r="CQ9" s="379"/>
      <c r="CR9" s="379"/>
      <c r="CS9" s="379"/>
      <c r="CT9" s="379"/>
    </row>
    <row r="10" spans="2:98" ht="13.8" thickBot="1">
      <c r="B10" s="382"/>
      <c r="C10" s="382"/>
      <c r="D10" s="365"/>
      <c r="CN10" s="379"/>
      <c r="CO10" s="379"/>
      <c r="CP10" s="379"/>
      <c r="CQ10" s="379"/>
      <c r="CR10" s="379"/>
      <c r="CS10" s="379"/>
      <c r="CT10" s="379"/>
    </row>
    <row r="11" spans="2:98" ht="13.8" thickBot="1">
      <c r="D11" s="385"/>
      <c r="E11" s="837" t="s">
        <v>494</v>
      </c>
      <c r="F11" s="838"/>
      <c r="G11" s="837" t="s">
        <v>495</v>
      </c>
      <c r="H11" s="838"/>
      <c r="I11" s="837" t="s">
        <v>496</v>
      </c>
      <c r="J11" s="838"/>
      <c r="L11" s="825" t="s">
        <v>497</v>
      </c>
      <c r="M11" s="826"/>
      <c r="N11" s="827"/>
      <c r="O11" s="387"/>
      <c r="P11" s="387"/>
      <c r="Q11" s="825" t="s">
        <v>498</v>
      </c>
      <c r="R11" s="826"/>
      <c r="S11" s="826"/>
      <c r="T11" s="827"/>
      <c r="U11" s="387"/>
      <c r="V11" s="387"/>
      <c r="W11" s="825" t="s">
        <v>499</v>
      </c>
      <c r="X11" s="826"/>
      <c r="Y11" s="826"/>
      <c r="Z11" s="827"/>
      <c r="AA11" s="387"/>
      <c r="AB11" s="387"/>
      <c r="AC11" s="825" t="s">
        <v>500</v>
      </c>
      <c r="AD11" s="826"/>
      <c r="AE11" s="826"/>
      <c r="AF11" s="827"/>
      <c r="AG11" s="387"/>
      <c r="AH11" s="825" t="s">
        <v>501</v>
      </c>
      <c r="AI11" s="826"/>
      <c r="AJ11" s="827"/>
      <c r="AK11" s="387"/>
      <c r="AL11" s="841" t="s">
        <v>502</v>
      </c>
      <c r="AM11" s="842"/>
      <c r="AN11" s="842"/>
      <c r="AO11" s="843"/>
      <c r="AP11" s="387"/>
      <c r="AQ11" s="387"/>
      <c r="AR11" s="841" t="s">
        <v>503</v>
      </c>
      <c r="AS11" s="842"/>
      <c r="AT11" s="842"/>
      <c r="AU11" s="843"/>
      <c r="AV11" s="387"/>
      <c r="AW11" s="387"/>
      <c r="AX11" s="841" t="s">
        <v>504</v>
      </c>
      <c r="AY11" s="842"/>
      <c r="AZ11" s="842"/>
      <c r="BA11" s="843"/>
      <c r="BB11" s="387"/>
      <c r="BC11" s="387"/>
      <c r="BD11" s="841" t="s">
        <v>505</v>
      </c>
      <c r="BE11" s="842"/>
      <c r="BF11" s="842"/>
      <c r="BG11" s="843"/>
      <c r="BH11" s="387"/>
      <c r="BI11" s="387"/>
      <c r="BJ11" s="841" t="s">
        <v>506</v>
      </c>
      <c r="BK11" s="842"/>
      <c r="BL11" s="842"/>
      <c r="BM11" s="843"/>
      <c r="BN11" s="387"/>
      <c r="BO11" s="387"/>
      <c r="BP11" s="841" t="s">
        <v>507</v>
      </c>
      <c r="BQ11" s="842"/>
      <c r="BR11" s="842"/>
      <c r="BS11" s="843"/>
      <c r="BT11" s="387"/>
      <c r="BU11" s="825" t="s">
        <v>508</v>
      </c>
      <c r="BV11" s="826"/>
      <c r="BW11" s="827"/>
      <c r="BY11" s="825" t="s">
        <v>509</v>
      </c>
      <c r="BZ11" s="826"/>
      <c r="CA11" s="827"/>
      <c r="CC11" s="825" t="s">
        <v>510</v>
      </c>
      <c r="CD11" s="826"/>
      <c r="CE11" s="827"/>
      <c r="CG11" s="839" t="s">
        <v>511</v>
      </c>
      <c r="CI11" s="839" t="s">
        <v>512</v>
      </c>
      <c r="CK11" s="839" t="s">
        <v>513</v>
      </c>
      <c r="CM11" s="839" t="s">
        <v>514</v>
      </c>
      <c r="CN11" s="379"/>
      <c r="CO11" s="379"/>
      <c r="CP11" s="379"/>
      <c r="CQ11" s="379"/>
      <c r="CR11" s="379"/>
      <c r="CS11" s="379"/>
      <c r="CT11" s="379"/>
    </row>
    <row r="12" spans="2:98" ht="26.25" customHeight="1" thickBot="1">
      <c r="B12" s="386" t="s">
        <v>427</v>
      </c>
      <c r="C12" s="388" t="s">
        <v>515</v>
      </c>
      <c r="D12" s="385"/>
      <c r="E12" s="388" t="s">
        <v>516</v>
      </c>
      <c r="F12" s="388" t="s">
        <v>517</v>
      </c>
      <c r="G12" s="388" t="s">
        <v>516</v>
      </c>
      <c r="H12" s="388" t="s">
        <v>517</v>
      </c>
      <c r="I12" s="388" t="s">
        <v>516</v>
      </c>
      <c r="J12" s="388" t="s">
        <v>517</v>
      </c>
      <c r="L12" s="389" t="s">
        <v>494</v>
      </c>
      <c r="M12" s="389" t="s">
        <v>495</v>
      </c>
      <c r="N12" s="388" t="s">
        <v>496</v>
      </c>
      <c r="O12" s="390"/>
      <c r="P12" s="390"/>
      <c r="Q12" s="389" t="s">
        <v>518</v>
      </c>
      <c r="R12" s="389" t="s">
        <v>519</v>
      </c>
      <c r="S12" s="388" t="s">
        <v>520</v>
      </c>
      <c r="T12" s="388" t="s">
        <v>521</v>
      </c>
      <c r="U12" s="390"/>
      <c r="V12" s="390"/>
      <c r="W12" s="389" t="s">
        <v>518</v>
      </c>
      <c r="X12" s="389" t="s">
        <v>519</v>
      </c>
      <c r="Y12" s="388" t="s">
        <v>520</v>
      </c>
      <c r="Z12" s="388" t="s">
        <v>521</v>
      </c>
      <c r="AA12" s="390"/>
      <c r="AB12" s="390"/>
      <c r="AC12" s="389" t="s">
        <v>518</v>
      </c>
      <c r="AD12" s="389" t="s">
        <v>519</v>
      </c>
      <c r="AE12" s="388" t="s">
        <v>520</v>
      </c>
      <c r="AF12" s="388" t="s">
        <v>521</v>
      </c>
      <c r="AG12" s="390"/>
      <c r="AH12" s="389" t="s">
        <v>494</v>
      </c>
      <c r="AI12" s="389" t="s">
        <v>495</v>
      </c>
      <c r="AJ12" s="388" t="s">
        <v>496</v>
      </c>
      <c r="AK12" s="390"/>
      <c r="AL12" s="389" t="s">
        <v>518</v>
      </c>
      <c r="AM12" s="389" t="s">
        <v>519</v>
      </c>
      <c r="AN12" s="388" t="s">
        <v>520</v>
      </c>
      <c r="AO12" s="388" t="s">
        <v>521</v>
      </c>
      <c r="AP12" s="390"/>
      <c r="AQ12" s="390"/>
      <c r="AR12" s="389" t="s">
        <v>518</v>
      </c>
      <c r="AS12" s="389" t="s">
        <v>519</v>
      </c>
      <c r="AT12" s="388" t="s">
        <v>520</v>
      </c>
      <c r="AU12" s="388" t="s">
        <v>521</v>
      </c>
      <c r="AV12" s="390"/>
      <c r="AW12" s="390"/>
      <c r="AX12" s="389" t="s">
        <v>518</v>
      </c>
      <c r="AY12" s="389" t="s">
        <v>519</v>
      </c>
      <c r="AZ12" s="388" t="s">
        <v>520</v>
      </c>
      <c r="BA12" s="388" t="s">
        <v>521</v>
      </c>
      <c r="BB12" s="390"/>
      <c r="BC12" s="390"/>
      <c r="BD12" s="389" t="s">
        <v>518</v>
      </c>
      <c r="BE12" s="389" t="s">
        <v>519</v>
      </c>
      <c r="BF12" s="388" t="s">
        <v>520</v>
      </c>
      <c r="BG12" s="388" t="s">
        <v>521</v>
      </c>
      <c r="BH12" s="390"/>
      <c r="BI12" s="390"/>
      <c r="BJ12" s="389" t="s">
        <v>518</v>
      </c>
      <c r="BK12" s="389" t="s">
        <v>519</v>
      </c>
      <c r="BL12" s="388" t="s">
        <v>520</v>
      </c>
      <c r="BM12" s="388" t="s">
        <v>521</v>
      </c>
      <c r="BN12" s="390"/>
      <c r="BO12" s="390"/>
      <c r="BP12" s="389" t="s">
        <v>518</v>
      </c>
      <c r="BQ12" s="389" t="s">
        <v>519</v>
      </c>
      <c r="BR12" s="388" t="s">
        <v>520</v>
      </c>
      <c r="BS12" s="388" t="s">
        <v>521</v>
      </c>
      <c r="BT12" s="390"/>
      <c r="BU12" s="389" t="s">
        <v>494</v>
      </c>
      <c r="BV12" s="389" t="s">
        <v>495</v>
      </c>
      <c r="BW12" s="388" t="s">
        <v>496</v>
      </c>
      <c r="BX12" s="390"/>
      <c r="BY12" s="389" t="s">
        <v>494</v>
      </c>
      <c r="BZ12" s="389" t="s">
        <v>495</v>
      </c>
      <c r="CA12" s="388" t="s">
        <v>496</v>
      </c>
      <c r="CC12" s="389" t="s">
        <v>494</v>
      </c>
      <c r="CD12" s="389" t="s">
        <v>495</v>
      </c>
      <c r="CE12" s="388" t="s">
        <v>496</v>
      </c>
      <c r="CG12" s="840"/>
      <c r="CI12" s="840"/>
      <c r="CK12" s="840"/>
      <c r="CM12" s="840"/>
      <c r="CN12" s="379"/>
      <c r="CO12" s="379"/>
      <c r="CP12" s="379"/>
      <c r="CQ12" s="379"/>
      <c r="CR12" s="379"/>
      <c r="CS12" s="379"/>
      <c r="CT12" s="379"/>
    </row>
    <row r="13" spans="2:98">
      <c r="B13" s="392">
        <v>1</v>
      </c>
      <c r="C13" s="393"/>
      <c r="D13" s="387"/>
      <c r="E13" s="394"/>
      <c r="F13" s="395"/>
      <c r="G13" s="395"/>
      <c r="H13" s="395"/>
      <c r="I13" s="395"/>
      <c r="J13" s="395"/>
      <c r="L13" s="396" t="str">
        <f t="shared" ref="L13:L42" si="0">IF(ISBLANK($C13),"",IF($E13=$F13,0,1))</f>
        <v/>
      </c>
      <c r="M13" s="396" t="str">
        <f t="shared" ref="M13:M42" si="1">IF(ISBLANK($C13),"",IF($G13=$H13,0,1))</f>
        <v/>
      </c>
      <c r="N13" s="397" t="str">
        <f t="shared" ref="N13:N42" si="2">IF(ISBLANK($C13),"",IF($I13=$J13,0,1))</f>
        <v/>
      </c>
      <c r="O13" s="387"/>
      <c r="P13" s="387"/>
      <c r="Q13" s="396" t="str">
        <f t="shared" ref="Q13:Q42" si="3">IF(ISBLANK($C13),"",IF(AND($E13=$C$8,$F13=$C$8),1,0))</f>
        <v/>
      </c>
      <c r="R13" s="396" t="str">
        <f t="shared" ref="R13:R42" si="4">IF(ISBLANK($C13),"",IF(AND($E13=$C$8,$F13=$C$9),1,0))</f>
        <v/>
      </c>
      <c r="S13" s="396" t="str">
        <f t="shared" ref="S13:S42" si="5">IF(ISBLANK($C13),"",IF(AND($E13=$C$9,$F13=$C$8),1,0))</f>
        <v/>
      </c>
      <c r="T13" s="397" t="str">
        <f t="shared" ref="T13:T42" si="6">IF(ISBLANK($C13),"",IF(AND($E13=$C$9,$F13=$C$9),1,0))</f>
        <v/>
      </c>
      <c r="U13" s="387"/>
      <c r="V13" s="387"/>
      <c r="W13" s="396" t="str">
        <f t="shared" ref="W13:W42" si="7">IF(ISBLANK($C13),"",IF(AND($G13=$C$8,$H13=$C$8),1,0))</f>
        <v/>
      </c>
      <c r="X13" s="396" t="str">
        <f t="shared" ref="X13:X42" si="8">IF(ISBLANK($C13),"",IF(AND($G13=$C$8,$H13=$C$9),1,0))</f>
        <v/>
      </c>
      <c r="Y13" s="396" t="str">
        <f t="shared" ref="Y13:Y42" si="9">IF(ISBLANK($C13),"",IF(AND($G13=$C$9,$H13=$C$8),1,0))</f>
        <v/>
      </c>
      <c r="Z13" s="397" t="str">
        <f t="shared" ref="Z13:Z42" si="10">IF(ISBLANK($C13),"",IF(AND($G13=$C$9,$H13=$C$9),1,0))</f>
        <v/>
      </c>
      <c r="AA13" s="387"/>
      <c r="AB13" s="387"/>
      <c r="AC13" s="396" t="str">
        <f t="shared" ref="AC13:AC42" si="11">IF(ISBLANK($C13),"",IF(AND($I13=$C$8,$J13=$C$8),1,0))</f>
        <v/>
      </c>
      <c r="AD13" s="396" t="str">
        <f t="shared" ref="AD13:AD42" si="12">IF(ISBLANK($C13),"",IF(AND($I13=$C$8,$J13=$C$9),1,0))</f>
        <v/>
      </c>
      <c r="AE13" s="396" t="str">
        <f t="shared" ref="AE13:AE42" si="13">IF(ISBLANK($C13),"",IF(AND($I13=$C$9,$J13=$C$8),1,0))</f>
        <v/>
      </c>
      <c r="AF13" s="397" t="str">
        <f t="shared" ref="AF13:AF42" si="14">IF(ISBLANK($C13),"",IF(AND($I13=$C$9,$J13=$C$9),1,0))</f>
        <v/>
      </c>
      <c r="AG13" s="387"/>
      <c r="AH13" s="396" t="str">
        <f t="shared" ref="AH13:AH42" si="15">IF(ISBLANK($C13),"",IF(AND($L13=0,$E13=$C13),0,1))</f>
        <v/>
      </c>
      <c r="AI13" s="396" t="str">
        <f t="shared" ref="AI13:AI42" si="16">IF(ISBLANK($C13),"",IF(AND($M13=0,$G13=$C13),0,1))</f>
        <v/>
      </c>
      <c r="AJ13" s="397" t="str">
        <f t="shared" ref="AJ13:AJ42" si="17">IF(ISBLANK($C13),"",IF(AND($N13=0,$I13=$C13),0,1))</f>
        <v/>
      </c>
      <c r="AK13" s="387"/>
      <c r="AL13" s="396" t="str">
        <f t="shared" ref="AL13:AL42" si="18">IF(ISBLANK($C13),"",IF(AND($C13=$C$8,$E13=$C$8),1,0))</f>
        <v/>
      </c>
      <c r="AM13" s="396" t="str">
        <f t="shared" ref="AM13:AM42" si="19">IF(ISBLANK($C13),"",IF(AND($C13=$C$8,$E13=$C$9),1,0))</f>
        <v/>
      </c>
      <c r="AN13" s="396" t="str">
        <f t="shared" ref="AN13:AN42" si="20">IF(ISBLANK($C13),"",IF(AND($C13=$C$9,$E13=$C$8),1,0))</f>
        <v/>
      </c>
      <c r="AO13" s="397" t="str">
        <f t="shared" ref="AO13:AO42" si="21">IF(ISBLANK($C13),"",IF(AND($C13=$C$9,$E13=$C$9),1,0))</f>
        <v/>
      </c>
      <c r="AP13" s="387"/>
      <c r="AQ13" s="387"/>
      <c r="AR13" s="396" t="str">
        <f t="shared" ref="AR13:AR42" si="22">IF(ISBLANK($C13),"",IF(AND($C13=$C$8,$F13=$C$8),1,0))</f>
        <v/>
      </c>
      <c r="AS13" s="396" t="str">
        <f t="shared" ref="AS13:AS42" si="23">IF(ISBLANK($C13),"",IF(AND($C13=$C$8,$F13=$C$9),1,0))</f>
        <v/>
      </c>
      <c r="AT13" s="396" t="str">
        <f t="shared" ref="AT13:AT42" si="24">IF(ISBLANK($C13),"",IF(AND($C13=$C$9,$F13=$C$8),1,0))</f>
        <v/>
      </c>
      <c r="AU13" s="397" t="str">
        <f t="shared" ref="AU13:AU42" si="25">IF(ISBLANK($C13),"",IF(AND($C13=$C$9,$F13=$C$9),1,0))</f>
        <v/>
      </c>
      <c r="AV13" s="387"/>
      <c r="AW13" s="387"/>
      <c r="AX13" s="396" t="str">
        <f t="shared" ref="AX13:AX42" si="26">IF(ISBLANK($C13),"",IF(AND($C13=$C$8,$G13=$C$8),1,0))</f>
        <v/>
      </c>
      <c r="AY13" s="396" t="str">
        <f t="shared" ref="AY13:AY42" si="27">IF(ISBLANK($C13),"",IF(AND($C13=$C$8,$G13=$C$9),1,0))</f>
        <v/>
      </c>
      <c r="AZ13" s="396" t="str">
        <f t="shared" ref="AZ13:AZ42" si="28">IF(ISBLANK($C13),"",IF(AND($C13=$C$9,$G13=$C$8),1,0))</f>
        <v/>
      </c>
      <c r="BA13" s="397" t="str">
        <f t="shared" ref="BA13:BA42" si="29">IF(ISBLANK($C13),"",IF(AND($C13=$C$9,$G13=$C$9),1,0))</f>
        <v/>
      </c>
      <c r="BB13" s="387"/>
      <c r="BC13" s="387"/>
      <c r="BD13" s="396" t="str">
        <f t="shared" ref="BD13:BD42" si="30">IF(ISBLANK($C13),"",IF(AND($C13=$C$8,$H13=$C$8),1,0))</f>
        <v/>
      </c>
      <c r="BE13" s="396" t="str">
        <f t="shared" ref="BE13:BE42" si="31">IF(ISBLANK($C13),"",IF(AND($C13=$C$8,$H13=$C$9),1,0))</f>
        <v/>
      </c>
      <c r="BF13" s="396" t="str">
        <f t="shared" ref="BF13:BF42" si="32">IF(ISBLANK($C13),"",IF(AND($C13=$C$9,$H13=$C$8),1,0))</f>
        <v/>
      </c>
      <c r="BG13" s="397" t="str">
        <f t="shared" ref="BG13:BG42" si="33">IF(ISBLANK($C13),"",IF(AND($C13=$C$9,$H13=$C$9),1,0))</f>
        <v/>
      </c>
      <c r="BH13" s="387"/>
      <c r="BI13" s="387"/>
      <c r="BJ13" s="396" t="str">
        <f t="shared" ref="BJ13:BJ42" si="34">IF(ISBLANK($C13),"",IF(AND($C13=$C$8,$I13=$C$8),1,0))</f>
        <v/>
      </c>
      <c r="BK13" s="396" t="str">
        <f t="shared" ref="BK13:BK42" si="35">IF(ISBLANK($C13),"",IF(AND($C13=$C$8,$I13=$C$9),1,0))</f>
        <v/>
      </c>
      <c r="BL13" s="396" t="str">
        <f t="shared" ref="BL13:BL42" si="36">IF(ISBLANK($C13),"",IF(AND($C13=$C$9,$I13=$C$8),1,0))</f>
        <v/>
      </c>
      <c r="BM13" s="397" t="str">
        <f t="shared" ref="BM13:BM42" si="37">IF(ISBLANK($C13),"",IF(AND($C13=$C$9,$I13=$C$9),1,0))</f>
        <v/>
      </c>
      <c r="BN13" s="387"/>
      <c r="BO13" s="387"/>
      <c r="BP13" s="396" t="str">
        <f t="shared" ref="BP13:BP42" si="38">IF(ISBLANK($C13),"",IF(AND($C13=$C$8,$J13=$C$8),1,0))</f>
        <v/>
      </c>
      <c r="BQ13" s="396" t="str">
        <f t="shared" ref="BQ13:BQ42" si="39">IF(ISBLANK($C13),"",IF(AND($C13=$C$8,$J13=$C$9),1,0))</f>
        <v/>
      </c>
      <c r="BR13" s="396" t="str">
        <f t="shared" ref="BR13:BR42" si="40">IF(ISBLANK($C13),"",IF(AND($C13=$C$9,$J13=$C$8),1,0))</f>
        <v/>
      </c>
      <c r="BS13" s="397" t="str">
        <f t="shared" ref="BS13:BS42" si="41">IF(ISBLANK($C13),"",IF(AND($C13=$C$9,$J13=$C$9),1,0))</f>
        <v/>
      </c>
      <c r="BT13" s="387"/>
      <c r="BU13" s="396" t="str">
        <f t="shared" ref="BU13:BU42" si="42">IF(ISBLANK($C13),"",IF(AND($L13=0,$E13=$C13),0,IF(AND($C13=$C$8,$E13=$C$9,$L13=0),1,0)))</f>
        <v/>
      </c>
      <c r="BV13" s="396" t="str">
        <f t="shared" ref="BV13:BV42" si="43">IF(ISBLANK($C13),"",IF(AND($M13=0,$G13=$C13),0,IF(AND($C13=$C$8,$G13=$C$9,$M13=0),1,0)))</f>
        <v/>
      </c>
      <c r="BW13" s="396" t="str">
        <f t="shared" ref="BW13:BW42" si="44">IF(ISBLANK($C13),"",IF(AND($N13=0,$I13=$C13),0,IF(AND($C13=$C$8,$I13=$C$9,$N13=0),1,0)))</f>
        <v/>
      </c>
      <c r="BY13" s="396" t="str">
        <f t="shared" ref="BY13:BY42" si="45">IF(ISBLANK($C13),"",IF(AND($L13=0,$E13=$C13),0,IF(AND($C13=$C$9,$E13=$C$8,$L13=0),1,0)))</f>
        <v/>
      </c>
      <c r="BZ13" s="396" t="str">
        <f t="shared" ref="BZ13:BZ42" si="46">IF(ISBLANK($C13),"",IF(AND($M13=0,$G13=$C13),0,IF(AND($C13=$C$9,$G13=$C$8,$M13=0),1,0)))</f>
        <v/>
      </c>
      <c r="CA13" s="396" t="str">
        <f t="shared" ref="CA13:CA42" si="47">IF(ISBLANK($C13),"",IF(AND($N13=0,$I13=$C13),0,IF(AND($C13=$C$9,$I13=$C$8,$N13=0),1,0)))</f>
        <v/>
      </c>
      <c r="CC13" s="396" t="str">
        <f t="shared" ref="CC13:CC42" si="48">IF(ISBLANK($C13),"",IF(AND($L13=1,$BU13=0,$BY13=0),1,0))</f>
        <v/>
      </c>
      <c r="CD13" s="396" t="str">
        <f t="shared" ref="CD13:CD42" si="49">IF(ISBLANK($C13),"",IF(AND($M13=1,$BV13=0,$BZ13=0),1,0))</f>
        <v/>
      </c>
      <c r="CE13" s="398" t="str">
        <f t="shared" ref="CE13:CE42" si="50">IF(ISBLANK($C13),"",IF(AND($N13=1,$BW13=0,$CA13=0),1,0))</f>
        <v/>
      </c>
      <c r="CG13" s="397" t="str">
        <f t="shared" ref="CG13:CG42" si="51">IF(ISBLANK($C13),"",IF($C13=$C$8,1,0))</f>
        <v/>
      </c>
      <c r="CI13" s="397" t="str">
        <f t="shared" ref="CI13:CI42" si="52">IF(ISBLANK($C13),"",IF($C13=$C$9,1,0))</f>
        <v/>
      </c>
      <c r="CK13" s="397" t="str">
        <f t="shared" ref="CK13:CK42" si="53">IF(ISBLANK($C13),"",IF(AND($L13=0,$M13=0,$N13=0,$E13=$G13,$E13=$I13,$G13=$I13),0,1))</f>
        <v/>
      </c>
      <c r="CM13" s="397" t="str">
        <f t="shared" ref="CM13:CM42" si="54">IF(ISBLANK($C13),"",IF(AND($CK13=0,$AH13=0,$AI13=0,$AJ13=0),0,1))</f>
        <v/>
      </c>
      <c r="CN13" s="379"/>
      <c r="CO13" s="379"/>
      <c r="CP13" s="379"/>
      <c r="CQ13" s="379"/>
      <c r="CR13" s="379"/>
      <c r="CS13" s="379"/>
      <c r="CT13" s="379"/>
    </row>
    <row r="14" spans="2:98">
      <c r="B14" s="399">
        <v>2</v>
      </c>
      <c r="C14" s="394"/>
      <c r="D14" s="387"/>
      <c r="E14" s="394"/>
      <c r="F14" s="395"/>
      <c r="G14" s="395"/>
      <c r="H14" s="395"/>
      <c r="I14" s="395"/>
      <c r="J14" s="395"/>
      <c r="L14" s="400" t="str">
        <f t="shared" si="0"/>
        <v/>
      </c>
      <c r="M14" s="396" t="str">
        <f t="shared" si="1"/>
        <v/>
      </c>
      <c r="N14" s="397" t="str">
        <f t="shared" si="2"/>
        <v/>
      </c>
      <c r="O14" s="387"/>
      <c r="P14" s="387"/>
      <c r="Q14" s="396" t="str">
        <f t="shared" si="3"/>
        <v/>
      </c>
      <c r="R14" s="396" t="str">
        <f t="shared" si="4"/>
        <v/>
      </c>
      <c r="S14" s="396" t="str">
        <f t="shared" si="5"/>
        <v/>
      </c>
      <c r="T14" s="397" t="str">
        <f t="shared" si="6"/>
        <v/>
      </c>
      <c r="U14" s="387"/>
      <c r="V14" s="387"/>
      <c r="W14" s="396" t="str">
        <f t="shared" si="7"/>
        <v/>
      </c>
      <c r="X14" s="396" t="str">
        <f t="shared" si="8"/>
        <v/>
      </c>
      <c r="Y14" s="396" t="str">
        <f t="shared" si="9"/>
        <v/>
      </c>
      <c r="Z14" s="397" t="str">
        <f t="shared" si="10"/>
        <v/>
      </c>
      <c r="AA14" s="387"/>
      <c r="AB14" s="387"/>
      <c r="AC14" s="396" t="str">
        <f t="shared" si="11"/>
        <v/>
      </c>
      <c r="AD14" s="396" t="str">
        <f t="shared" si="12"/>
        <v/>
      </c>
      <c r="AE14" s="396" t="str">
        <f t="shared" si="13"/>
        <v/>
      </c>
      <c r="AF14" s="397" t="str">
        <f t="shared" si="14"/>
        <v/>
      </c>
      <c r="AG14" s="387"/>
      <c r="AH14" s="396" t="str">
        <f t="shared" si="15"/>
        <v/>
      </c>
      <c r="AI14" s="396" t="str">
        <f t="shared" si="16"/>
        <v/>
      </c>
      <c r="AJ14" s="397" t="str">
        <f t="shared" si="17"/>
        <v/>
      </c>
      <c r="AK14" s="387"/>
      <c r="AL14" s="396" t="str">
        <f t="shared" si="18"/>
        <v/>
      </c>
      <c r="AM14" s="396" t="str">
        <f t="shared" si="19"/>
        <v/>
      </c>
      <c r="AN14" s="396" t="str">
        <f t="shared" si="20"/>
        <v/>
      </c>
      <c r="AO14" s="397" t="str">
        <f t="shared" si="21"/>
        <v/>
      </c>
      <c r="AP14" s="387"/>
      <c r="AQ14" s="387"/>
      <c r="AR14" s="396" t="str">
        <f t="shared" si="22"/>
        <v/>
      </c>
      <c r="AS14" s="396" t="str">
        <f t="shared" si="23"/>
        <v/>
      </c>
      <c r="AT14" s="396" t="str">
        <f t="shared" si="24"/>
        <v/>
      </c>
      <c r="AU14" s="397" t="str">
        <f t="shared" si="25"/>
        <v/>
      </c>
      <c r="AV14" s="387"/>
      <c r="AW14" s="387"/>
      <c r="AX14" s="396" t="str">
        <f t="shared" si="26"/>
        <v/>
      </c>
      <c r="AY14" s="396" t="str">
        <f t="shared" si="27"/>
        <v/>
      </c>
      <c r="AZ14" s="396" t="str">
        <f t="shared" si="28"/>
        <v/>
      </c>
      <c r="BA14" s="397" t="str">
        <f t="shared" si="29"/>
        <v/>
      </c>
      <c r="BB14" s="387"/>
      <c r="BC14" s="387"/>
      <c r="BD14" s="396" t="str">
        <f t="shared" si="30"/>
        <v/>
      </c>
      <c r="BE14" s="396" t="str">
        <f t="shared" si="31"/>
        <v/>
      </c>
      <c r="BF14" s="396" t="str">
        <f t="shared" si="32"/>
        <v/>
      </c>
      <c r="BG14" s="397" t="str">
        <f t="shared" si="33"/>
        <v/>
      </c>
      <c r="BH14" s="387"/>
      <c r="BI14" s="387"/>
      <c r="BJ14" s="396" t="str">
        <f t="shared" si="34"/>
        <v/>
      </c>
      <c r="BK14" s="396" t="str">
        <f t="shared" si="35"/>
        <v/>
      </c>
      <c r="BL14" s="396" t="str">
        <f t="shared" si="36"/>
        <v/>
      </c>
      <c r="BM14" s="397" t="str">
        <f t="shared" si="37"/>
        <v/>
      </c>
      <c r="BN14" s="387"/>
      <c r="BO14" s="387"/>
      <c r="BP14" s="396" t="str">
        <f t="shared" si="38"/>
        <v/>
      </c>
      <c r="BQ14" s="396" t="str">
        <f t="shared" si="39"/>
        <v/>
      </c>
      <c r="BR14" s="396" t="str">
        <f t="shared" si="40"/>
        <v/>
      </c>
      <c r="BS14" s="397" t="str">
        <f t="shared" si="41"/>
        <v/>
      </c>
      <c r="BT14" s="387"/>
      <c r="BU14" s="396" t="str">
        <f t="shared" si="42"/>
        <v/>
      </c>
      <c r="BV14" s="396" t="str">
        <f t="shared" si="43"/>
        <v/>
      </c>
      <c r="BW14" s="396" t="str">
        <f t="shared" si="44"/>
        <v/>
      </c>
      <c r="BY14" s="396" t="str">
        <f t="shared" si="45"/>
        <v/>
      </c>
      <c r="BZ14" s="396" t="str">
        <f t="shared" si="46"/>
        <v/>
      </c>
      <c r="CA14" s="396" t="str">
        <f t="shared" si="47"/>
        <v/>
      </c>
      <c r="CC14" s="396" t="str">
        <f t="shared" si="48"/>
        <v/>
      </c>
      <c r="CD14" s="396" t="str">
        <f t="shared" si="49"/>
        <v/>
      </c>
      <c r="CE14" s="397" t="str">
        <f t="shared" si="50"/>
        <v/>
      </c>
      <c r="CG14" s="401" t="str">
        <f t="shared" si="51"/>
        <v/>
      </c>
      <c r="CI14" s="397" t="str">
        <f t="shared" si="52"/>
        <v/>
      </c>
      <c r="CK14" s="397" t="str">
        <f t="shared" si="53"/>
        <v/>
      </c>
      <c r="CM14" s="397" t="str">
        <f t="shared" si="54"/>
        <v/>
      </c>
      <c r="CN14" s="379"/>
      <c r="CO14" s="379"/>
      <c r="CP14" s="379"/>
      <c r="CQ14" s="379"/>
      <c r="CR14" s="379"/>
      <c r="CS14" s="379"/>
      <c r="CT14" s="379"/>
    </row>
    <row r="15" spans="2:98">
      <c r="B15" s="399">
        <v>3</v>
      </c>
      <c r="C15" s="394"/>
      <c r="D15" s="387"/>
      <c r="E15" s="394"/>
      <c r="F15" s="395"/>
      <c r="G15" s="395"/>
      <c r="H15" s="395"/>
      <c r="I15" s="395"/>
      <c r="J15" s="395"/>
      <c r="L15" s="400" t="str">
        <f t="shared" si="0"/>
        <v/>
      </c>
      <c r="M15" s="396" t="str">
        <f t="shared" si="1"/>
        <v/>
      </c>
      <c r="N15" s="397" t="str">
        <f t="shared" si="2"/>
        <v/>
      </c>
      <c r="O15" s="387"/>
      <c r="P15" s="387"/>
      <c r="Q15" s="396" t="str">
        <f t="shared" si="3"/>
        <v/>
      </c>
      <c r="R15" s="396" t="str">
        <f t="shared" si="4"/>
        <v/>
      </c>
      <c r="S15" s="396" t="str">
        <f t="shared" si="5"/>
        <v/>
      </c>
      <c r="T15" s="397" t="str">
        <f t="shared" si="6"/>
        <v/>
      </c>
      <c r="U15" s="387"/>
      <c r="V15" s="387"/>
      <c r="W15" s="396" t="str">
        <f t="shared" si="7"/>
        <v/>
      </c>
      <c r="X15" s="396" t="str">
        <f t="shared" si="8"/>
        <v/>
      </c>
      <c r="Y15" s="396" t="str">
        <f t="shared" si="9"/>
        <v/>
      </c>
      <c r="Z15" s="397" t="str">
        <f t="shared" si="10"/>
        <v/>
      </c>
      <c r="AA15" s="387"/>
      <c r="AB15" s="387"/>
      <c r="AC15" s="396" t="str">
        <f t="shared" si="11"/>
        <v/>
      </c>
      <c r="AD15" s="396" t="str">
        <f t="shared" si="12"/>
        <v/>
      </c>
      <c r="AE15" s="396" t="str">
        <f t="shared" si="13"/>
        <v/>
      </c>
      <c r="AF15" s="397" t="str">
        <f t="shared" si="14"/>
        <v/>
      </c>
      <c r="AG15" s="387"/>
      <c r="AH15" s="396" t="str">
        <f t="shared" si="15"/>
        <v/>
      </c>
      <c r="AI15" s="396" t="str">
        <f t="shared" si="16"/>
        <v/>
      </c>
      <c r="AJ15" s="397" t="str">
        <f t="shared" si="17"/>
        <v/>
      </c>
      <c r="AK15" s="387"/>
      <c r="AL15" s="396" t="str">
        <f t="shared" si="18"/>
        <v/>
      </c>
      <c r="AM15" s="396" t="str">
        <f t="shared" si="19"/>
        <v/>
      </c>
      <c r="AN15" s="396" t="str">
        <f t="shared" si="20"/>
        <v/>
      </c>
      <c r="AO15" s="397" t="str">
        <f t="shared" si="21"/>
        <v/>
      </c>
      <c r="AP15" s="387"/>
      <c r="AQ15" s="387"/>
      <c r="AR15" s="396" t="str">
        <f t="shared" si="22"/>
        <v/>
      </c>
      <c r="AS15" s="396" t="str">
        <f t="shared" si="23"/>
        <v/>
      </c>
      <c r="AT15" s="396" t="str">
        <f t="shared" si="24"/>
        <v/>
      </c>
      <c r="AU15" s="397" t="str">
        <f t="shared" si="25"/>
        <v/>
      </c>
      <c r="AV15" s="387"/>
      <c r="AW15" s="387"/>
      <c r="AX15" s="396" t="str">
        <f t="shared" si="26"/>
        <v/>
      </c>
      <c r="AY15" s="396" t="str">
        <f t="shared" si="27"/>
        <v/>
      </c>
      <c r="AZ15" s="396" t="str">
        <f t="shared" si="28"/>
        <v/>
      </c>
      <c r="BA15" s="397" t="str">
        <f t="shared" si="29"/>
        <v/>
      </c>
      <c r="BB15" s="387"/>
      <c r="BC15" s="387"/>
      <c r="BD15" s="396" t="str">
        <f t="shared" si="30"/>
        <v/>
      </c>
      <c r="BE15" s="396" t="str">
        <f t="shared" si="31"/>
        <v/>
      </c>
      <c r="BF15" s="396" t="str">
        <f t="shared" si="32"/>
        <v/>
      </c>
      <c r="BG15" s="397" t="str">
        <f t="shared" si="33"/>
        <v/>
      </c>
      <c r="BH15" s="387"/>
      <c r="BI15" s="387"/>
      <c r="BJ15" s="396" t="str">
        <f t="shared" si="34"/>
        <v/>
      </c>
      <c r="BK15" s="396" t="str">
        <f t="shared" si="35"/>
        <v/>
      </c>
      <c r="BL15" s="396" t="str">
        <f t="shared" si="36"/>
        <v/>
      </c>
      <c r="BM15" s="397" t="str">
        <f t="shared" si="37"/>
        <v/>
      </c>
      <c r="BN15" s="387"/>
      <c r="BO15" s="387"/>
      <c r="BP15" s="396" t="str">
        <f t="shared" si="38"/>
        <v/>
      </c>
      <c r="BQ15" s="396" t="str">
        <f t="shared" si="39"/>
        <v/>
      </c>
      <c r="BR15" s="396" t="str">
        <f t="shared" si="40"/>
        <v/>
      </c>
      <c r="BS15" s="397" t="str">
        <f t="shared" si="41"/>
        <v/>
      </c>
      <c r="BT15" s="387"/>
      <c r="BU15" s="396" t="str">
        <f t="shared" si="42"/>
        <v/>
      </c>
      <c r="BV15" s="396" t="str">
        <f t="shared" si="43"/>
        <v/>
      </c>
      <c r="BW15" s="396" t="str">
        <f t="shared" si="44"/>
        <v/>
      </c>
      <c r="BY15" s="396" t="str">
        <f t="shared" si="45"/>
        <v/>
      </c>
      <c r="BZ15" s="396" t="str">
        <f t="shared" si="46"/>
        <v/>
      </c>
      <c r="CA15" s="396" t="str">
        <f t="shared" si="47"/>
        <v/>
      </c>
      <c r="CC15" s="396" t="str">
        <f t="shared" si="48"/>
        <v/>
      </c>
      <c r="CD15" s="396" t="str">
        <f t="shared" si="49"/>
        <v/>
      </c>
      <c r="CE15" s="397" t="str">
        <f t="shared" si="50"/>
        <v/>
      </c>
      <c r="CG15" s="401" t="str">
        <f t="shared" si="51"/>
        <v/>
      </c>
      <c r="CI15" s="397" t="str">
        <f t="shared" si="52"/>
        <v/>
      </c>
      <c r="CK15" s="397" t="str">
        <f t="shared" si="53"/>
        <v/>
      </c>
      <c r="CM15" s="397" t="str">
        <f t="shared" si="54"/>
        <v/>
      </c>
      <c r="CN15" s="379"/>
      <c r="CO15" s="379"/>
      <c r="CP15" s="379"/>
      <c r="CQ15" s="379"/>
      <c r="CR15" s="379"/>
      <c r="CS15" s="379"/>
      <c r="CT15" s="379"/>
    </row>
    <row r="16" spans="2:98">
      <c r="B16" s="399">
        <v>4</v>
      </c>
      <c r="C16" s="394"/>
      <c r="D16" s="387"/>
      <c r="E16" s="394"/>
      <c r="F16" s="395"/>
      <c r="G16" s="395"/>
      <c r="H16" s="395"/>
      <c r="I16" s="395"/>
      <c r="J16" s="395"/>
      <c r="L16" s="400" t="str">
        <f t="shared" si="0"/>
        <v/>
      </c>
      <c r="M16" s="396" t="str">
        <f t="shared" si="1"/>
        <v/>
      </c>
      <c r="N16" s="397" t="str">
        <f t="shared" si="2"/>
        <v/>
      </c>
      <c r="O16" s="387"/>
      <c r="P16" s="387"/>
      <c r="Q16" s="396" t="str">
        <f t="shared" si="3"/>
        <v/>
      </c>
      <c r="R16" s="396" t="str">
        <f t="shared" si="4"/>
        <v/>
      </c>
      <c r="S16" s="396" t="str">
        <f t="shared" si="5"/>
        <v/>
      </c>
      <c r="T16" s="397" t="str">
        <f t="shared" si="6"/>
        <v/>
      </c>
      <c r="U16" s="387"/>
      <c r="V16" s="387"/>
      <c r="W16" s="396" t="str">
        <f t="shared" si="7"/>
        <v/>
      </c>
      <c r="X16" s="396" t="str">
        <f t="shared" si="8"/>
        <v/>
      </c>
      <c r="Y16" s="396" t="str">
        <f t="shared" si="9"/>
        <v/>
      </c>
      <c r="Z16" s="397" t="str">
        <f t="shared" si="10"/>
        <v/>
      </c>
      <c r="AA16" s="387"/>
      <c r="AB16" s="387"/>
      <c r="AC16" s="396" t="str">
        <f t="shared" si="11"/>
        <v/>
      </c>
      <c r="AD16" s="396" t="str">
        <f t="shared" si="12"/>
        <v/>
      </c>
      <c r="AE16" s="396" t="str">
        <f t="shared" si="13"/>
        <v/>
      </c>
      <c r="AF16" s="397" t="str">
        <f t="shared" si="14"/>
        <v/>
      </c>
      <c r="AG16" s="387"/>
      <c r="AH16" s="396" t="str">
        <f t="shared" si="15"/>
        <v/>
      </c>
      <c r="AI16" s="396" t="str">
        <f t="shared" si="16"/>
        <v/>
      </c>
      <c r="AJ16" s="397" t="str">
        <f t="shared" si="17"/>
        <v/>
      </c>
      <c r="AK16" s="387"/>
      <c r="AL16" s="396" t="str">
        <f t="shared" si="18"/>
        <v/>
      </c>
      <c r="AM16" s="396" t="str">
        <f t="shared" si="19"/>
        <v/>
      </c>
      <c r="AN16" s="396" t="str">
        <f t="shared" si="20"/>
        <v/>
      </c>
      <c r="AO16" s="397" t="str">
        <f t="shared" si="21"/>
        <v/>
      </c>
      <c r="AP16" s="387"/>
      <c r="AQ16" s="387"/>
      <c r="AR16" s="396" t="str">
        <f t="shared" si="22"/>
        <v/>
      </c>
      <c r="AS16" s="396" t="str">
        <f t="shared" si="23"/>
        <v/>
      </c>
      <c r="AT16" s="396" t="str">
        <f t="shared" si="24"/>
        <v/>
      </c>
      <c r="AU16" s="397" t="str">
        <f t="shared" si="25"/>
        <v/>
      </c>
      <c r="AV16" s="387"/>
      <c r="AW16" s="387"/>
      <c r="AX16" s="396" t="str">
        <f t="shared" si="26"/>
        <v/>
      </c>
      <c r="AY16" s="396" t="str">
        <f t="shared" si="27"/>
        <v/>
      </c>
      <c r="AZ16" s="396" t="str">
        <f t="shared" si="28"/>
        <v/>
      </c>
      <c r="BA16" s="397" t="str">
        <f t="shared" si="29"/>
        <v/>
      </c>
      <c r="BB16" s="387"/>
      <c r="BC16" s="387"/>
      <c r="BD16" s="396" t="str">
        <f t="shared" si="30"/>
        <v/>
      </c>
      <c r="BE16" s="396" t="str">
        <f t="shared" si="31"/>
        <v/>
      </c>
      <c r="BF16" s="396" t="str">
        <f t="shared" si="32"/>
        <v/>
      </c>
      <c r="BG16" s="397" t="str">
        <f t="shared" si="33"/>
        <v/>
      </c>
      <c r="BH16" s="387"/>
      <c r="BI16" s="387"/>
      <c r="BJ16" s="396" t="str">
        <f t="shared" si="34"/>
        <v/>
      </c>
      <c r="BK16" s="396" t="str">
        <f t="shared" si="35"/>
        <v/>
      </c>
      <c r="BL16" s="396" t="str">
        <f t="shared" si="36"/>
        <v/>
      </c>
      <c r="BM16" s="397" t="str">
        <f t="shared" si="37"/>
        <v/>
      </c>
      <c r="BN16" s="387"/>
      <c r="BO16" s="387"/>
      <c r="BP16" s="396" t="str">
        <f t="shared" si="38"/>
        <v/>
      </c>
      <c r="BQ16" s="396" t="str">
        <f t="shared" si="39"/>
        <v/>
      </c>
      <c r="BR16" s="396" t="str">
        <f t="shared" si="40"/>
        <v/>
      </c>
      <c r="BS16" s="397" t="str">
        <f t="shared" si="41"/>
        <v/>
      </c>
      <c r="BT16" s="387"/>
      <c r="BU16" s="396" t="str">
        <f t="shared" si="42"/>
        <v/>
      </c>
      <c r="BV16" s="396" t="str">
        <f t="shared" si="43"/>
        <v/>
      </c>
      <c r="BW16" s="396" t="str">
        <f t="shared" si="44"/>
        <v/>
      </c>
      <c r="BY16" s="396" t="str">
        <f t="shared" si="45"/>
        <v/>
      </c>
      <c r="BZ16" s="396" t="str">
        <f t="shared" si="46"/>
        <v/>
      </c>
      <c r="CA16" s="396" t="str">
        <f t="shared" si="47"/>
        <v/>
      </c>
      <c r="CC16" s="396" t="str">
        <f t="shared" si="48"/>
        <v/>
      </c>
      <c r="CD16" s="396" t="str">
        <f t="shared" si="49"/>
        <v/>
      </c>
      <c r="CE16" s="397" t="str">
        <f t="shared" si="50"/>
        <v/>
      </c>
      <c r="CG16" s="401" t="str">
        <f t="shared" si="51"/>
        <v/>
      </c>
      <c r="CI16" s="397" t="str">
        <f t="shared" si="52"/>
        <v/>
      </c>
      <c r="CK16" s="397" t="str">
        <f t="shared" si="53"/>
        <v/>
      </c>
      <c r="CM16" s="397" t="str">
        <f t="shared" si="54"/>
        <v/>
      </c>
      <c r="CN16" s="379"/>
      <c r="CO16" s="379"/>
      <c r="CP16" s="379"/>
      <c r="CQ16" s="379"/>
      <c r="CR16" s="379"/>
      <c r="CS16" s="379"/>
      <c r="CT16" s="379"/>
    </row>
    <row r="17" spans="2:98">
      <c r="B17" s="399">
        <v>5</v>
      </c>
      <c r="C17" s="394"/>
      <c r="D17" s="387"/>
      <c r="E17" s="394"/>
      <c r="F17" s="395"/>
      <c r="G17" s="395"/>
      <c r="H17" s="395"/>
      <c r="I17" s="395"/>
      <c r="J17" s="395"/>
      <c r="L17" s="400" t="str">
        <f t="shared" si="0"/>
        <v/>
      </c>
      <c r="M17" s="396" t="str">
        <f t="shared" si="1"/>
        <v/>
      </c>
      <c r="N17" s="397" t="str">
        <f t="shared" si="2"/>
        <v/>
      </c>
      <c r="O17" s="387"/>
      <c r="P17" s="387"/>
      <c r="Q17" s="396" t="str">
        <f t="shared" si="3"/>
        <v/>
      </c>
      <c r="R17" s="396" t="str">
        <f t="shared" si="4"/>
        <v/>
      </c>
      <c r="S17" s="396" t="str">
        <f t="shared" si="5"/>
        <v/>
      </c>
      <c r="T17" s="397" t="str">
        <f t="shared" si="6"/>
        <v/>
      </c>
      <c r="U17" s="387"/>
      <c r="V17" s="387"/>
      <c r="W17" s="396" t="str">
        <f t="shared" si="7"/>
        <v/>
      </c>
      <c r="X17" s="396" t="str">
        <f t="shared" si="8"/>
        <v/>
      </c>
      <c r="Y17" s="396" t="str">
        <f t="shared" si="9"/>
        <v/>
      </c>
      <c r="Z17" s="397" t="str">
        <f t="shared" si="10"/>
        <v/>
      </c>
      <c r="AA17" s="387"/>
      <c r="AB17" s="387"/>
      <c r="AC17" s="396" t="str">
        <f t="shared" si="11"/>
        <v/>
      </c>
      <c r="AD17" s="396" t="str">
        <f t="shared" si="12"/>
        <v/>
      </c>
      <c r="AE17" s="396" t="str">
        <f t="shared" si="13"/>
        <v/>
      </c>
      <c r="AF17" s="397" t="str">
        <f t="shared" si="14"/>
        <v/>
      </c>
      <c r="AG17" s="387"/>
      <c r="AH17" s="396" t="str">
        <f t="shared" si="15"/>
        <v/>
      </c>
      <c r="AI17" s="396" t="str">
        <f t="shared" si="16"/>
        <v/>
      </c>
      <c r="AJ17" s="397" t="str">
        <f t="shared" si="17"/>
        <v/>
      </c>
      <c r="AK17" s="387"/>
      <c r="AL17" s="396" t="str">
        <f t="shared" si="18"/>
        <v/>
      </c>
      <c r="AM17" s="396" t="str">
        <f t="shared" si="19"/>
        <v/>
      </c>
      <c r="AN17" s="396" t="str">
        <f t="shared" si="20"/>
        <v/>
      </c>
      <c r="AO17" s="397" t="str">
        <f t="shared" si="21"/>
        <v/>
      </c>
      <c r="AP17" s="387"/>
      <c r="AQ17" s="387"/>
      <c r="AR17" s="396" t="str">
        <f t="shared" si="22"/>
        <v/>
      </c>
      <c r="AS17" s="396" t="str">
        <f t="shared" si="23"/>
        <v/>
      </c>
      <c r="AT17" s="396" t="str">
        <f t="shared" si="24"/>
        <v/>
      </c>
      <c r="AU17" s="397" t="str">
        <f t="shared" si="25"/>
        <v/>
      </c>
      <c r="AV17" s="387"/>
      <c r="AW17" s="387"/>
      <c r="AX17" s="396" t="str">
        <f t="shared" si="26"/>
        <v/>
      </c>
      <c r="AY17" s="396" t="str">
        <f t="shared" si="27"/>
        <v/>
      </c>
      <c r="AZ17" s="396" t="str">
        <f t="shared" si="28"/>
        <v/>
      </c>
      <c r="BA17" s="397" t="str">
        <f t="shared" si="29"/>
        <v/>
      </c>
      <c r="BB17" s="387"/>
      <c r="BC17" s="387"/>
      <c r="BD17" s="396" t="str">
        <f t="shared" si="30"/>
        <v/>
      </c>
      <c r="BE17" s="396" t="str">
        <f t="shared" si="31"/>
        <v/>
      </c>
      <c r="BF17" s="396" t="str">
        <f t="shared" si="32"/>
        <v/>
      </c>
      <c r="BG17" s="397" t="str">
        <f t="shared" si="33"/>
        <v/>
      </c>
      <c r="BH17" s="387"/>
      <c r="BI17" s="387"/>
      <c r="BJ17" s="396" t="str">
        <f t="shared" si="34"/>
        <v/>
      </c>
      <c r="BK17" s="396" t="str">
        <f t="shared" si="35"/>
        <v/>
      </c>
      <c r="BL17" s="396" t="str">
        <f t="shared" si="36"/>
        <v/>
      </c>
      <c r="BM17" s="397" t="str">
        <f t="shared" si="37"/>
        <v/>
      </c>
      <c r="BN17" s="387"/>
      <c r="BO17" s="387"/>
      <c r="BP17" s="396" t="str">
        <f t="shared" si="38"/>
        <v/>
      </c>
      <c r="BQ17" s="396" t="str">
        <f t="shared" si="39"/>
        <v/>
      </c>
      <c r="BR17" s="396" t="str">
        <f t="shared" si="40"/>
        <v/>
      </c>
      <c r="BS17" s="397" t="str">
        <f t="shared" si="41"/>
        <v/>
      </c>
      <c r="BT17" s="387"/>
      <c r="BU17" s="396" t="str">
        <f t="shared" si="42"/>
        <v/>
      </c>
      <c r="BV17" s="396" t="str">
        <f t="shared" si="43"/>
        <v/>
      </c>
      <c r="BW17" s="396" t="str">
        <f t="shared" si="44"/>
        <v/>
      </c>
      <c r="BY17" s="396" t="str">
        <f t="shared" si="45"/>
        <v/>
      </c>
      <c r="BZ17" s="396" t="str">
        <f t="shared" si="46"/>
        <v/>
      </c>
      <c r="CA17" s="396" t="str">
        <f t="shared" si="47"/>
        <v/>
      </c>
      <c r="CC17" s="396" t="str">
        <f t="shared" si="48"/>
        <v/>
      </c>
      <c r="CD17" s="396" t="str">
        <f t="shared" si="49"/>
        <v/>
      </c>
      <c r="CE17" s="397" t="str">
        <f t="shared" si="50"/>
        <v/>
      </c>
      <c r="CG17" s="401" t="str">
        <f t="shared" si="51"/>
        <v/>
      </c>
      <c r="CI17" s="397" t="str">
        <f t="shared" si="52"/>
        <v/>
      </c>
      <c r="CK17" s="397" t="str">
        <f t="shared" si="53"/>
        <v/>
      </c>
      <c r="CM17" s="397" t="str">
        <f t="shared" si="54"/>
        <v/>
      </c>
      <c r="CN17" s="379"/>
      <c r="CO17" s="379"/>
      <c r="CP17" s="379"/>
      <c r="CQ17" s="379"/>
      <c r="CR17" s="379"/>
      <c r="CS17" s="379"/>
      <c r="CT17" s="379"/>
    </row>
    <row r="18" spans="2:98">
      <c r="B18" s="399">
        <v>6</v>
      </c>
      <c r="C18" s="394"/>
      <c r="D18" s="387"/>
      <c r="E18" s="394"/>
      <c r="F18" s="395"/>
      <c r="G18" s="395"/>
      <c r="H18" s="395"/>
      <c r="I18" s="395"/>
      <c r="J18" s="395"/>
      <c r="L18" s="400" t="str">
        <f t="shared" si="0"/>
        <v/>
      </c>
      <c r="M18" s="396" t="str">
        <f t="shared" si="1"/>
        <v/>
      </c>
      <c r="N18" s="397" t="str">
        <f t="shared" si="2"/>
        <v/>
      </c>
      <c r="O18" s="387"/>
      <c r="P18" s="387"/>
      <c r="Q18" s="396" t="str">
        <f t="shared" si="3"/>
        <v/>
      </c>
      <c r="R18" s="396" t="str">
        <f t="shared" si="4"/>
        <v/>
      </c>
      <c r="S18" s="396" t="str">
        <f t="shared" si="5"/>
        <v/>
      </c>
      <c r="T18" s="397" t="str">
        <f t="shared" si="6"/>
        <v/>
      </c>
      <c r="U18" s="387"/>
      <c r="V18" s="387"/>
      <c r="W18" s="396" t="str">
        <f t="shared" si="7"/>
        <v/>
      </c>
      <c r="X18" s="396" t="str">
        <f t="shared" si="8"/>
        <v/>
      </c>
      <c r="Y18" s="396" t="str">
        <f t="shared" si="9"/>
        <v/>
      </c>
      <c r="Z18" s="397" t="str">
        <f t="shared" si="10"/>
        <v/>
      </c>
      <c r="AA18" s="387"/>
      <c r="AB18" s="387"/>
      <c r="AC18" s="396" t="str">
        <f t="shared" si="11"/>
        <v/>
      </c>
      <c r="AD18" s="396" t="str">
        <f t="shared" si="12"/>
        <v/>
      </c>
      <c r="AE18" s="396" t="str">
        <f t="shared" si="13"/>
        <v/>
      </c>
      <c r="AF18" s="397" t="str">
        <f t="shared" si="14"/>
        <v/>
      </c>
      <c r="AG18" s="387"/>
      <c r="AH18" s="396" t="str">
        <f t="shared" si="15"/>
        <v/>
      </c>
      <c r="AI18" s="396" t="str">
        <f t="shared" si="16"/>
        <v/>
      </c>
      <c r="AJ18" s="397" t="str">
        <f t="shared" si="17"/>
        <v/>
      </c>
      <c r="AK18" s="387"/>
      <c r="AL18" s="396" t="str">
        <f t="shared" si="18"/>
        <v/>
      </c>
      <c r="AM18" s="396" t="str">
        <f t="shared" si="19"/>
        <v/>
      </c>
      <c r="AN18" s="396" t="str">
        <f t="shared" si="20"/>
        <v/>
      </c>
      <c r="AO18" s="397" t="str">
        <f t="shared" si="21"/>
        <v/>
      </c>
      <c r="AP18" s="387"/>
      <c r="AQ18" s="387"/>
      <c r="AR18" s="396" t="str">
        <f t="shared" si="22"/>
        <v/>
      </c>
      <c r="AS18" s="396" t="str">
        <f t="shared" si="23"/>
        <v/>
      </c>
      <c r="AT18" s="396" t="str">
        <f t="shared" si="24"/>
        <v/>
      </c>
      <c r="AU18" s="397" t="str">
        <f t="shared" si="25"/>
        <v/>
      </c>
      <c r="AV18" s="387"/>
      <c r="AW18" s="387"/>
      <c r="AX18" s="396" t="str">
        <f t="shared" si="26"/>
        <v/>
      </c>
      <c r="AY18" s="396" t="str">
        <f t="shared" si="27"/>
        <v/>
      </c>
      <c r="AZ18" s="396" t="str">
        <f t="shared" si="28"/>
        <v/>
      </c>
      <c r="BA18" s="397" t="str">
        <f t="shared" si="29"/>
        <v/>
      </c>
      <c r="BB18" s="387"/>
      <c r="BC18" s="387"/>
      <c r="BD18" s="396" t="str">
        <f t="shared" si="30"/>
        <v/>
      </c>
      <c r="BE18" s="396" t="str">
        <f t="shared" si="31"/>
        <v/>
      </c>
      <c r="BF18" s="396" t="str">
        <f t="shared" si="32"/>
        <v/>
      </c>
      <c r="BG18" s="397" t="str">
        <f t="shared" si="33"/>
        <v/>
      </c>
      <c r="BH18" s="387"/>
      <c r="BI18" s="387"/>
      <c r="BJ18" s="396" t="str">
        <f t="shared" si="34"/>
        <v/>
      </c>
      <c r="BK18" s="396" t="str">
        <f t="shared" si="35"/>
        <v/>
      </c>
      <c r="BL18" s="396" t="str">
        <f t="shared" si="36"/>
        <v/>
      </c>
      <c r="BM18" s="397" t="str">
        <f t="shared" si="37"/>
        <v/>
      </c>
      <c r="BN18" s="387"/>
      <c r="BO18" s="387"/>
      <c r="BP18" s="396" t="str">
        <f t="shared" si="38"/>
        <v/>
      </c>
      <c r="BQ18" s="396" t="str">
        <f t="shared" si="39"/>
        <v/>
      </c>
      <c r="BR18" s="396" t="str">
        <f t="shared" si="40"/>
        <v/>
      </c>
      <c r="BS18" s="397" t="str">
        <f t="shared" si="41"/>
        <v/>
      </c>
      <c r="BT18" s="387"/>
      <c r="BU18" s="396" t="str">
        <f t="shared" si="42"/>
        <v/>
      </c>
      <c r="BV18" s="396" t="str">
        <f t="shared" si="43"/>
        <v/>
      </c>
      <c r="BW18" s="396" t="str">
        <f t="shared" si="44"/>
        <v/>
      </c>
      <c r="BY18" s="396" t="str">
        <f t="shared" si="45"/>
        <v/>
      </c>
      <c r="BZ18" s="396" t="str">
        <f t="shared" si="46"/>
        <v/>
      </c>
      <c r="CA18" s="396" t="str">
        <f t="shared" si="47"/>
        <v/>
      </c>
      <c r="CC18" s="396" t="str">
        <f t="shared" si="48"/>
        <v/>
      </c>
      <c r="CD18" s="396" t="str">
        <f t="shared" si="49"/>
        <v/>
      </c>
      <c r="CE18" s="397" t="str">
        <f t="shared" si="50"/>
        <v/>
      </c>
      <c r="CG18" s="401" t="str">
        <f t="shared" si="51"/>
        <v/>
      </c>
      <c r="CI18" s="397" t="str">
        <f t="shared" si="52"/>
        <v/>
      </c>
      <c r="CK18" s="397" t="str">
        <f t="shared" si="53"/>
        <v/>
      </c>
      <c r="CM18" s="397" t="str">
        <f t="shared" si="54"/>
        <v/>
      </c>
      <c r="CN18" s="379"/>
      <c r="CO18" s="379"/>
      <c r="CP18" s="379"/>
      <c r="CQ18" s="379"/>
      <c r="CR18" s="379"/>
      <c r="CS18" s="379"/>
      <c r="CT18" s="379"/>
    </row>
    <row r="19" spans="2:98">
      <c r="B19" s="399">
        <v>7</v>
      </c>
      <c r="C19" s="394"/>
      <c r="D19" s="387"/>
      <c r="E19" s="394"/>
      <c r="F19" s="395"/>
      <c r="G19" s="395"/>
      <c r="H19" s="395"/>
      <c r="I19" s="395"/>
      <c r="J19" s="395"/>
      <c r="L19" s="400" t="str">
        <f t="shared" si="0"/>
        <v/>
      </c>
      <c r="M19" s="396" t="str">
        <f t="shared" si="1"/>
        <v/>
      </c>
      <c r="N19" s="397" t="str">
        <f t="shared" si="2"/>
        <v/>
      </c>
      <c r="O19" s="387"/>
      <c r="P19" s="387"/>
      <c r="Q19" s="396" t="str">
        <f t="shared" si="3"/>
        <v/>
      </c>
      <c r="R19" s="396" t="str">
        <f t="shared" si="4"/>
        <v/>
      </c>
      <c r="S19" s="396" t="str">
        <f t="shared" si="5"/>
        <v/>
      </c>
      <c r="T19" s="397" t="str">
        <f t="shared" si="6"/>
        <v/>
      </c>
      <c r="U19" s="387"/>
      <c r="V19" s="387"/>
      <c r="W19" s="396" t="str">
        <f t="shared" si="7"/>
        <v/>
      </c>
      <c r="X19" s="396" t="str">
        <f t="shared" si="8"/>
        <v/>
      </c>
      <c r="Y19" s="396" t="str">
        <f t="shared" si="9"/>
        <v/>
      </c>
      <c r="Z19" s="397" t="str">
        <f t="shared" si="10"/>
        <v/>
      </c>
      <c r="AA19" s="387"/>
      <c r="AB19" s="387"/>
      <c r="AC19" s="396" t="str">
        <f t="shared" si="11"/>
        <v/>
      </c>
      <c r="AD19" s="396" t="str">
        <f t="shared" si="12"/>
        <v/>
      </c>
      <c r="AE19" s="396" t="str">
        <f t="shared" si="13"/>
        <v/>
      </c>
      <c r="AF19" s="397" t="str">
        <f t="shared" si="14"/>
        <v/>
      </c>
      <c r="AG19" s="387"/>
      <c r="AH19" s="396" t="str">
        <f t="shared" si="15"/>
        <v/>
      </c>
      <c r="AI19" s="396" t="str">
        <f t="shared" si="16"/>
        <v/>
      </c>
      <c r="AJ19" s="397" t="str">
        <f t="shared" si="17"/>
        <v/>
      </c>
      <c r="AK19" s="387"/>
      <c r="AL19" s="396" t="str">
        <f t="shared" si="18"/>
        <v/>
      </c>
      <c r="AM19" s="396" t="str">
        <f t="shared" si="19"/>
        <v/>
      </c>
      <c r="AN19" s="396" t="str">
        <f t="shared" si="20"/>
        <v/>
      </c>
      <c r="AO19" s="397" t="str">
        <f t="shared" si="21"/>
        <v/>
      </c>
      <c r="AP19" s="387"/>
      <c r="AQ19" s="387"/>
      <c r="AR19" s="396" t="str">
        <f t="shared" si="22"/>
        <v/>
      </c>
      <c r="AS19" s="396" t="str">
        <f t="shared" si="23"/>
        <v/>
      </c>
      <c r="AT19" s="396" t="str">
        <f t="shared" si="24"/>
        <v/>
      </c>
      <c r="AU19" s="397" t="str">
        <f t="shared" si="25"/>
        <v/>
      </c>
      <c r="AV19" s="387"/>
      <c r="AW19" s="387"/>
      <c r="AX19" s="396" t="str">
        <f t="shared" si="26"/>
        <v/>
      </c>
      <c r="AY19" s="396" t="str">
        <f t="shared" si="27"/>
        <v/>
      </c>
      <c r="AZ19" s="396" t="str">
        <f t="shared" si="28"/>
        <v/>
      </c>
      <c r="BA19" s="397" t="str">
        <f t="shared" si="29"/>
        <v/>
      </c>
      <c r="BB19" s="387"/>
      <c r="BC19" s="387"/>
      <c r="BD19" s="396" t="str">
        <f t="shared" si="30"/>
        <v/>
      </c>
      <c r="BE19" s="396" t="str">
        <f t="shared" si="31"/>
        <v/>
      </c>
      <c r="BF19" s="396" t="str">
        <f t="shared" si="32"/>
        <v/>
      </c>
      <c r="BG19" s="397" t="str">
        <f t="shared" si="33"/>
        <v/>
      </c>
      <c r="BH19" s="387"/>
      <c r="BI19" s="387"/>
      <c r="BJ19" s="396" t="str">
        <f t="shared" si="34"/>
        <v/>
      </c>
      <c r="BK19" s="396" t="str">
        <f t="shared" si="35"/>
        <v/>
      </c>
      <c r="BL19" s="396" t="str">
        <f t="shared" si="36"/>
        <v/>
      </c>
      <c r="BM19" s="397" t="str">
        <f t="shared" si="37"/>
        <v/>
      </c>
      <c r="BN19" s="387"/>
      <c r="BO19" s="387"/>
      <c r="BP19" s="396" t="str">
        <f t="shared" si="38"/>
        <v/>
      </c>
      <c r="BQ19" s="396" t="str">
        <f t="shared" si="39"/>
        <v/>
      </c>
      <c r="BR19" s="396" t="str">
        <f t="shared" si="40"/>
        <v/>
      </c>
      <c r="BS19" s="397" t="str">
        <f t="shared" si="41"/>
        <v/>
      </c>
      <c r="BT19" s="387"/>
      <c r="BU19" s="396" t="str">
        <f t="shared" si="42"/>
        <v/>
      </c>
      <c r="BV19" s="396" t="str">
        <f t="shared" si="43"/>
        <v/>
      </c>
      <c r="BW19" s="396" t="str">
        <f t="shared" si="44"/>
        <v/>
      </c>
      <c r="BY19" s="396" t="str">
        <f t="shared" si="45"/>
        <v/>
      </c>
      <c r="BZ19" s="396" t="str">
        <f t="shared" si="46"/>
        <v/>
      </c>
      <c r="CA19" s="396" t="str">
        <f t="shared" si="47"/>
        <v/>
      </c>
      <c r="CC19" s="396" t="str">
        <f t="shared" si="48"/>
        <v/>
      </c>
      <c r="CD19" s="396" t="str">
        <f t="shared" si="49"/>
        <v/>
      </c>
      <c r="CE19" s="397" t="str">
        <f t="shared" si="50"/>
        <v/>
      </c>
      <c r="CG19" s="401" t="str">
        <f t="shared" si="51"/>
        <v/>
      </c>
      <c r="CI19" s="397" t="str">
        <f t="shared" si="52"/>
        <v/>
      </c>
      <c r="CK19" s="397" t="str">
        <f t="shared" si="53"/>
        <v/>
      </c>
      <c r="CM19" s="397" t="str">
        <f t="shared" si="54"/>
        <v/>
      </c>
      <c r="CN19" s="379"/>
      <c r="CO19" s="379"/>
      <c r="CP19" s="379"/>
      <c r="CQ19" s="379"/>
      <c r="CR19" s="379"/>
      <c r="CS19" s="379"/>
      <c r="CT19" s="379"/>
    </row>
    <row r="20" spans="2:98">
      <c r="B20" s="399">
        <v>8</v>
      </c>
      <c r="C20" s="394"/>
      <c r="D20" s="387"/>
      <c r="E20" s="394"/>
      <c r="F20" s="395"/>
      <c r="G20" s="395"/>
      <c r="H20" s="395"/>
      <c r="I20" s="395"/>
      <c r="J20" s="395"/>
      <c r="L20" s="400" t="str">
        <f t="shared" si="0"/>
        <v/>
      </c>
      <c r="M20" s="396" t="str">
        <f t="shared" si="1"/>
        <v/>
      </c>
      <c r="N20" s="397" t="str">
        <f t="shared" si="2"/>
        <v/>
      </c>
      <c r="O20" s="387"/>
      <c r="P20" s="387"/>
      <c r="Q20" s="396" t="str">
        <f t="shared" si="3"/>
        <v/>
      </c>
      <c r="R20" s="396" t="str">
        <f t="shared" si="4"/>
        <v/>
      </c>
      <c r="S20" s="396" t="str">
        <f t="shared" si="5"/>
        <v/>
      </c>
      <c r="T20" s="397" t="str">
        <f t="shared" si="6"/>
        <v/>
      </c>
      <c r="U20" s="387"/>
      <c r="V20" s="387"/>
      <c r="W20" s="396" t="str">
        <f t="shared" si="7"/>
        <v/>
      </c>
      <c r="X20" s="396" t="str">
        <f t="shared" si="8"/>
        <v/>
      </c>
      <c r="Y20" s="396" t="str">
        <f t="shared" si="9"/>
        <v/>
      </c>
      <c r="Z20" s="397" t="str">
        <f t="shared" si="10"/>
        <v/>
      </c>
      <c r="AA20" s="387"/>
      <c r="AB20" s="387"/>
      <c r="AC20" s="396" t="str">
        <f t="shared" si="11"/>
        <v/>
      </c>
      <c r="AD20" s="396" t="str">
        <f t="shared" si="12"/>
        <v/>
      </c>
      <c r="AE20" s="396" t="str">
        <f t="shared" si="13"/>
        <v/>
      </c>
      <c r="AF20" s="397" t="str">
        <f t="shared" si="14"/>
        <v/>
      </c>
      <c r="AG20" s="387"/>
      <c r="AH20" s="396" t="str">
        <f t="shared" si="15"/>
        <v/>
      </c>
      <c r="AI20" s="396" t="str">
        <f t="shared" si="16"/>
        <v/>
      </c>
      <c r="AJ20" s="397" t="str">
        <f t="shared" si="17"/>
        <v/>
      </c>
      <c r="AK20" s="387"/>
      <c r="AL20" s="396" t="str">
        <f t="shared" si="18"/>
        <v/>
      </c>
      <c r="AM20" s="396" t="str">
        <f t="shared" si="19"/>
        <v/>
      </c>
      <c r="AN20" s="396" t="str">
        <f t="shared" si="20"/>
        <v/>
      </c>
      <c r="AO20" s="397" t="str">
        <f t="shared" si="21"/>
        <v/>
      </c>
      <c r="AP20" s="387"/>
      <c r="AQ20" s="387"/>
      <c r="AR20" s="396" t="str">
        <f t="shared" si="22"/>
        <v/>
      </c>
      <c r="AS20" s="396" t="str">
        <f t="shared" si="23"/>
        <v/>
      </c>
      <c r="AT20" s="396" t="str">
        <f t="shared" si="24"/>
        <v/>
      </c>
      <c r="AU20" s="397" t="str">
        <f t="shared" si="25"/>
        <v/>
      </c>
      <c r="AV20" s="387"/>
      <c r="AW20" s="387"/>
      <c r="AX20" s="396" t="str">
        <f t="shared" si="26"/>
        <v/>
      </c>
      <c r="AY20" s="396" t="str">
        <f t="shared" si="27"/>
        <v/>
      </c>
      <c r="AZ20" s="396" t="str">
        <f t="shared" si="28"/>
        <v/>
      </c>
      <c r="BA20" s="397" t="str">
        <f t="shared" si="29"/>
        <v/>
      </c>
      <c r="BB20" s="387"/>
      <c r="BC20" s="387"/>
      <c r="BD20" s="396" t="str">
        <f t="shared" si="30"/>
        <v/>
      </c>
      <c r="BE20" s="396" t="str">
        <f t="shared" si="31"/>
        <v/>
      </c>
      <c r="BF20" s="396" t="str">
        <f t="shared" si="32"/>
        <v/>
      </c>
      <c r="BG20" s="397" t="str">
        <f t="shared" si="33"/>
        <v/>
      </c>
      <c r="BH20" s="387"/>
      <c r="BI20" s="387"/>
      <c r="BJ20" s="396" t="str">
        <f t="shared" si="34"/>
        <v/>
      </c>
      <c r="BK20" s="396" t="str">
        <f t="shared" si="35"/>
        <v/>
      </c>
      <c r="BL20" s="396" t="str">
        <f t="shared" si="36"/>
        <v/>
      </c>
      <c r="BM20" s="397" t="str">
        <f t="shared" si="37"/>
        <v/>
      </c>
      <c r="BN20" s="387"/>
      <c r="BO20" s="387"/>
      <c r="BP20" s="396" t="str">
        <f t="shared" si="38"/>
        <v/>
      </c>
      <c r="BQ20" s="396" t="str">
        <f t="shared" si="39"/>
        <v/>
      </c>
      <c r="BR20" s="396" t="str">
        <f t="shared" si="40"/>
        <v/>
      </c>
      <c r="BS20" s="397" t="str">
        <f t="shared" si="41"/>
        <v/>
      </c>
      <c r="BT20" s="387"/>
      <c r="BU20" s="396" t="str">
        <f t="shared" si="42"/>
        <v/>
      </c>
      <c r="BV20" s="396" t="str">
        <f t="shared" si="43"/>
        <v/>
      </c>
      <c r="BW20" s="396" t="str">
        <f t="shared" si="44"/>
        <v/>
      </c>
      <c r="BY20" s="396" t="str">
        <f t="shared" si="45"/>
        <v/>
      </c>
      <c r="BZ20" s="396" t="str">
        <f t="shared" si="46"/>
        <v/>
      </c>
      <c r="CA20" s="396" t="str">
        <f t="shared" si="47"/>
        <v/>
      </c>
      <c r="CC20" s="396" t="str">
        <f t="shared" si="48"/>
        <v/>
      </c>
      <c r="CD20" s="396" t="str">
        <f t="shared" si="49"/>
        <v/>
      </c>
      <c r="CE20" s="397" t="str">
        <f t="shared" si="50"/>
        <v/>
      </c>
      <c r="CG20" s="401" t="str">
        <f t="shared" si="51"/>
        <v/>
      </c>
      <c r="CI20" s="397" t="str">
        <f t="shared" si="52"/>
        <v/>
      </c>
      <c r="CK20" s="397" t="str">
        <f t="shared" si="53"/>
        <v/>
      </c>
      <c r="CM20" s="397" t="str">
        <f t="shared" si="54"/>
        <v/>
      </c>
      <c r="CN20" s="379"/>
      <c r="CO20" s="379"/>
      <c r="CP20" s="379"/>
      <c r="CQ20" s="379"/>
      <c r="CR20" s="379"/>
      <c r="CS20" s="379"/>
      <c r="CT20" s="379"/>
    </row>
    <row r="21" spans="2:98">
      <c r="B21" s="399">
        <v>9</v>
      </c>
      <c r="C21" s="394"/>
      <c r="D21" s="387"/>
      <c r="E21" s="394"/>
      <c r="F21" s="395"/>
      <c r="G21" s="395"/>
      <c r="H21" s="395"/>
      <c r="I21" s="395"/>
      <c r="J21" s="395"/>
      <c r="L21" s="400" t="str">
        <f t="shared" si="0"/>
        <v/>
      </c>
      <c r="M21" s="396" t="str">
        <f t="shared" si="1"/>
        <v/>
      </c>
      <c r="N21" s="397" t="str">
        <f t="shared" si="2"/>
        <v/>
      </c>
      <c r="O21" s="387"/>
      <c r="P21" s="387"/>
      <c r="Q21" s="396" t="str">
        <f t="shared" si="3"/>
        <v/>
      </c>
      <c r="R21" s="396" t="str">
        <f t="shared" si="4"/>
        <v/>
      </c>
      <c r="S21" s="396" t="str">
        <f t="shared" si="5"/>
        <v/>
      </c>
      <c r="T21" s="397" t="str">
        <f t="shared" si="6"/>
        <v/>
      </c>
      <c r="U21" s="387"/>
      <c r="V21" s="387"/>
      <c r="W21" s="396" t="str">
        <f t="shared" si="7"/>
        <v/>
      </c>
      <c r="X21" s="396" t="str">
        <f t="shared" si="8"/>
        <v/>
      </c>
      <c r="Y21" s="396" t="str">
        <f t="shared" si="9"/>
        <v/>
      </c>
      <c r="Z21" s="397" t="str">
        <f t="shared" si="10"/>
        <v/>
      </c>
      <c r="AA21" s="387"/>
      <c r="AB21" s="387"/>
      <c r="AC21" s="396" t="str">
        <f t="shared" si="11"/>
        <v/>
      </c>
      <c r="AD21" s="396" t="str">
        <f t="shared" si="12"/>
        <v/>
      </c>
      <c r="AE21" s="396" t="str">
        <f t="shared" si="13"/>
        <v/>
      </c>
      <c r="AF21" s="397" t="str">
        <f t="shared" si="14"/>
        <v/>
      </c>
      <c r="AG21" s="387"/>
      <c r="AH21" s="396" t="str">
        <f t="shared" si="15"/>
        <v/>
      </c>
      <c r="AI21" s="396" t="str">
        <f t="shared" si="16"/>
        <v/>
      </c>
      <c r="AJ21" s="397" t="str">
        <f t="shared" si="17"/>
        <v/>
      </c>
      <c r="AK21" s="387"/>
      <c r="AL21" s="396" t="str">
        <f t="shared" si="18"/>
        <v/>
      </c>
      <c r="AM21" s="396" t="str">
        <f t="shared" si="19"/>
        <v/>
      </c>
      <c r="AN21" s="396" t="str">
        <f t="shared" si="20"/>
        <v/>
      </c>
      <c r="AO21" s="397" t="str">
        <f t="shared" si="21"/>
        <v/>
      </c>
      <c r="AP21" s="387"/>
      <c r="AQ21" s="387"/>
      <c r="AR21" s="396" t="str">
        <f t="shared" si="22"/>
        <v/>
      </c>
      <c r="AS21" s="396" t="str">
        <f t="shared" si="23"/>
        <v/>
      </c>
      <c r="AT21" s="396" t="str">
        <f t="shared" si="24"/>
        <v/>
      </c>
      <c r="AU21" s="397" t="str">
        <f t="shared" si="25"/>
        <v/>
      </c>
      <c r="AV21" s="387"/>
      <c r="AW21" s="387"/>
      <c r="AX21" s="396" t="str">
        <f t="shared" si="26"/>
        <v/>
      </c>
      <c r="AY21" s="396" t="str">
        <f t="shared" si="27"/>
        <v/>
      </c>
      <c r="AZ21" s="396" t="str">
        <f t="shared" si="28"/>
        <v/>
      </c>
      <c r="BA21" s="397" t="str">
        <f t="shared" si="29"/>
        <v/>
      </c>
      <c r="BB21" s="387"/>
      <c r="BC21" s="387"/>
      <c r="BD21" s="396" t="str">
        <f t="shared" si="30"/>
        <v/>
      </c>
      <c r="BE21" s="396" t="str">
        <f t="shared" si="31"/>
        <v/>
      </c>
      <c r="BF21" s="396" t="str">
        <f t="shared" si="32"/>
        <v/>
      </c>
      <c r="BG21" s="397" t="str">
        <f t="shared" si="33"/>
        <v/>
      </c>
      <c r="BH21" s="387"/>
      <c r="BI21" s="387"/>
      <c r="BJ21" s="396" t="str">
        <f t="shared" si="34"/>
        <v/>
      </c>
      <c r="BK21" s="396" t="str">
        <f t="shared" si="35"/>
        <v/>
      </c>
      <c r="BL21" s="396" t="str">
        <f t="shared" si="36"/>
        <v/>
      </c>
      <c r="BM21" s="397" t="str">
        <f t="shared" si="37"/>
        <v/>
      </c>
      <c r="BN21" s="387"/>
      <c r="BO21" s="387"/>
      <c r="BP21" s="396" t="str">
        <f t="shared" si="38"/>
        <v/>
      </c>
      <c r="BQ21" s="396" t="str">
        <f t="shared" si="39"/>
        <v/>
      </c>
      <c r="BR21" s="396" t="str">
        <f t="shared" si="40"/>
        <v/>
      </c>
      <c r="BS21" s="397" t="str">
        <f t="shared" si="41"/>
        <v/>
      </c>
      <c r="BT21" s="387"/>
      <c r="BU21" s="396" t="str">
        <f t="shared" si="42"/>
        <v/>
      </c>
      <c r="BV21" s="396" t="str">
        <f t="shared" si="43"/>
        <v/>
      </c>
      <c r="BW21" s="396" t="str">
        <f t="shared" si="44"/>
        <v/>
      </c>
      <c r="BY21" s="396" t="str">
        <f t="shared" si="45"/>
        <v/>
      </c>
      <c r="BZ21" s="396" t="str">
        <f t="shared" si="46"/>
        <v/>
      </c>
      <c r="CA21" s="396" t="str">
        <f t="shared" si="47"/>
        <v/>
      </c>
      <c r="CC21" s="396" t="str">
        <f t="shared" si="48"/>
        <v/>
      </c>
      <c r="CD21" s="396" t="str">
        <f t="shared" si="49"/>
        <v/>
      </c>
      <c r="CE21" s="397" t="str">
        <f t="shared" si="50"/>
        <v/>
      </c>
      <c r="CG21" s="401" t="str">
        <f t="shared" si="51"/>
        <v/>
      </c>
      <c r="CI21" s="397" t="str">
        <f t="shared" si="52"/>
        <v/>
      </c>
      <c r="CK21" s="397" t="str">
        <f t="shared" si="53"/>
        <v/>
      </c>
      <c r="CM21" s="397" t="str">
        <f t="shared" si="54"/>
        <v/>
      </c>
      <c r="CN21" s="379"/>
      <c r="CO21" s="379"/>
      <c r="CP21" s="379"/>
      <c r="CQ21" s="379"/>
      <c r="CR21" s="379"/>
      <c r="CS21" s="379"/>
      <c r="CT21" s="379"/>
    </row>
    <row r="22" spans="2:98">
      <c r="B22" s="399">
        <v>10</v>
      </c>
      <c r="C22" s="394"/>
      <c r="D22" s="387"/>
      <c r="E22" s="394"/>
      <c r="F22" s="395"/>
      <c r="G22" s="395"/>
      <c r="H22" s="395"/>
      <c r="I22" s="395"/>
      <c r="J22" s="395"/>
      <c r="L22" s="400" t="str">
        <f t="shared" si="0"/>
        <v/>
      </c>
      <c r="M22" s="396" t="str">
        <f t="shared" si="1"/>
        <v/>
      </c>
      <c r="N22" s="397" t="str">
        <f t="shared" si="2"/>
        <v/>
      </c>
      <c r="O22" s="387"/>
      <c r="P22" s="387"/>
      <c r="Q22" s="396" t="str">
        <f t="shared" si="3"/>
        <v/>
      </c>
      <c r="R22" s="396" t="str">
        <f t="shared" si="4"/>
        <v/>
      </c>
      <c r="S22" s="396" t="str">
        <f t="shared" si="5"/>
        <v/>
      </c>
      <c r="T22" s="397" t="str">
        <f t="shared" si="6"/>
        <v/>
      </c>
      <c r="U22" s="387"/>
      <c r="V22" s="387"/>
      <c r="W22" s="396" t="str">
        <f t="shared" si="7"/>
        <v/>
      </c>
      <c r="X22" s="396" t="str">
        <f t="shared" si="8"/>
        <v/>
      </c>
      <c r="Y22" s="396" t="str">
        <f t="shared" si="9"/>
        <v/>
      </c>
      <c r="Z22" s="397" t="str">
        <f t="shared" si="10"/>
        <v/>
      </c>
      <c r="AA22" s="387"/>
      <c r="AB22" s="387"/>
      <c r="AC22" s="396" t="str">
        <f t="shared" si="11"/>
        <v/>
      </c>
      <c r="AD22" s="396" t="str">
        <f t="shared" si="12"/>
        <v/>
      </c>
      <c r="AE22" s="396" t="str">
        <f t="shared" si="13"/>
        <v/>
      </c>
      <c r="AF22" s="397" t="str">
        <f t="shared" si="14"/>
        <v/>
      </c>
      <c r="AG22" s="387"/>
      <c r="AH22" s="396" t="str">
        <f t="shared" si="15"/>
        <v/>
      </c>
      <c r="AI22" s="396" t="str">
        <f t="shared" si="16"/>
        <v/>
      </c>
      <c r="AJ22" s="397" t="str">
        <f t="shared" si="17"/>
        <v/>
      </c>
      <c r="AK22" s="387"/>
      <c r="AL22" s="396" t="str">
        <f t="shared" si="18"/>
        <v/>
      </c>
      <c r="AM22" s="396" t="str">
        <f t="shared" si="19"/>
        <v/>
      </c>
      <c r="AN22" s="396" t="str">
        <f t="shared" si="20"/>
        <v/>
      </c>
      <c r="AO22" s="397" t="str">
        <f t="shared" si="21"/>
        <v/>
      </c>
      <c r="AP22" s="387"/>
      <c r="AQ22" s="387"/>
      <c r="AR22" s="396" t="str">
        <f t="shared" si="22"/>
        <v/>
      </c>
      <c r="AS22" s="396" t="str">
        <f t="shared" si="23"/>
        <v/>
      </c>
      <c r="AT22" s="396" t="str">
        <f t="shared" si="24"/>
        <v/>
      </c>
      <c r="AU22" s="397" t="str">
        <f t="shared" si="25"/>
        <v/>
      </c>
      <c r="AV22" s="387"/>
      <c r="AW22" s="387"/>
      <c r="AX22" s="396" t="str">
        <f t="shared" si="26"/>
        <v/>
      </c>
      <c r="AY22" s="396" t="str">
        <f t="shared" si="27"/>
        <v/>
      </c>
      <c r="AZ22" s="396" t="str">
        <f t="shared" si="28"/>
        <v/>
      </c>
      <c r="BA22" s="397" t="str">
        <f t="shared" si="29"/>
        <v/>
      </c>
      <c r="BB22" s="387"/>
      <c r="BC22" s="387"/>
      <c r="BD22" s="396" t="str">
        <f t="shared" si="30"/>
        <v/>
      </c>
      <c r="BE22" s="396" t="str">
        <f t="shared" si="31"/>
        <v/>
      </c>
      <c r="BF22" s="396" t="str">
        <f t="shared" si="32"/>
        <v/>
      </c>
      <c r="BG22" s="397" t="str">
        <f t="shared" si="33"/>
        <v/>
      </c>
      <c r="BH22" s="387"/>
      <c r="BI22" s="387"/>
      <c r="BJ22" s="396" t="str">
        <f t="shared" si="34"/>
        <v/>
      </c>
      <c r="BK22" s="396" t="str">
        <f t="shared" si="35"/>
        <v/>
      </c>
      <c r="BL22" s="396" t="str">
        <f t="shared" si="36"/>
        <v/>
      </c>
      <c r="BM22" s="397" t="str">
        <f t="shared" si="37"/>
        <v/>
      </c>
      <c r="BN22" s="387"/>
      <c r="BO22" s="387"/>
      <c r="BP22" s="396" t="str">
        <f t="shared" si="38"/>
        <v/>
      </c>
      <c r="BQ22" s="396" t="str">
        <f t="shared" si="39"/>
        <v/>
      </c>
      <c r="BR22" s="396" t="str">
        <f t="shared" si="40"/>
        <v/>
      </c>
      <c r="BS22" s="397" t="str">
        <f t="shared" si="41"/>
        <v/>
      </c>
      <c r="BT22" s="387"/>
      <c r="BU22" s="396" t="str">
        <f t="shared" si="42"/>
        <v/>
      </c>
      <c r="BV22" s="396" t="str">
        <f t="shared" si="43"/>
        <v/>
      </c>
      <c r="BW22" s="396" t="str">
        <f t="shared" si="44"/>
        <v/>
      </c>
      <c r="BY22" s="396" t="str">
        <f t="shared" si="45"/>
        <v/>
      </c>
      <c r="BZ22" s="396" t="str">
        <f t="shared" si="46"/>
        <v/>
      </c>
      <c r="CA22" s="396" t="str">
        <f t="shared" si="47"/>
        <v/>
      </c>
      <c r="CC22" s="396" t="str">
        <f t="shared" si="48"/>
        <v/>
      </c>
      <c r="CD22" s="396" t="str">
        <f t="shared" si="49"/>
        <v/>
      </c>
      <c r="CE22" s="397" t="str">
        <f t="shared" si="50"/>
        <v/>
      </c>
      <c r="CG22" s="401" t="str">
        <f t="shared" si="51"/>
        <v/>
      </c>
      <c r="CI22" s="397" t="str">
        <f t="shared" si="52"/>
        <v/>
      </c>
      <c r="CK22" s="397" t="str">
        <f t="shared" si="53"/>
        <v/>
      </c>
      <c r="CM22" s="397" t="str">
        <f t="shared" si="54"/>
        <v/>
      </c>
      <c r="CN22" s="379"/>
      <c r="CO22" s="379"/>
      <c r="CP22" s="379"/>
      <c r="CQ22" s="379"/>
      <c r="CR22" s="379"/>
      <c r="CS22" s="379"/>
      <c r="CT22" s="379"/>
    </row>
    <row r="23" spans="2:98">
      <c r="B23" s="399">
        <v>11</v>
      </c>
      <c r="C23" s="394"/>
      <c r="D23" s="387"/>
      <c r="E23" s="394"/>
      <c r="F23" s="395"/>
      <c r="G23" s="395"/>
      <c r="H23" s="395"/>
      <c r="I23" s="395"/>
      <c r="J23" s="395"/>
      <c r="L23" s="400" t="str">
        <f t="shared" si="0"/>
        <v/>
      </c>
      <c r="M23" s="396" t="str">
        <f t="shared" si="1"/>
        <v/>
      </c>
      <c r="N23" s="397" t="str">
        <f t="shared" si="2"/>
        <v/>
      </c>
      <c r="O23" s="387"/>
      <c r="P23" s="387"/>
      <c r="Q23" s="396" t="str">
        <f t="shared" si="3"/>
        <v/>
      </c>
      <c r="R23" s="396" t="str">
        <f t="shared" si="4"/>
        <v/>
      </c>
      <c r="S23" s="396" t="str">
        <f t="shared" si="5"/>
        <v/>
      </c>
      <c r="T23" s="397" t="str">
        <f t="shared" si="6"/>
        <v/>
      </c>
      <c r="U23" s="387"/>
      <c r="V23" s="387"/>
      <c r="W23" s="396" t="str">
        <f t="shared" si="7"/>
        <v/>
      </c>
      <c r="X23" s="396" t="str">
        <f t="shared" si="8"/>
        <v/>
      </c>
      <c r="Y23" s="396" t="str">
        <f t="shared" si="9"/>
        <v/>
      </c>
      <c r="Z23" s="397" t="str">
        <f t="shared" si="10"/>
        <v/>
      </c>
      <c r="AA23" s="387"/>
      <c r="AB23" s="387"/>
      <c r="AC23" s="396" t="str">
        <f t="shared" si="11"/>
        <v/>
      </c>
      <c r="AD23" s="396" t="str">
        <f t="shared" si="12"/>
        <v/>
      </c>
      <c r="AE23" s="396" t="str">
        <f t="shared" si="13"/>
        <v/>
      </c>
      <c r="AF23" s="397" t="str">
        <f t="shared" si="14"/>
        <v/>
      </c>
      <c r="AG23" s="387"/>
      <c r="AH23" s="396" t="str">
        <f t="shared" si="15"/>
        <v/>
      </c>
      <c r="AI23" s="396" t="str">
        <f t="shared" si="16"/>
        <v/>
      </c>
      <c r="AJ23" s="397" t="str">
        <f t="shared" si="17"/>
        <v/>
      </c>
      <c r="AK23" s="387"/>
      <c r="AL23" s="396" t="str">
        <f t="shared" si="18"/>
        <v/>
      </c>
      <c r="AM23" s="396" t="str">
        <f t="shared" si="19"/>
        <v/>
      </c>
      <c r="AN23" s="396" t="str">
        <f t="shared" si="20"/>
        <v/>
      </c>
      <c r="AO23" s="397" t="str">
        <f t="shared" si="21"/>
        <v/>
      </c>
      <c r="AP23" s="387"/>
      <c r="AQ23" s="387"/>
      <c r="AR23" s="396" t="str">
        <f t="shared" si="22"/>
        <v/>
      </c>
      <c r="AS23" s="396" t="str">
        <f t="shared" si="23"/>
        <v/>
      </c>
      <c r="AT23" s="396" t="str">
        <f t="shared" si="24"/>
        <v/>
      </c>
      <c r="AU23" s="397" t="str">
        <f t="shared" si="25"/>
        <v/>
      </c>
      <c r="AV23" s="387"/>
      <c r="AW23" s="387"/>
      <c r="AX23" s="396" t="str">
        <f t="shared" si="26"/>
        <v/>
      </c>
      <c r="AY23" s="396" t="str">
        <f t="shared" si="27"/>
        <v/>
      </c>
      <c r="AZ23" s="396" t="str">
        <f t="shared" si="28"/>
        <v/>
      </c>
      <c r="BA23" s="397" t="str">
        <f t="shared" si="29"/>
        <v/>
      </c>
      <c r="BB23" s="387"/>
      <c r="BC23" s="387"/>
      <c r="BD23" s="396" t="str">
        <f t="shared" si="30"/>
        <v/>
      </c>
      <c r="BE23" s="396" t="str">
        <f t="shared" si="31"/>
        <v/>
      </c>
      <c r="BF23" s="396" t="str">
        <f t="shared" si="32"/>
        <v/>
      </c>
      <c r="BG23" s="397" t="str">
        <f t="shared" si="33"/>
        <v/>
      </c>
      <c r="BH23" s="387"/>
      <c r="BI23" s="387"/>
      <c r="BJ23" s="396" t="str">
        <f t="shared" si="34"/>
        <v/>
      </c>
      <c r="BK23" s="396" t="str">
        <f t="shared" si="35"/>
        <v/>
      </c>
      <c r="BL23" s="396" t="str">
        <f t="shared" si="36"/>
        <v/>
      </c>
      <c r="BM23" s="397" t="str">
        <f t="shared" si="37"/>
        <v/>
      </c>
      <c r="BN23" s="387"/>
      <c r="BO23" s="387"/>
      <c r="BP23" s="396" t="str">
        <f t="shared" si="38"/>
        <v/>
      </c>
      <c r="BQ23" s="396" t="str">
        <f t="shared" si="39"/>
        <v/>
      </c>
      <c r="BR23" s="396" t="str">
        <f t="shared" si="40"/>
        <v/>
      </c>
      <c r="BS23" s="397" t="str">
        <f t="shared" si="41"/>
        <v/>
      </c>
      <c r="BT23" s="387"/>
      <c r="BU23" s="396" t="str">
        <f t="shared" si="42"/>
        <v/>
      </c>
      <c r="BV23" s="396" t="str">
        <f t="shared" si="43"/>
        <v/>
      </c>
      <c r="BW23" s="396" t="str">
        <f t="shared" si="44"/>
        <v/>
      </c>
      <c r="BY23" s="396" t="str">
        <f t="shared" si="45"/>
        <v/>
      </c>
      <c r="BZ23" s="396" t="str">
        <f t="shared" si="46"/>
        <v/>
      </c>
      <c r="CA23" s="396" t="str">
        <f t="shared" si="47"/>
        <v/>
      </c>
      <c r="CC23" s="396" t="str">
        <f t="shared" si="48"/>
        <v/>
      </c>
      <c r="CD23" s="396" t="str">
        <f t="shared" si="49"/>
        <v/>
      </c>
      <c r="CE23" s="397" t="str">
        <f t="shared" si="50"/>
        <v/>
      </c>
      <c r="CG23" s="401" t="str">
        <f t="shared" si="51"/>
        <v/>
      </c>
      <c r="CI23" s="397" t="str">
        <f t="shared" si="52"/>
        <v/>
      </c>
      <c r="CK23" s="397" t="str">
        <f t="shared" si="53"/>
        <v/>
      </c>
      <c r="CM23" s="397" t="str">
        <f t="shared" si="54"/>
        <v/>
      </c>
      <c r="CN23" s="379"/>
      <c r="CO23" s="379"/>
      <c r="CP23" s="379"/>
      <c r="CQ23" s="379"/>
      <c r="CR23" s="379"/>
      <c r="CS23" s="379"/>
      <c r="CT23" s="379"/>
    </row>
    <row r="24" spans="2:98">
      <c r="B24" s="399">
        <v>12</v>
      </c>
      <c r="C24" s="394"/>
      <c r="D24" s="387"/>
      <c r="E24" s="394"/>
      <c r="F24" s="395"/>
      <c r="G24" s="395"/>
      <c r="H24" s="395"/>
      <c r="I24" s="395"/>
      <c r="J24" s="395"/>
      <c r="L24" s="400" t="str">
        <f t="shared" si="0"/>
        <v/>
      </c>
      <c r="M24" s="396" t="str">
        <f t="shared" si="1"/>
        <v/>
      </c>
      <c r="N24" s="397" t="str">
        <f t="shared" si="2"/>
        <v/>
      </c>
      <c r="O24" s="387"/>
      <c r="P24" s="387"/>
      <c r="Q24" s="396" t="str">
        <f t="shared" si="3"/>
        <v/>
      </c>
      <c r="R24" s="396" t="str">
        <f t="shared" si="4"/>
        <v/>
      </c>
      <c r="S24" s="396" t="str">
        <f t="shared" si="5"/>
        <v/>
      </c>
      <c r="T24" s="397" t="str">
        <f t="shared" si="6"/>
        <v/>
      </c>
      <c r="U24" s="387"/>
      <c r="V24" s="387"/>
      <c r="W24" s="396" t="str">
        <f t="shared" si="7"/>
        <v/>
      </c>
      <c r="X24" s="396" t="str">
        <f t="shared" si="8"/>
        <v/>
      </c>
      <c r="Y24" s="396" t="str">
        <f t="shared" si="9"/>
        <v/>
      </c>
      <c r="Z24" s="397" t="str">
        <f t="shared" si="10"/>
        <v/>
      </c>
      <c r="AA24" s="387"/>
      <c r="AB24" s="387"/>
      <c r="AC24" s="396" t="str">
        <f t="shared" si="11"/>
        <v/>
      </c>
      <c r="AD24" s="396" t="str">
        <f t="shared" si="12"/>
        <v/>
      </c>
      <c r="AE24" s="396" t="str">
        <f t="shared" si="13"/>
        <v/>
      </c>
      <c r="AF24" s="397" t="str">
        <f t="shared" si="14"/>
        <v/>
      </c>
      <c r="AG24" s="387"/>
      <c r="AH24" s="396" t="str">
        <f t="shared" si="15"/>
        <v/>
      </c>
      <c r="AI24" s="396" t="str">
        <f t="shared" si="16"/>
        <v/>
      </c>
      <c r="AJ24" s="397" t="str">
        <f t="shared" si="17"/>
        <v/>
      </c>
      <c r="AK24" s="387"/>
      <c r="AL24" s="396" t="str">
        <f t="shared" si="18"/>
        <v/>
      </c>
      <c r="AM24" s="396" t="str">
        <f t="shared" si="19"/>
        <v/>
      </c>
      <c r="AN24" s="396" t="str">
        <f t="shared" si="20"/>
        <v/>
      </c>
      <c r="AO24" s="397" t="str">
        <f t="shared" si="21"/>
        <v/>
      </c>
      <c r="AP24" s="387"/>
      <c r="AQ24" s="387"/>
      <c r="AR24" s="396" t="str">
        <f t="shared" si="22"/>
        <v/>
      </c>
      <c r="AS24" s="396" t="str">
        <f t="shared" si="23"/>
        <v/>
      </c>
      <c r="AT24" s="396" t="str">
        <f t="shared" si="24"/>
        <v/>
      </c>
      <c r="AU24" s="397" t="str">
        <f t="shared" si="25"/>
        <v/>
      </c>
      <c r="AV24" s="387"/>
      <c r="AW24" s="387"/>
      <c r="AX24" s="396" t="str">
        <f t="shared" si="26"/>
        <v/>
      </c>
      <c r="AY24" s="396" t="str">
        <f t="shared" si="27"/>
        <v/>
      </c>
      <c r="AZ24" s="396" t="str">
        <f t="shared" si="28"/>
        <v/>
      </c>
      <c r="BA24" s="397" t="str">
        <f t="shared" si="29"/>
        <v/>
      </c>
      <c r="BB24" s="387"/>
      <c r="BC24" s="387"/>
      <c r="BD24" s="396" t="str">
        <f t="shared" si="30"/>
        <v/>
      </c>
      <c r="BE24" s="396" t="str">
        <f t="shared" si="31"/>
        <v/>
      </c>
      <c r="BF24" s="396" t="str">
        <f t="shared" si="32"/>
        <v/>
      </c>
      <c r="BG24" s="397" t="str">
        <f t="shared" si="33"/>
        <v/>
      </c>
      <c r="BH24" s="387"/>
      <c r="BI24" s="387"/>
      <c r="BJ24" s="396" t="str">
        <f t="shared" si="34"/>
        <v/>
      </c>
      <c r="BK24" s="396" t="str">
        <f t="shared" si="35"/>
        <v/>
      </c>
      <c r="BL24" s="396" t="str">
        <f t="shared" si="36"/>
        <v/>
      </c>
      <c r="BM24" s="397" t="str">
        <f t="shared" si="37"/>
        <v/>
      </c>
      <c r="BN24" s="387"/>
      <c r="BO24" s="387"/>
      <c r="BP24" s="396" t="str">
        <f t="shared" si="38"/>
        <v/>
      </c>
      <c r="BQ24" s="396" t="str">
        <f t="shared" si="39"/>
        <v/>
      </c>
      <c r="BR24" s="396" t="str">
        <f t="shared" si="40"/>
        <v/>
      </c>
      <c r="BS24" s="397" t="str">
        <f t="shared" si="41"/>
        <v/>
      </c>
      <c r="BT24" s="387"/>
      <c r="BU24" s="396" t="str">
        <f t="shared" si="42"/>
        <v/>
      </c>
      <c r="BV24" s="396" t="str">
        <f t="shared" si="43"/>
        <v/>
      </c>
      <c r="BW24" s="396" t="str">
        <f t="shared" si="44"/>
        <v/>
      </c>
      <c r="BY24" s="396" t="str">
        <f t="shared" si="45"/>
        <v/>
      </c>
      <c r="BZ24" s="396" t="str">
        <f t="shared" si="46"/>
        <v/>
      </c>
      <c r="CA24" s="396" t="str">
        <f t="shared" si="47"/>
        <v/>
      </c>
      <c r="CC24" s="396" t="str">
        <f t="shared" si="48"/>
        <v/>
      </c>
      <c r="CD24" s="396" t="str">
        <f t="shared" si="49"/>
        <v/>
      </c>
      <c r="CE24" s="397" t="str">
        <f t="shared" si="50"/>
        <v/>
      </c>
      <c r="CG24" s="401" t="str">
        <f t="shared" si="51"/>
        <v/>
      </c>
      <c r="CI24" s="397" t="str">
        <f t="shared" si="52"/>
        <v/>
      </c>
      <c r="CK24" s="397" t="str">
        <f t="shared" si="53"/>
        <v/>
      </c>
      <c r="CM24" s="397" t="str">
        <f t="shared" si="54"/>
        <v/>
      </c>
      <c r="CN24" s="379"/>
      <c r="CO24" s="379"/>
      <c r="CP24" s="379"/>
      <c r="CQ24" s="379"/>
      <c r="CR24" s="379"/>
      <c r="CS24" s="379"/>
      <c r="CT24" s="379"/>
    </row>
    <row r="25" spans="2:98">
      <c r="B25" s="399">
        <v>13</v>
      </c>
      <c r="C25" s="394"/>
      <c r="D25" s="387"/>
      <c r="E25" s="394"/>
      <c r="F25" s="395"/>
      <c r="G25" s="395"/>
      <c r="H25" s="395"/>
      <c r="I25" s="395"/>
      <c r="J25" s="395"/>
      <c r="L25" s="400" t="str">
        <f t="shared" si="0"/>
        <v/>
      </c>
      <c r="M25" s="396" t="str">
        <f t="shared" si="1"/>
        <v/>
      </c>
      <c r="N25" s="397" t="str">
        <f t="shared" si="2"/>
        <v/>
      </c>
      <c r="O25" s="387"/>
      <c r="P25" s="387"/>
      <c r="Q25" s="396" t="str">
        <f t="shared" si="3"/>
        <v/>
      </c>
      <c r="R25" s="396" t="str">
        <f t="shared" si="4"/>
        <v/>
      </c>
      <c r="S25" s="396" t="str">
        <f t="shared" si="5"/>
        <v/>
      </c>
      <c r="T25" s="397" t="str">
        <f t="shared" si="6"/>
        <v/>
      </c>
      <c r="U25" s="387"/>
      <c r="V25" s="387"/>
      <c r="W25" s="396" t="str">
        <f t="shared" si="7"/>
        <v/>
      </c>
      <c r="X25" s="396" t="str">
        <f t="shared" si="8"/>
        <v/>
      </c>
      <c r="Y25" s="396" t="str">
        <f t="shared" si="9"/>
        <v/>
      </c>
      <c r="Z25" s="397" t="str">
        <f t="shared" si="10"/>
        <v/>
      </c>
      <c r="AA25" s="387"/>
      <c r="AB25" s="387"/>
      <c r="AC25" s="396" t="str">
        <f t="shared" si="11"/>
        <v/>
      </c>
      <c r="AD25" s="396" t="str">
        <f t="shared" si="12"/>
        <v/>
      </c>
      <c r="AE25" s="396" t="str">
        <f t="shared" si="13"/>
        <v/>
      </c>
      <c r="AF25" s="397" t="str">
        <f t="shared" si="14"/>
        <v/>
      </c>
      <c r="AG25" s="387"/>
      <c r="AH25" s="396" t="str">
        <f t="shared" si="15"/>
        <v/>
      </c>
      <c r="AI25" s="396" t="str">
        <f t="shared" si="16"/>
        <v/>
      </c>
      <c r="AJ25" s="397" t="str">
        <f t="shared" si="17"/>
        <v/>
      </c>
      <c r="AK25" s="387"/>
      <c r="AL25" s="396" t="str">
        <f t="shared" si="18"/>
        <v/>
      </c>
      <c r="AM25" s="396" t="str">
        <f t="shared" si="19"/>
        <v/>
      </c>
      <c r="AN25" s="396" t="str">
        <f t="shared" si="20"/>
        <v/>
      </c>
      <c r="AO25" s="397" t="str">
        <f t="shared" si="21"/>
        <v/>
      </c>
      <c r="AP25" s="387"/>
      <c r="AQ25" s="387"/>
      <c r="AR25" s="396" t="str">
        <f t="shared" si="22"/>
        <v/>
      </c>
      <c r="AS25" s="396" t="str">
        <f t="shared" si="23"/>
        <v/>
      </c>
      <c r="AT25" s="396" t="str">
        <f t="shared" si="24"/>
        <v/>
      </c>
      <c r="AU25" s="397" t="str">
        <f t="shared" si="25"/>
        <v/>
      </c>
      <c r="AV25" s="387"/>
      <c r="AW25" s="387"/>
      <c r="AX25" s="396" t="str">
        <f t="shared" si="26"/>
        <v/>
      </c>
      <c r="AY25" s="396" t="str">
        <f t="shared" si="27"/>
        <v/>
      </c>
      <c r="AZ25" s="396" t="str">
        <f t="shared" si="28"/>
        <v/>
      </c>
      <c r="BA25" s="397" t="str">
        <f t="shared" si="29"/>
        <v/>
      </c>
      <c r="BB25" s="387"/>
      <c r="BC25" s="387"/>
      <c r="BD25" s="396" t="str">
        <f t="shared" si="30"/>
        <v/>
      </c>
      <c r="BE25" s="396" t="str">
        <f t="shared" si="31"/>
        <v/>
      </c>
      <c r="BF25" s="396" t="str">
        <f t="shared" si="32"/>
        <v/>
      </c>
      <c r="BG25" s="397" t="str">
        <f t="shared" si="33"/>
        <v/>
      </c>
      <c r="BH25" s="387"/>
      <c r="BI25" s="387"/>
      <c r="BJ25" s="396" t="str">
        <f t="shared" si="34"/>
        <v/>
      </c>
      <c r="BK25" s="396" t="str">
        <f t="shared" si="35"/>
        <v/>
      </c>
      <c r="BL25" s="396" t="str">
        <f t="shared" si="36"/>
        <v/>
      </c>
      <c r="BM25" s="397" t="str">
        <f t="shared" si="37"/>
        <v/>
      </c>
      <c r="BN25" s="387"/>
      <c r="BO25" s="387"/>
      <c r="BP25" s="396" t="str">
        <f t="shared" si="38"/>
        <v/>
      </c>
      <c r="BQ25" s="396" t="str">
        <f t="shared" si="39"/>
        <v/>
      </c>
      <c r="BR25" s="396" t="str">
        <f t="shared" si="40"/>
        <v/>
      </c>
      <c r="BS25" s="397" t="str">
        <f t="shared" si="41"/>
        <v/>
      </c>
      <c r="BT25" s="387"/>
      <c r="BU25" s="396" t="str">
        <f t="shared" si="42"/>
        <v/>
      </c>
      <c r="BV25" s="396" t="str">
        <f t="shared" si="43"/>
        <v/>
      </c>
      <c r="BW25" s="396" t="str">
        <f t="shared" si="44"/>
        <v/>
      </c>
      <c r="BY25" s="396" t="str">
        <f t="shared" si="45"/>
        <v/>
      </c>
      <c r="BZ25" s="396" t="str">
        <f t="shared" si="46"/>
        <v/>
      </c>
      <c r="CA25" s="396" t="str">
        <f t="shared" si="47"/>
        <v/>
      </c>
      <c r="CC25" s="396" t="str">
        <f t="shared" si="48"/>
        <v/>
      </c>
      <c r="CD25" s="396" t="str">
        <f t="shared" si="49"/>
        <v/>
      </c>
      <c r="CE25" s="397" t="str">
        <f t="shared" si="50"/>
        <v/>
      </c>
      <c r="CG25" s="401" t="str">
        <f t="shared" si="51"/>
        <v/>
      </c>
      <c r="CI25" s="397" t="str">
        <f t="shared" si="52"/>
        <v/>
      </c>
      <c r="CK25" s="397" t="str">
        <f t="shared" si="53"/>
        <v/>
      </c>
      <c r="CM25" s="397" t="str">
        <f t="shared" si="54"/>
        <v/>
      </c>
      <c r="CN25" s="379"/>
      <c r="CO25" s="379"/>
      <c r="CP25" s="379"/>
      <c r="CQ25" s="379"/>
      <c r="CR25" s="379"/>
      <c r="CS25" s="379"/>
      <c r="CT25" s="379"/>
    </row>
    <row r="26" spans="2:98">
      <c r="B26" s="399">
        <v>14</v>
      </c>
      <c r="C26" s="394"/>
      <c r="D26" s="387"/>
      <c r="E26" s="394"/>
      <c r="F26" s="395"/>
      <c r="G26" s="395"/>
      <c r="H26" s="395"/>
      <c r="I26" s="395"/>
      <c r="J26" s="395"/>
      <c r="L26" s="400" t="str">
        <f t="shared" si="0"/>
        <v/>
      </c>
      <c r="M26" s="396" t="str">
        <f t="shared" si="1"/>
        <v/>
      </c>
      <c r="N26" s="397" t="str">
        <f t="shared" si="2"/>
        <v/>
      </c>
      <c r="O26" s="387"/>
      <c r="P26" s="387"/>
      <c r="Q26" s="396" t="str">
        <f t="shared" si="3"/>
        <v/>
      </c>
      <c r="R26" s="396" t="str">
        <f t="shared" si="4"/>
        <v/>
      </c>
      <c r="S26" s="396" t="str">
        <f t="shared" si="5"/>
        <v/>
      </c>
      <c r="T26" s="397" t="str">
        <f t="shared" si="6"/>
        <v/>
      </c>
      <c r="U26" s="387"/>
      <c r="V26" s="387"/>
      <c r="W26" s="396" t="str">
        <f t="shared" si="7"/>
        <v/>
      </c>
      <c r="X26" s="396" t="str">
        <f t="shared" si="8"/>
        <v/>
      </c>
      <c r="Y26" s="396" t="str">
        <f t="shared" si="9"/>
        <v/>
      </c>
      <c r="Z26" s="397" t="str">
        <f t="shared" si="10"/>
        <v/>
      </c>
      <c r="AA26" s="387"/>
      <c r="AB26" s="387"/>
      <c r="AC26" s="396" t="str">
        <f t="shared" si="11"/>
        <v/>
      </c>
      <c r="AD26" s="396" t="str">
        <f t="shared" si="12"/>
        <v/>
      </c>
      <c r="AE26" s="396" t="str">
        <f t="shared" si="13"/>
        <v/>
      </c>
      <c r="AF26" s="397" t="str">
        <f t="shared" si="14"/>
        <v/>
      </c>
      <c r="AG26" s="387"/>
      <c r="AH26" s="396" t="str">
        <f t="shared" si="15"/>
        <v/>
      </c>
      <c r="AI26" s="396" t="str">
        <f t="shared" si="16"/>
        <v/>
      </c>
      <c r="AJ26" s="397" t="str">
        <f t="shared" si="17"/>
        <v/>
      </c>
      <c r="AK26" s="387"/>
      <c r="AL26" s="396" t="str">
        <f t="shared" si="18"/>
        <v/>
      </c>
      <c r="AM26" s="396" t="str">
        <f t="shared" si="19"/>
        <v/>
      </c>
      <c r="AN26" s="396" t="str">
        <f t="shared" si="20"/>
        <v/>
      </c>
      <c r="AO26" s="397" t="str">
        <f t="shared" si="21"/>
        <v/>
      </c>
      <c r="AP26" s="387"/>
      <c r="AQ26" s="387"/>
      <c r="AR26" s="396" t="str">
        <f t="shared" si="22"/>
        <v/>
      </c>
      <c r="AS26" s="396" t="str">
        <f t="shared" si="23"/>
        <v/>
      </c>
      <c r="AT26" s="396" t="str">
        <f t="shared" si="24"/>
        <v/>
      </c>
      <c r="AU26" s="397" t="str">
        <f t="shared" si="25"/>
        <v/>
      </c>
      <c r="AV26" s="387"/>
      <c r="AW26" s="387"/>
      <c r="AX26" s="396" t="str">
        <f t="shared" si="26"/>
        <v/>
      </c>
      <c r="AY26" s="396" t="str">
        <f t="shared" si="27"/>
        <v/>
      </c>
      <c r="AZ26" s="396" t="str">
        <f t="shared" si="28"/>
        <v/>
      </c>
      <c r="BA26" s="397" t="str">
        <f t="shared" si="29"/>
        <v/>
      </c>
      <c r="BB26" s="387"/>
      <c r="BC26" s="387"/>
      <c r="BD26" s="396" t="str">
        <f t="shared" si="30"/>
        <v/>
      </c>
      <c r="BE26" s="396" t="str">
        <f t="shared" si="31"/>
        <v/>
      </c>
      <c r="BF26" s="396" t="str">
        <f t="shared" si="32"/>
        <v/>
      </c>
      <c r="BG26" s="397" t="str">
        <f t="shared" si="33"/>
        <v/>
      </c>
      <c r="BH26" s="387"/>
      <c r="BI26" s="387"/>
      <c r="BJ26" s="396" t="str">
        <f t="shared" si="34"/>
        <v/>
      </c>
      <c r="BK26" s="396" t="str">
        <f t="shared" si="35"/>
        <v/>
      </c>
      <c r="BL26" s="396" t="str">
        <f t="shared" si="36"/>
        <v/>
      </c>
      <c r="BM26" s="397" t="str">
        <f t="shared" si="37"/>
        <v/>
      </c>
      <c r="BN26" s="387"/>
      <c r="BO26" s="387"/>
      <c r="BP26" s="396" t="str">
        <f t="shared" si="38"/>
        <v/>
      </c>
      <c r="BQ26" s="396" t="str">
        <f t="shared" si="39"/>
        <v/>
      </c>
      <c r="BR26" s="396" t="str">
        <f t="shared" si="40"/>
        <v/>
      </c>
      <c r="BS26" s="397" t="str">
        <f t="shared" si="41"/>
        <v/>
      </c>
      <c r="BT26" s="387"/>
      <c r="BU26" s="396" t="str">
        <f t="shared" si="42"/>
        <v/>
      </c>
      <c r="BV26" s="396" t="str">
        <f t="shared" si="43"/>
        <v/>
      </c>
      <c r="BW26" s="396" t="str">
        <f t="shared" si="44"/>
        <v/>
      </c>
      <c r="BY26" s="396" t="str">
        <f t="shared" si="45"/>
        <v/>
      </c>
      <c r="BZ26" s="396" t="str">
        <f t="shared" si="46"/>
        <v/>
      </c>
      <c r="CA26" s="396" t="str">
        <f t="shared" si="47"/>
        <v/>
      </c>
      <c r="CC26" s="396" t="str">
        <f t="shared" si="48"/>
        <v/>
      </c>
      <c r="CD26" s="396" t="str">
        <f t="shared" si="49"/>
        <v/>
      </c>
      <c r="CE26" s="397" t="str">
        <f t="shared" si="50"/>
        <v/>
      </c>
      <c r="CG26" s="401" t="str">
        <f t="shared" si="51"/>
        <v/>
      </c>
      <c r="CI26" s="397" t="str">
        <f t="shared" si="52"/>
        <v/>
      </c>
      <c r="CK26" s="397" t="str">
        <f t="shared" si="53"/>
        <v/>
      </c>
      <c r="CM26" s="397" t="str">
        <f t="shared" si="54"/>
        <v/>
      </c>
      <c r="CN26" s="379"/>
      <c r="CO26" s="379"/>
      <c r="CP26" s="379"/>
      <c r="CQ26" s="379"/>
      <c r="CR26" s="379"/>
      <c r="CS26" s="379"/>
      <c r="CT26" s="379"/>
    </row>
    <row r="27" spans="2:98">
      <c r="B27" s="399">
        <v>15</v>
      </c>
      <c r="C27" s="394"/>
      <c r="D27" s="387"/>
      <c r="E27" s="394"/>
      <c r="F27" s="395"/>
      <c r="G27" s="395"/>
      <c r="H27" s="395"/>
      <c r="I27" s="395"/>
      <c r="J27" s="395"/>
      <c r="L27" s="400" t="str">
        <f t="shared" si="0"/>
        <v/>
      </c>
      <c r="M27" s="396" t="str">
        <f t="shared" si="1"/>
        <v/>
      </c>
      <c r="N27" s="397" t="str">
        <f t="shared" si="2"/>
        <v/>
      </c>
      <c r="O27" s="387"/>
      <c r="P27" s="387"/>
      <c r="Q27" s="396" t="str">
        <f t="shared" si="3"/>
        <v/>
      </c>
      <c r="R27" s="396" t="str">
        <f t="shared" si="4"/>
        <v/>
      </c>
      <c r="S27" s="396" t="str">
        <f t="shared" si="5"/>
        <v/>
      </c>
      <c r="T27" s="397" t="str">
        <f t="shared" si="6"/>
        <v/>
      </c>
      <c r="U27" s="387"/>
      <c r="V27" s="387"/>
      <c r="W27" s="396" t="str">
        <f t="shared" si="7"/>
        <v/>
      </c>
      <c r="X27" s="396" t="str">
        <f t="shared" si="8"/>
        <v/>
      </c>
      <c r="Y27" s="396" t="str">
        <f t="shared" si="9"/>
        <v/>
      </c>
      <c r="Z27" s="397" t="str">
        <f t="shared" si="10"/>
        <v/>
      </c>
      <c r="AA27" s="387"/>
      <c r="AB27" s="387"/>
      <c r="AC27" s="396" t="str">
        <f t="shared" si="11"/>
        <v/>
      </c>
      <c r="AD27" s="396" t="str">
        <f t="shared" si="12"/>
        <v/>
      </c>
      <c r="AE27" s="396" t="str">
        <f t="shared" si="13"/>
        <v/>
      </c>
      <c r="AF27" s="397" t="str">
        <f t="shared" si="14"/>
        <v/>
      </c>
      <c r="AG27" s="387"/>
      <c r="AH27" s="396" t="str">
        <f t="shared" si="15"/>
        <v/>
      </c>
      <c r="AI27" s="396" t="str">
        <f t="shared" si="16"/>
        <v/>
      </c>
      <c r="AJ27" s="397" t="str">
        <f t="shared" si="17"/>
        <v/>
      </c>
      <c r="AK27" s="387"/>
      <c r="AL27" s="396" t="str">
        <f t="shared" si="18"/>
        <v/>
      </c>
      <c r="AM27" s="396" t="str">
        <f t="shared" si="19"/>
        <v/>
      </c>
      <c r="AN27" s="396" t="str">
        <f t="shared" si="20"/>
        <v/>
      </c>
      <c r="AO27" s="397" t="str">
        <f t="shared" si="21"/>
        <v/>
      </c>
      <c r="AP27" s="387"/>
      <c r="AQ27" s="387"/>
      <c r="AR27" s="396" t="str">
        <f t="shared" si="22"/>
        <v/>
      </c>
      <c r="AS27" s="396" t="str">
        <f t="shared" si="23"/>
        <v/>
      </c>
      <c r="AT27" s="396" t="str">
        <f t="shared" si="24"/>
        <v/>
      </c>
      <c r="AU27" s="397" t="str">
        <f t="shared" si="25"/>
        <v/>
      </c>
      <c r="AV27" s="387"/>
      <c r="AW27" s="387"/>
      <c r="AX27" s="396" t="str">
        <f t="shared" si="26"/>
        <v/>
      </c>
      <c r="AY27" s="396" t="str">
        <f t="shared" si="27"/>
        <v/>
      </c>
      <c r="AZ27" s="396" t="str">
        <f t="shared" si="28"/>
        <v/>
      </c>
      <c r="BA27" s="397" t="str">
        <f t="shared" si="29"/>
        <v/>
      </c>
      <c r="BB27" s="387"/>
      <c r="BC27" s="387"/>
      <c r="BD27" s="396" t="str">
        <f t="shared" si="30"/>
        <v/>
      </c>
      <c r="BE27" s="396" t="str">
        <f t="shared" si="31"/>
        <v/>
      </c>
      <c r="BF27" s="396" t="str">
        <f t="shared" si="32"/>
        <v/>
      </c>
      <c r="BG27" s="397" t="str">
        <f t="shared" si="33"/>
        <v/>
      </c>
      <c r="BH27" s="387"/>
      <c r="BI27" s="387"/>
      <c r="BJ27" s="396" t="str">
        <f t="shared" si="34"/>
        <v/>
      </c>
      <c r="BK27" s="396" t="str">
        <f t="shared" si="35"/>
        <v/>
      </c>
      <c r="BL27" s="396" t="str">
        <f t="shared" si="36"/>
        <v/>
      </c>
      <c r="BM27" s="397" t="str">
        <f t="shared" si="37"/>
        <v/>
      </c>
      <c r="BN27" s="387"/>
      <c r="BO27" s="387"/>
      <c r="BP27" s="396" t="str">
        <f t="shared" si="38"/>
        <v/>
      </c>
      <c r="BQ27" s="396" t="str">
        <f t="shared" si="39"/>
        <v/>
      </c>
      <c r="BR27" s="396" t="str">
        <f t="shared" si="40"/>
        <v/>
      </c>
      <c r="BS27" s="397" t="str">
        <f t="shared" si="41"/>
        <v/>
      </c>
      <c r="BT27" s="387"/>
      <c r="BU27" s="396" t="str">
        <f t="shared" si="42"/>
        <v/>
      </c>
      <c r="BV27" s="396" t="str">
        <f t="shared" si="43"/>
        <v/>
      </c>
      <c r="BW27" s="396" t="str">
        <f t="shared" si="44"/>
        <v/>
      </c>
      <c r="BY27" s="396" t="str">
        <f t="shared" si="45"/>
        <v/>
      </c>
      <c r="BZ27" s="396" t="str">
        <f t="shared" si="46"/>
        <v/>
      </c>
      <c r="CA27" s="396" t="str">
        <f t="shared" si="47"/>
        <v/>
      </c>
      <c r="CC27" s="396" t="str">
        <f t="shared" si="48"/>
        <v/>
      </c>
      <c r="CD27" s="396" t="str">
        <f t="shared" si="49"/>
        <v/>
      </c>
      <c r="CE27" s="397" t="str">
        <f t="shared" si="50"/>
        <v/>
      </c>
      <c r="CG27" s="401" t="str">
        <f t="shared" si="51"/>
        <v/>
      </c>
      <c r="CI27" s="397" t="str">
        <f t="shared" si="52"/>
        <v/>
      </c>
      <c r="CK27" s="397" t="str">
        <f t="shared" si="53"/>
        <v/>
      </c>
      <c r="CM27" s="397" t="str">
        <f t="shared" si="54"/>
        <v/>
      </c>
      <c r="CN27" s="379"/>
      <c r="CO27" s="379"/>
      <c r="CP27" s="379"/>
      <c r="CQ27" s="379"/>
      <c r="CR27" s="379"/>
      <c r="CS27" s="379"/>
      <c r="CT27" s="379"/>
    </row>
    <row r="28" spans="2:98">
      <c r="B28" s="399">
        <v>16</v>
      </c>
      <c r="C28" s="394"/>
      <c r="D28" s="387"/>
      <c r="E28" s="394"/>
      <c r="F28" s="395"/>
      <c r="G28" s="395"/>
      <c r="H28" s="395"/>
      <c r="I28" s="395"/>
      <c r="J28" s="395"/>
      <c r="L28" s="400" t="str">
        <f t="shared" si="0"/>
        <v/>
      </c>
      <c r="M28" s="396" t="str">
        <f t="shared" si="1"/>
        <v/>
      </c>
      <c r="N28" s="397" t="str">
        <f t="shared" si="2"/>
        <v/>
      </c>
      <c r="O28" s="387"/>
      <c r="P28" s="387"/>
      <c r="Q28" s="396" t="str">
        <f t="shared" si="3"/>
        <v/>
      </c>
      <c r="R28" s="396" t="str">
        <f t="shared" si="4"/>
        <v/>
      </c>
      <c r="S28" s="396" t="str">
        <f t="shared" si="5"/>
        <v/>
      </c>
      <c r="T28" s="397" t="str">
        <f t="shared" si="6"/>
        <v/>
      </c>
      <c r="U28" s="387"/>
      <c r="V28" s="387"/>
      <c r="W28" s="396" t="str">
        <f t="shared" si="7"/>
        <v/>
      </c>
      <c r="X28" s="396" t="str">
        <f t="shared" si="8"/>
        <v/>
      </c>
      <c r="Y28" s="396" t="str">
        <f t="shared" si="9"/>
        <v/>
      </c>
      <c r="Z28" s="397" t="str">
        <f t="shared" si="10"/>
        <v/>
      </c>
      <c r="AA28" s="387"/>
      <c r="AB28" s="387"/>
      <c r="AC28" s="396" t="str">
        <f t="shared" si="11"/>
        <v/>
      </c>
      <c r="AD28" s="396" t="str">
        <f t="shared" si="12"/>
        <v/>
      </c>
      <c r="AE28" s="396" t="str">
        <f t="shared" si="13"/>
        <v/>
      </c>
      <c r="AF28" s="397" t="str">
        <f t="shared" si="14"/>
        <v/>
      </c>
      <c r="AG28" s="387"/>
      <c r="AH28" s="396" t="str">
        <f t="shared" si="15"/>
        <v/>
      </c>
      <c r="AI28" s="396" t="str">
        <f t="shared" si="16"/>
        <v/>
      </c>
      <c r="AJ28" s="397" t="str">
        <f t="shared" si="17"/>
        <v/>
      </c>
      <c r="AK28" s="387"/>
      <c r="AL28" s="396" t="str">
        <f t="shared" si="18"/>
        <v/>
      </c>
      <c r="AM28" s="396" t="str">
        <f t="shared" si="19"/>
        <v/>
      </c>
      <c r="AN28" s="396" t="str">
        <f t="shared" si="20"/>
        <v/>
      </c>
      <c r="AO28" s="397" t="str">
        <f t="shared" si="21"/>
        <v/>
      </c>
      <c r="AP28" s="387"/>
      <c r="AQ28" s="387"/>
      <c r="AR28" s="396" t="str">
        <f t="shared" si="22"/>
        <v/>
      </c>
      <c r="AS28" s="396" t="str">
        <f t="shared" si="23"/>
        <v/>
      </c>
      <c r="AT28" s="396" t="str">
        <f t="shared" si="24"/>
        <v/>
      </c>
      <c r="AU28" s="397" t="str">
        <f t="shared" si="25"/>
        <v/>
      </c>
      <c r="AV28" s="387"/>
      <c r="AW28" s="387"/>
      <c r="AX28" s="396" t="str">
        <f t="shared" si="26"/>
        <v/>
      </c>
      <c r="AY28" s="396" t="str">
        <f t="shared" si="27"/>
        <v/>
      </c>
      <c r="AZ28" s="396" t="str">
        <f t="shared" si="28"/>
        <v/>
      </c>
      <c r="BA28" s="397" t="str">
        <f t="shared" si="29"/>
        <v/>
      </c>
      <c r="BB28" s="387"/>
      <c r="BC28" s="387"/>
      <c r="BD28" s="396" t="str">
        <f t="shared" si="30"/>
        <v/>
      </c>
      <c r="BE28" s="396" t="str">
        <f t="shared" si="31"/>
        <v/>
      </c>
      <c r="BF28" s="396" t="str">
        <f t="shared" si="32"/>
        <v/>
      </c>
      <c r="BG28" s="397" t="str">
        <f t="shared" si="33"/>
        <v/>
      </c>
      <c r="BH28" s="387"/>
      <c r="BI28" s="387"/>
      <c r="BJ28" s="396" t="str">
        <f t="shared" si="34"/>
        <v/>
      </c>
      <c r="BK28" s="396" t="str">
        <f t="shared" si="35"/>
        <v/>
      </c>
      <c r="BL28" s="396" t="str">
        <f t="shared" si="36"/>
        <v/>
      </c>
      <c r="BM28" s="397" t="str">
        <f t="shared" si="37"/>
        <v/>
      </c>
      <c r="BN28" s="387"/>
      <c r="BO28" s="387"/>
      <c r="BP28" s="396" t="str">
        <f t="shared" si="38"/>
        <v/>
      </c>
      <c r="BQ28" s="396" t="str">
        <f t="shared" si="39"/>
        <v/>
      </c>
      <c r="BR28" s="396" t="str">
        <f t="shared" si="40"/>
        <v/>
      </c>
      <c r="BS28" s="397" t="str">
        <f t="shared" si="41"/>
        <v/>
      </c>
      <c r="BT28" s="387"/>
      <c r="BU28" s="396" t="str">
        <f t="shared" si="42"/>
        <v/>
      </c>
      <c r="BV28" s="396" t="str">
        <f t="shared" si="43"/>
        <v/>
      </c>
      <c r="BW28" s="396" t="str">
        <f t="shared" si="44"/>
        <v/>
      </c>
      <c r="BY28" s="396" t="str">
        <f t="shared" si="45"/>
        <v/>
      </c>
      <c r="BZ28" s="396" t="str">
        <f t="shared" si="46"/>
        <v/>
      </c>
      <c r="CA28" s="396" t="str">
        <f t="shared" si="47"/>
        <v/>
      </c>
      <c r="CC28" s="396" t="str">
        <f t="shared" si="48"/>
        <v/>
      </c>
      <c r="CD28" s="396" t="str">
        <f t="shared" si="49"/>
        <v/>
      </c>
      <c r="CE28" s="397" t="str">
        <f t="shared" si="50"/>
        <v/>
      </c>
      <c r="CG28" s="401" t="str">
        <f t="shared" si="51"/>
        <v/>
      </c>
      <c r="CI28" s="397" t="str">
        <f t="shared" si="52"/>
        <v/>
      </c>
      <c r="CK28" s="397" t="str">
        <f t="shared" si="53"/>
        <v/>
      </c>
      <c r="CM28" s="397" t="str">
        <f t="shared" si="54"/>
        <v/>
      </c>
      <c r="CN28" s="379"/>
      <c r="CO28" s="379"/>
      <c r="CP28" s="379"/>
      <c r="CQ28" s="379"/>
      <c r="CR28" s="379"/>
      <c r="CS28" s="379"/>
      <c r="CT28" s="379"/>
    </row>
    <row r="29" spans="2:98">
      <c r="B29" s="399">
        <v>17</v>
      </c>
      <c r="C29" s="394"/>
      <c r="D29" s="387"/>
      <c r="E29" s="394"/>
      <c r="F29" s="395"/>
      <c r="G29" s="395"/>
      <c r="H29" s="395"/>
      <c r="I29" s="395"/>
      <c r="J29" s="395"/>
      <c r="L29" s="400" t="str">
        <f t="shared" si="0"/>
        <v/>
      </c>
      <c r="M29" s="396" t="str">
        <f t="shared" si="1"/>
        <v/>
      </c>
      <c r="N29" s="397" t="str">
        <f t="shared" si="2"/>
        <v/>
      </c>
      <c r="O29" s="387"/>
      <c r="P29" s="387"/>
      <c r="Q29" s="396" t="str">
        <f t="shared" si="3"/>
        <v/>
      </c>
      <c r="R29" s="396" t="str">
        <f t="shared" si="4"/>
        <v/>
      </c>
      <c r="S29" s="396" t="str">
        <f t="shared" si="5"/>
        <v/>
      </c>
      <c r="T29" s="397" t="str">
        <f t="shared" si="6"/>
        <v/>
      </c>
      <c r="U29" s="387"/>
      <c r="V29" s="387"/>
      <c r="W29" s="396" t="str">
        <f t="shared" si="7"/>
        <v/>
      </c>
      <c r="X29" s="396" t="str">
        <f t="shared" si="8"/>
        <v/>
      </c>
      <c r="Y29" s="396" t="str">
        <f t="shared" si="9"/>
        <v/>
      </c>
      <c r="Z29" s="397" t="str">
        <f t="shared" si="10"/>
        <v/>
      </c>
      <c r="AA29" s="387"/>
      <c r="AB29" s="387"/>
      <c r="AC29" s="396" t="str">
        <f t="shared" si="11"/>
        <v/>
      </c>
      <c r="AD29" s="396" t="str">
        <f t="shared" si="12"/>
        <v/>
      </c>
      <c r="AE29" s="396" t="str">
        <f t="shared" si="13"/>
        <v/>
      </c>
      <c r="AF29" s="397" t="str">
        <f t="shared" si="14"/>
        <v/>
      </c>
      <c r="AG29" s="387"/>
      <c r="AH29" s="396" t="str">
        <f t="shared" si="15"/>
        <v/>
      </c>
      <c r="AI29" s="396" t="str">
        <f t="shared" si="16"/>
        <v/>
      </c>
      <c r="AJ29" s="397" t="str">
        <f t="shared" si="17"/>
        <v/>
      </c>
      <c r="AK29" s="387"/>
      <c r="AL29" s="396" t="str">
        <f t="shared" si="18"/>
        <v/>
      </c>
      <c r="AM29" s="396" t="str">
        <f t="shared" si="19"/>
        <v/>
      </c>
      <c r="AN29" s="396" t="str">
        <f t="shared" si="20"/>
        <v/>
      </c>
      <c r="AO29" s="397" t="str">
        <f t="shared" si="21"/>
        <v/>
      </c>
      <c r="AP29" s="387"/>
      <c r="AQ29" s="387"/>
      <c r="AR29" s="396" t="str">
        <f t="shared" si="22"/>
        <v/>
      </c>
      <c r="AS29" s="396" t="str">
        <f t="shared" si="23"/>
        <v/>
      </c>
      <c r="AT29" s="396" t="str">
        <f t="shared" si="24"/>
        <v/>
      </c>
      <c r="AU29" s="397" t="str">
        <f t="shared" si="25"/>
        <v/>
      </c>
      <c r="AV29" s="387"/>
      <c r="AW29" s="387"/>
      <c r="AX29" s="396" t="str">
        <f t="shared" si="26"/>
        <v/>
      </c>
      <c r="AY29" s="396" t="str">
        <f t="shared" si="27"/>
        <v/>
      </c>
      <c r="AZ29" s="396" t="str">
        <f t="shared" si="28"/>
        <v/>
      </c>
      <c r="BA29" s="397" t="str">
        <f t="shared" si="29"/>
        <v/>
      </c>
      <c r="BB29" s="387"/>
      <c r="BC29" s="387"/>
      <c r="BD29" s="396" t="str">
        <f t="shared" si="30"/>
        <v/>
      </c>
      <c r="BE29" s="396" t="str">
        <f t="shared" si="31"/>
        <v/>
      </c>
      <c r="BF29" s="396" t="str">
        <f t="shared" si="32"/>
        <v/>
      </c>
      <c r="BG29" s="397" t="str">
        <f t="shared" si="33"/>
        <v/>
      </c>
      <c r="BH29" s="387"/>
      <c r="BI29" s="387"/>
      <c r="BJ29" s="396" t="str">
        <f t="shared" si="34"/>
        <v/>
      </c>
      <c r="BK29" s="396" t="str">
        <f t="shared" si="35"/>
        <v/>
      </c>
      <c r="BL29" s="396" t="str">
        <f t="shared" si="36"/>
        <v/>
      </c>
      <c r="BM29" s="397" t="str">
        <f t="shared" si="37"/>
        <v/>
      </c>
      <c r="BN29" s="387"/>
      <c r="BO29" s="387"/>
      <c r="BP29" s="396" t="str">
        <f t="shared" si="38"/>
        <v/>
      </c>
      <c r="BQ29" s="396" t="str">
        <f t="shared" si="39"/>
        <v/>
      </c>
      <c r="BR29" s="396" t="str">
        <f t="shared" si="40"/>
        <v/>
      </c>
      <c r="BS29" s="397" t="str">
        <f t="shared" si="41"/>
        <v/>
      </c>
      <c r="BT29" s="387"/>
      <c r="BU29" s="396" t="str">
        <f t="shared" si="42"/>
        <v/>
      </c>
      <c r="BV29" s="396" t="str">
        <f t="shared" si="43"/>
        <v/>
      </c>
      <c r="BW29" s="396" t="str">
        <f t="shared" si="44"/>
        <v/>
      </c>
      <c r="BY29" s="396" t="str">
        <f t="shared" si="45"/>
        <v/>
      </c>
      <c r="BZ29" s="396" t="str">
        <f t="shared" si="46"/>
        <v/>
      </c>
      <c r="CA29" s="396" t="str">
        <f t="shared" si="47"/>
        <v/>
      </c>
      <c r="CC29" s="396" t="str">
        <f t="shared" si="48"/>
        <v/>
      </c>
      <c r="CD29" s="396" t="str">
        <f t="shared" si="49"/>
        <v/>
      </c>
      <c r="CE29" s="397" t="str">
        <f t="shared" si="50"/>
        <v/>
      </c>
      <c r="CG29" s="401" t="str">
        <f t="shared" si="51"/>
        <v/>
      </c>
      <c r="CI29" s="397" t="str">
        <f t="shared" si="52"/>
        <v/>
      </c>
      <c r="CK29" s="397" t="str">
        <f t="shared" si="53"/>
        <v/>
      </c>
      <c r="CM29" s="397" t="str">
        <f t="shared" si="54"/>
        <v/>
      </c>
      <c r="CN29" s="379"/>
      <c r="CO29" s="379"/>
      <c r="CP29" s="379"/>
      <c r="CQ29" s="379"/>
      <c r="CR29" s="379"/>
      <c r="CS29" s="379"/>
      <c r="CT29" s="379"/>
    </row>
    <row r="30" spans="2:98">
      <c r="B30" s="399">
        <v>18</v>
      </c>
      <c r="C30" s="394"/>
      <c r="D30" s="387"/>
      <c r="E30" s="394"/>
      <c r="F30" s="395"/>
      <c r="G30" s="395"/>
      <c r="H30" s="395"/>
      <c r="I30" s="395"/>
      <c r="J30" s="395"/>
      <c r="L30" s="400" t="str">
        <f t="shared" si="0"/>
        <v/>
      </c>
      <c r="M30" s="396" t="str">
        <f t="shared" si="1"/>
        <v/>
      </c>
      <c r="N30" s="397" t="str">
        <f t="shared" si="2"/>
        <v/>
      </c>
      <c r="O30" s="387"/>
      <c r="P30" s="387"/>
      <c r="Q30" s="396" t="str">
        <f t="shared" si="3"/>
        <v/>
      </c>
      <c r="R30" s="396" t="str">
        <f t="shared" si="4"/>
        <v/>
      </c>
      <c r="S30" s="396" t="str">
        <f t="shared" si="5"/>
        <v/>
      </c>
      <c r="T30" s="397" t="str">
        <f t="shared" si="6"/>
        <v/>
      </c>
      <c r="U30" s="387"/>
      <c r="V30" s="387"/>
      <c r="W30" s="396" t="str">
        <f t="shared" si="7"/>
        <v/>
      </c>
      <c r="X30" s="396" t="str">
        <f t="shared" si="8"/>
        <v/>
      </c>
      <c r="Y30" s="396" t="str">
        <f t="shared" si="9"/>
        <v/>
      </c>
      <c r="Z30" s="397" t="str">
        <f t="shared" si="10"/>
        <v/>
      </c>
      <c r="AA30" s="387"/>
      <c r="AB30" s="387"/>
      <c r="AC30" s="396" t="str">
        <f t="shared" si="11"/>
        <v/>
      </c>
      <c r="AD30" s="396" t="str">
        <f t="shared" si="12"/>
        <v/>
      </c>
      <c r="AE30" s="396" t="str">
        <f t="shared" si="13"/>
        <v/>
      </c>
      <c r="AF30" s="397" t="str">
        <f t="shared" si="14"/>
        <v/>
      </c>
      <c r="AG30" s="387"/>
      <c r="AH30" s="396" t="str">
        <f t="shared" si="15"/>
        <v/>
      </c>
      <c r="AI30" s="396" t="str">
        <f t="shared" si="16"/>
        <v/>
      </c>
      <c r="AJ30" s="397" t="str">
        <f t="shared" si="17"/>
        <v/>
      </c>
      <c r="AK30" s="387"/>
      <c r="AL30" s="396" t="str">
        <f t="shared" si="18"/>
        <v/>
      </c>
      <c r="AM30" s="396" t="str">
        <f t="shared" si="19"/>
        <v/>
      </c>
      <c r="AN30" s="396" t="str">
        <f t="shared" si="20"/>
        <v/>
      </c>
      <c r="AO30" s="397" t="str">
        <f t="shared" si="21"/>
        <v/>
      </c>
      <c r="AP30" s="387"/>
      <c r="AQ30" s="387"/>
      <c r="AR30" s="396" t="str">
        <f t="shared" si="22"/>
        <v/>
      </c>
      <c r="AS30" s="396" t="str">
        <f t="shared" si="23"/>
        <v/>
      </c>
      <c r="AT30" s="396" t="str">
        <f t="shared" si="24"/>
        <v/>
      </c>
      <c r="AU30" s="397" t="str">
        <f t="shared" si="25"/>
        <v/>
      </c>
      <c r="AV30" s="387"/>
      <c r="AW30" s="387"/>
      <c r="AX30" s="396" t="str">
        <f t="shared" si="26"/>
        <v/>
      </c>
      <c r="AY30" s="396" t="str">
        <f t="shared" si="27"/>
        <v/>
      </c>
      <c r="AZ30" s="396" t="str">
        <f t="shared" si="28"/>
        <v/>
      </c>
      <c r="BA30" s="397" t="str">
        <f t="shared" si="29"/>
        <v/>
      </c>
      <c r="BB30" s="387"/>
      <c r="BC30" s="387"/>
      <c r="BD30" s="396" t="str">
        <f t="shared" si="30"/>
        <v/>
      </c>
      <c r="BE30" s="396" t="str">
        <f t="shared" si="31"/>
        <v/>
      </c>
      <c r="BF30" s="396" t="str">
        <f t="shared" si="32"/>
        <v/>
      </c>
      <c r="BG30" s="397" t="str">
        <f t="shared" si="33"/>
        <v/>
      </c>
      <c r="BH30" s="387"/>
      <c r="BI30" s="387"/>
      <c r="BJ30" s="396" t="str">
        <f t="shared" si="34"/>
        <v/>
      </c>
      <c r="BK30" s="396" t="str">
        <f t="shared" si="35"/>
        <v/>
      </c>
      <c r="BL30" s="396" t="str">
        <f t="shared" si="36"/>
        <v/>
      </c>
      <c r="BM30" s="397" t="str">
        <f t="shared" si="37"/>
        <v/>
      </c>
      <c r="BN30" s="387"/>
      <c r="BO30" s="387"/>
      <c r="BP30" s="396" t="str">
        <f t="shared" si="38"/>
        <v/>
      </c>
      <c r="BQ30" s="396" t="str">
        <f t="shared" si="39"/>
        <v/>
      </c>
      <c r="BR30" s="396" t="str">
        <f t="shared" si="40"/>
        <v/>
      </c>
      <c r="BS30" s="397" t="str">
        <f t="shared" si="41"/>
        <v/>
      </c>
      <c r="BT30" s="387"/>
      <c r="BU30" s="396" t="str">
        <f t="shared" si="42"/>
        <v/>
      </c>
      <c r="BV30" s="396" t="str">
        <f t="shared" si="43"/>
        <v/>
      </c>
      <c r="BW30" s="396" t="str">
        <f t="shared" si="44"/>
        <v/>
      </c>
      <c r="BY30" s="396" t="str">
        <f t="shared" si="45"/>
        <v/>
      </c>
      <c r="BZ30" s="396" t="str">
        <f t="shared" si="46"/>
        <v/>
      </c>
      <c r="CA30" s="396" t="str">
        <f t="shared" si="47"/>
        <v/>
      </c>
      <c r="CC30" s="396" t="str">
        <f t="shared" si="48"/>
        <v/>
      </c>
      <c r="CD30" s="396" t="str">
        <f t="shared" si="49"/>
        <v/>
      </c>
      <c r="CE30" s="397" t="str">
        <f t="shared" si="50"/>
        <v/>
      </c>
      <c r="CG30" s="401" t="str">
        <f t="shared" si="51"/>
        <v/>
      </c>
      <c r="CI30" s="397" t="str">
        <f t="shared" si="52"/>
        <v/>
      </c>
      <c r="CK30" s="397" t="str">
        <f t="shared" si="53"/>
        <v/>
      </c>
      <c r="CM30" s="397" t="str">
        <f t="shared" si="54"/>
        <v/>
      </c>
      <c r="CN30" s="379"/>
      <c r="CO30" s="379"/>
      <c r="CP30" s="379"/>
      <c r="CQ30" s="379"/>
      <c r="CR30" s="379"/>
      <c r="CS30" s="379"/>
      <c r="CT30" s="379"/>
    </row>
    <row r="31" spans="2:98">
      <c r="B31" s="399">
        <v>19</v>
      </c>
      <c r="C31" s="394"/>
      <c r="D31" s="387"/>
      <c r="E31" s="394"/>
      <c r="F31" s="395"/>
      <c r="G31" s="395"/>
      <c r="H31" s="395"/>
      <c r="I31" s="395"/>
      <c r="J31" s="395"/>
      <c r="L31" s="400" t="str">
        <f t="shared" si="0"/>
        <v/>
      </c>
      <c r="M31" s="396" t="str">
        <f t="shared" si="1"/>
        <v/>
      </c>
      <c r="N31" s="397" t="str">
        <f t="shared" si="2"/>
        <v/>
      </c>
      <c r="O31" s="387"/>
      <c r="P31" s="387"/>
      <c r="Q31" s="396" t="str">
        <f t="shared" si="3"/>
        <v/>
      </c>
      <c r="R31" s="396" t="str">
        <f t="shared" si="4"/>
        <v/>
      </c>
      <c r="S31" s="396" t="str">
        <f t="shared" si="5"/>
        <v/>
      </c>
      <c r="T31" s="397" t="str">
        <f t="shared" si="6"/>
        <v/>
      </c>
      <c r="U31" s="387"/>
      <c r="V31" s="387"/>
      <c r="W31" s="396" t="str">
        <f t="shared" si="7"/>
        <v/>
      </c>
      <c r="X31" s="396" t="str">
        <f t="shared" si="8"/>
        <v/>
      </c>
      <c r="Y31" s="396" t="str">
        <f t="shared" si="9"/>
        <v/>
      </c>
      <c r="Z31" s="397" t="str">
        <f t="shared" si="10"/>
        <v/>
      </c>
      <c r="AA31" s="387"/>
      <c r="AB31" s="387"/>
      <c r="AC31" s="396" t="str">
        <f t="shared" si="11"/>
        <v/>
      </c>
      <c r="AD31" s="396" t="str">
        <f t="shared" si="12"/>
        <v/>
      </c>
      <c r="AE31" s="396" t="str">
        <f t="shared" si="13"/>
        <v/>
      </c>
      <c r="AF31" s="397" t="str">
        <f t="shared" si="14"/>
        <v/>
      </c>
      <c r="AG31" s="387"/>
      <c r="AH31" s="396" t="str">
        <f t="shared" si="15"/>
        <v/>
      </c>
      <c r="AI31" s="396" t="str">
        <f t="shared" si="16"/>
        <v/>
      </c>
      <c r="AJ31" s="397" t="str">
        <f t="shared" si="17"/>
        <v/>
      </c>
      <c r="AK31" s="387"/>
      <c r="AL31" s="396" t="str">
        <f t="shared" si="18"/>
        <v/>
      </c>
      <c r="AM31" s="396" t="str">
        <f t="shared" si="19"/>
        <v/>
      </c>
      <c r="AN31" s="396" t="str">
        <f t="shared" si="20"/>
        <v/>
      </c>
      <c r="AO31" s="397" t="str">
        <f t="shared" si="21"/>
        <v/>
      </c>
      <c r="AP31" s="387"/>
      <c r="AQ31" s="387"/>
      <c r="AR31" s="396" t="str">
        <f t="shared" si="22"/>
        <v/>
      </c>
      <c r="AS31" s="396" t="str">
        <f t="shared" si="23"/>
        <v/>
      </c>
      <c r="AT31" s="396" t="str">
        <f t="shared" si="24"/>
        <v/>
      </c>
      <c r="AU31" s="397" t="str">
        <f t="shared" si="25"/>
        <v/>
      </c>
      <c r="AV31" s="387"/>
      <c r="AW31" s="387"/>
      <c r="AX31" s="396" t="str">
        <f t="shared" si="26"/>
        <v/>
      </c>
      <c r="AY31" s="396" t="str">
        <f t="shared" si="27"/>
        <v/>
      </c>
      <c r="AZ31" s="396" t="str">
        <f t="shared" si="28"/>
        <v/>
      </c>
      <c r="BA31" s="397" t="str">
        <f t="shared" si="29"/>
        <v/>
      </c>
      <c r="BB31" s="387"/>
      <c r="BC31" s="387"/>
      <c r="BD31" s="396" t="str">
        <f t="shared" si="30"/>
        <v/>
      </c>
      <c r="BE31" s="396" t="str">
        <f t="shared" si="31"/>
        <v/>
      </c>
      <c r="BF31" s="396" t="str">
        <f t="shared" si="32"/>
        <v/>
      </c>
      <c r="BG31" s="397" t="str">
        <f t="shared" si="33"/>
        <v/>
      </c>
      <c r="BH31" s="387"/>
      <c r="BI31" s="387"/>
      <c r="BJ31" s="396" t="str">
        <f t="shared" si="34"/>
        <v/>
      </c>
      <c r="BK31" s="396" t="str">
        <f t="shared" si="35"/>
        <v/>
      </c>
      <c r="BL31" s="396" t="str">
        <f t="shared" si="36"/>
        <v/>
      </c>
      <c r="BM31" s="397" t="str">
        <f t="shared" si="37"/>
        <v/>
      </c>
      <c r="BN31" s="387"/>
      <c r="BO31" s="387"/>
      <c r="BP31" s="396" t="str">
        <f t="shared" si="38"/>
        <v/>
      </c>
      <c r="BQ31" s="396" t="str">
        <f t="shared" si="39"/>
        <v/>
      </c>
      <c r="BR31" s="396" t="str">
        <f t="shared" si="40"/>
        <v/>
      </c>
      <c r="BS31" s="397" t="str">
        <f t="shared" si="41"/>
        <v/>
      </c>
      <c r="BT31" s="387"/>
      <c r="BU31" s="396" t="str">
        <f t="shared" si="42"/>
        <v/>
      </c>
      <c r="BV31" s="396" t="str">
        <f t="shared" si="43"/>
        <v/>
      </c>
      <c r="BW31" s="396" t="str">
        <f t="shared" si="44"/>
        <v/>
      </c>
      <c r="BY31" s="396" t="str">
        <f t="shared" si="45"/>
        <v/>
      </c>
      <c r="BZ31" s="396" t="str">
        <f t="shared" si="46"/>
        <v/>
      </c>
      <c r="CA31" s="396" t="str">
        <f t="shared" si="47"/>
        <v/>
      </c>
      <c r="CC31" s="396" t="str">
        <f t="shared" si="48"/>
        <v/>
      </c>
      <c r="CD31" s="396" t="str">
        <f t="shared" si="49"/>
        <v/>
      </c>
      <c r="CE31" s="397" t="str">
        <f t="shared" si="50"/>
        <v/>
      </c>
      <c r="CG31" s="401" t="str">
        <f t="shared" si="51"/>
        <v/>
      </c>
      <c r="CI31" s="397" t="str">
        <f t="shared" si="52"/>
        <v/>
      </c>
      <c r="CK31" s="397" t="str">
        <f t="shared" si="53"/>
        <v/>
      </c>
      <c r="CM31" s="397" t="str">
        <f t="shared" si="54"/>
        <v/>
      </c>
      <c r="CN31" s="379"/>
      <c r="CO31" s="379"/>
      <c r="CP31" s="379"/>
      <c r="CQ31" s="379"/>
      <c r="CR31" s="379"/>
      <c r="CS31" s="379"/>
      <c r="CT31" s="379"/>
    </row>
    <row r="32" spans="2:98">
      <c r="B32" s="399">
        <v>20</v>
      </c>
      <c r="C32" s="394"/>
      <c r="D32" s="387"/>
      <c r="E32" s="394"/>
      <c r="F32" s="395"/>
      <c r="G32" s="395"/>
      <c r="H32" s="395"/>
      <c r="I32" s="395"/>
      <c r="J32" s="395"/>
      <c r="L32" s="400" t="str">
        <f t="shared" si="0"/>
        <v/>
      </c>
      <c r="M32" s="396" t="str">
        <f t="shared" si="1"/>
        <v/>
      </c>
      <c r="N32" s="397" t="str">
        <f t="shared" si="2"/>
        <v/>
      </c>
      <c r="O32" s="387"/>
      <c r="P32" s="387"/>
      <c r="Q32" s="396" t="str">
        <f t="shared" si="3"/>
        <v/>
      </c>
      <c r="R32" s="396" t="str">
        <f t="shared" si="4"/>
        <v/>
      </c>
      <c r="S32" s="396" t="str">
        <f t="shared" si="5"/>
        <v/>
      </c>
      <c r="T32" s="397" t="str">
        <f t="shared" si="6"/>
        <v/>
      </c>
      <c r="U32" s="387"/>
      <c r="V32" s="387"/>
      <c r="W32" s="396" t="str">
        <f t="shared" si="7"/>
        <v/>
      </c>
      <c r="X32" s="396" t="str">
        <f t="shared" si="8"/>
        <v/>
      </c>
      <c r="Y32" s="396" t="str">
        <f t="shared" si="9"/>
        <v/>
      </c>
      <c r="Z32" s="397" t="str">
        <f t="shared" si="10"/>
        <v/>
      </c>
      <c r="AA32" s="387"/>
      <c r="AB32" s="387"/>
      <c r="AC32" s="396" t="str">
        <f t="shared" si="11"/>
        <v/>
      </c>
      <c r="AD32" s="396" t="str">
        <f t="shared" si="12"/>
        <v/>
      </c>
      <c r="AE32" s="396" t="str">
        <f t="shared" si="13"/>
        <v/>
      </c>
      <c r="AF32" s="397" t="str">
        <f t="shared" si="14"/>
        <v/>
      </c>
      <c r="AG32" s="387"/>
      <c r="AH32" s="396" t="str">
        <f t="shared" si="15"/>
        <v/>
      </c>
      <c r="AI32" s="396" t="str">
        <f t="shared" si="16"/>
        <v/>
      </c>
      <c r="AJ32" s="397" t="str">
        <f t="shared" si="17"/>
        <v/>
      </c>
      <c r="AK32" s="387"/>
      <c r="AL32" s="396" t="str">
        <f t="shared" si="18"/>
        <v/>
      </c>
      <c r="AM32" s="396" t="str">
        <f t="shared" si="19"/>
        <v/>
      </c>
      <c r="AN32" s="396" t="str">
        <f t="shared" si="20"/>
        <v/>
      </c>
      <c r="AO32" s="397" t="str">
        <f t="shared" si="21"/>
        <v/>
      </c>
      <c r="AP32" s="387"/>
      <c r="AQ32" s="387"/>
      <c r="AR32" s="396" t="str">
        <f t="shared" si="22"/>
        <v/>
      </c>
      <c r="AS32" s="396" t="str">
        <f t="shared" si="23"/>
        <v/>
      </c>
      <c r="AT32" s="396" t="str">
        <f t="shared" si="24"/>
        <v/>
      </c>
      <c r="AU32" s="397" t="str">
        <f t="shared" si="25"/>
        <v/>
      </c>
      <c r="AV32" s="387"/>
      <c r="AW32" s="387"/>
      <c r="AX32" s="396" t="str">
        <f t="shared" si="26"/>
        <v/>
      </c>
      <c r="AY32" s="396" t="str">
        <f t="shared" si="27"/>
        <v/>
      </c>
      <c r="AZ32" s="396" t="str">
        <f t="shared" si="28"/>
        <v/>
      </c>
      <c r="BA32" s="397" t="str">
        <f t="shared" si="29"/>
        <v/>
      </c>
      <c r="BB32" s="387"/>
      <c r="BC32" s="387"/>
      <c r="BD32" s="396" t="str">
        <f t="shared" si="30"/>
        <v/>
      </c>
      <c r="BE32" s="396" t="str">
        <f t="shared" si="31"/>
        <v/>
      </c>
      <c r="BF32" s="396" t="str">
        <f t="shared" si="32"/>
        <v/>
      </c>
      <c r="BG32" s="397" t="str">
        <f t="shared" si="33"/>
        <v/>
      </c>
      <c r="BH32" s="387"/>
      <c r="BI32" s="387"/>
      <c r="BJ32" s="396" t="str">
        <f t="shared" si="34"/>
        <v/>
      </c>
      <c r="BK32" s="396" t="str">
        <f t="shared" si="35"/>
        <v/>
      </c>
      <c r="BL32" s="396" t="str">
        <f t="shared" si="36"/>
        <v/>
      </c>
      <c r="BM32" s="397" t="str">
        <f t="shared" si="37"/>
        <v/>
      </c>
      <c r="BN32" s="387"/>
      <c r="BO32" s="387"/>
      <c r="BP32" s="396" t="str">
        <f t="shared" si="38"/>
        <v/>
      </c>
      <c r="BQ32" s="396" t="str">
        <f t="shared" si="39"/>
        <v/>
      </c>
      <c r="BR32" s="396" t="str">
        <f t="shared" si="40"/>
        <v/>
      </c>
      <c r="BS32" s="397" t="str">
        <f t="shared" si="41"/>
        <v/>
      </c>
      <c r="BT32" s="387"/>
      <c r="BU32" s="396" t="str">
        <f t="shared" si="42"/>
        <v/>
      </c>
      <c r="BV32" s="396" t="str">
        <f t="shared" si="43"/>
        <v/>
      </c>
      <c r="BW32" s="396" t="str">
        <f t="shared" si="44"/>
        <v/>
      </c>
      <c r="BY32" s="396" t="str">
        <f t="shared" si="45"/>
        <v/>
      </c>
      <c r="BZ32" s="396" t="str">
        <f t="shared" si="46"/>
        <v/>
      </c>
      <c r="CA32" s="396" t="str">
        <f t="shared" si="47"/>
        <v/>
      </c>
      <c r="CC32" s="396" t="str">
        <f t="shared" si="48"/>
        <v/>
      </c>
      <c r="CD32" s="396" t="str">
        <f t="shared" si="49"/>
        <v/>
      </c>
      <c r="CE32" s="397" t="str">
        <f t="shared" si="50"/>
        <v/>
      </c>
      <c r="CG32" s="401" t="str">
        <f t="shared" si="51"/>
        <v/>
      </c>
      <c r="CI32" s="397" t="str">
        <f t="shared" si="52"/>
        <v/>
      </c>
      <c r="CK32" s="397" t="str">
        <f t="shared" si="53"/>
        <v/>
      </c>
      <c r="CM32" s="397" t="str">
        <f t="shared" si="54"/>
        <v/>
      </c>
      <c r="CN32" s="379"/>
      <c r="CO32" s="379"/>
      <c r="CP32" s="379"/>
      <c r="CQ32" s="379"/>
      <c r="CR32" s="379"/>
      <c r="CS32" s="379"/>
      <c r="CT32" s="379"/>
    </row>
    <row r="33" spans="2:98">
      <c r="B33" s="399">
        <v>21</v>
      </c>
      <c r="C33" s="394"/>
      <c r="D33" s="387"/>
      <c r="E33" s="394"/>
      <c r="F33" s="395"/>
      <c r="G33" s="395"/>
      <c r="H33" s="395"/>
      <c r="I33" s="395"/>
      <c r="J33" s="395"/>
      <c r="L33" s="400" t="str">
        <f t="shared" si="0"/>
        <v/>
      </c>
      <c r="M33" s="396" t="str">
        <f t="shared" si="1"/>
        <v/>
      </c>
      <c r="N33" s="397" t="str">
        <f t="shared" si="2"/>
        <v/>
      </c>
      <c r="O33" s="387"/>
      <c r="P33" s="387"/>
      <c r="Q33" s="396" t="str">
        <f t="shared" si="3"/>
        <v/>
      </c>
      <c r="R33" s="396" t="str">
        <f t="shared" si="4"/>
        <v/>
      </c>
      <c r="S33" s="396" t="str">
        <f t="shared" si="5"/>
        <v/>
      </c>
      <c r="T33" s="397" t="str">
        <f t="shared" si="6"/>
        <v/>
      </c>
      <c r="U33" s="387"/>
      <c r="V33" s="387"/>
      <c r="W33" s="396" t="str">
        <f t="shared" si="7"/>
        <v/>
      </c>
      <c r="X33" s="396" t="str">
        <f t="shared" si="8"/>
        <v/>
      </c>
      <c r="Y33" s="396" t="str">
        <f t="shared" si="9"/>
        <v/>
      </c>
      <c r="Z33" s="397" t="str">
        <f t="shared" si="10"/>
        <v/>
      </c>
      <c r="AA33" s="387"/>
      <c r="AB33" s="387"/>
      <c r="AC33" s="396" t="str">
        <f t="shared" si="11"/>
        <v/>
      </c>
      <c r="AD33" s="396" t="str">
        <f t="shared" si="12"/>
        <v/>
      </c>
      <c r="AE33" s="396" t="str">
        <f t="shared" si="13"/>
        <v/>
      </c>
      <c r="AF33" s="397" t="str">
        <f t="shared" si="14"/>
        <v/>
      </c>
      <c r="AG33" s="387"/>
      <c r="AH33" s="396" t="str">
        <f t="shared" si="15"/>
        <v/>
      </c>
      <c r="AI33" s="396" t="str">
        <f t="shared" si="16"/>
        <v/>
      </c>
      <c r="AJ33" s="397" t="str">
        <f t="shared" si="17"/>
        <v/>
      </c>
      <c r="AK33" s="387"/>
      <c r="AL33" s="396" t="str">
        <f t="shared" si="18"/>
        <v/>
      </c>
      <c r="AM33" s="396" t="str">
        <f t="shared" si="19"/>
        <v/>
      </c>
      <c r="AN33" s="396" t="str">
        <f t="shared" si="20"/>
        <v/>
      </c>
      <c r="AO33" s="397" t="str">
        <f t="shared" si="21"/>
        <v/>
      </c>
      <c r="AP33" s="387"/>
      <c r="AQ33" s="387"/>
      <c r="AR33" s="396" t="str">
        <f t="shared" si="22"/>
        <v/>
      </c>
      <c r="AS33" s="396" t="str">
        <f t="shared" si="23"/>
        <v/>
      </c>
      <c r="AT33" s="396" t="str">
        <f t="shared" si="24"/>
        <v/>
      </c>
      <c r="AU33" s="397" t="str">
        <f t="shared" si="25"/>
        <v/>
      </c>
      <c r="AV33" s="387"/>
      <c r="AW33" s="387"/>
      <c r="AX33" s="396" t="str">
        <f t="shared" si="26"/>
        <v/>
      </c>
      <c r="AY33" s="396" t="str">
        <f t="shared" si="27"/>
        <v/>
      </c>
      <c r="AZ33" s="396" t="str">
        <f t="shared" si="28"/>
        <v/>
      </c>
      <c r="BA33" s="397" t="str">
        <f t="shared" si="29"/>
        <v/>
      </c>
      <c r="BB33" s="387"/>
      <c r="BC33" s="387"/>
      <c r="BD33" s="396" t="str">
        <f t="shared" si="30"/>
        <v/>
      </c>
      <c r="BE33" s="396" t="str">
        <f t="shared" si="31"/>
        <v/>
      </c>
      <c r="BF33" s="396" t="str">
        <f t="shared" si="32"/>
        <v/>
      </c>
      <c r="BG33" s="397" t="str">
        <f t="shared" si="33"/>
        <v/>
      </c>
      <c r="BH33" s="387"/>
      <c r="BI33" s="387"/>
      <c r="BJ33" s="396" t="str">
        <f t="shared" si="34"/>
        <v/>
      </c>
      <c r="BK33" s="396" t="str">
        <f t="shared" si="35"/>
        <v/>
      </c>
      <c r="BL33" s="396" t="str">
        <f t="shared" si="36"/>
        <v/>
      </c>
      <c r="BM33" s="397" t="str">
        <f t="shared" si="37"/>
        <v/>
      </c>
      <c r="BN33" s="387"/>
      <c r="BO33" s="387"/>
      <c r="BP33" s="396" t="str">
        <f t="shared" si="38"/>
        <v/>
      </c>
      <c r="BQ33" s="396" t="str">
        <f t="shared" si="39"/>
        <v/>
      </c>
      <c r="BR33" s="396" t="str">
        <f t="shared" si="40"/>
        <v/>
      </c>
      <c r="BS33" s="397" t="str">
        <f t="shared" si="41"/>
        <v/>
      </c>
      <c r="BT33" s="387"/>
      <c r="BU33" s="396" t="str">
        <f t="shared" si="42"/>
        <v/>
      </c>
      <c r="BV33" s="396" t="str">
        <f t="shared" si="43"/>
        <v/>
      </c>
      <c r="BW33" s="396" t="str">
        <f t="shared" si="44"/>
        <v/>
      </c>
      <c r="BY33" s="396" t="str">
        <f t="shared" si="45"/>
        <v/>
      </c>
      <c r="BZ33" s="396" t="str">
        <f t="shared" si="46"/>
        <v/>
      </c>
      <c r="CA33" s="396" t="str">
        <f t="shared" si="47"/>
        <v/>
      </c>
      <c r="CC33" s="396" t="str">
        <f t="shared" si="48"/>
        <v/>
      </c>
      <c r="CD33" s="396" t="str">
        <f t="shared" si="49"/>
        <v/>
      </c>
      <c r="CE33" s="397" t="str">
        <f t="shared" si="50"/>
        <v/>
      </c>
      <c r="CG33" s="401" t="str">
        <f t="shared" si="51"/>
        <v/>
      </c>
      <c r="CI33" s="397" t="str">
        <f t="shared" si="52"/>
        <v/>
      </c>
      <c r="CK33" s="397" t="str">
        <f t="shared" si="53"/>
        <v/>
      </c>
      <c r="CM33" s="397" t="str">
        <f t="shared" si="54"/>
        <v/>
      </c>
      <c r="CN33" s="379"/>
      <c r="CO33" s="379"/>
      <c r="CP33" s="379"/>
      <c r="CQ33" s="379"/>
      <c r="CR33" s="379"/>
      <c r="CS33" s="379"/>
      <c r="CT33" s="379"/>
    </row>
    <row r="34" spans="2:98">
      <c r="B34" s="399">
        <v>22</v>
      </c>
      <c r="C34" s="394"/>
      <c r="D34" s="387"/>
      <c r="E34" s="394"/>
      <c r="F34" s="395"/>
      <c r="G34" s="395"/>
      <c r="H34" s="395"/>
      <c r="I34" s="395"/>
      <c r="J34" s="395"/>
      <c r="L34" s="400" t="str">
        <f t="shared" si="0"/>
        <v/>
      </c>
      <c r="M34" s="396" t="str">
        <f t="shared" si="1"/>
        <v/>
      </c>
      <c r="N34" s="397" t="str">
        <f t="shared" si="2"/>
        <v/>
      </c>
      <c r="O34" s="387"/>
      <c r="P34" s="387"/>
      <c r="Q34" s="396" t="str">
        <f t="shared" si="3"/>
        <v/>
      </c>
      <c r="R34" s="396" t="str">
        <f t="shared" si="4"/>
        <v/>
      </c>
      <c r="S34" s="396" t="str">
        <f t="shared" si="5"/>
        <v/>
      </c>
      <c r="T34" s="397" t="str">
        <f t="shared" si="6"/>
        <v/>
      </c>
      <c r="U34" s="387"/>
      <c r="V34" s="387"/>
      <c r="W34" s="396" t="str">
        <f t="shared" si="7"/>
        <v/>
      </c>
      <c r="X34" s="396" t="str">
        <f t="shared" si="8"/>
        <v/>
      </c>
      <c r="Y34" s="396" t="str">
        <f t="shared" si="9"/>
        <v/>
      </c>
      <c r="Z34" s="397" t="str">
        <f t="shared" si="10"/>
        <v/>
      </c>
      <c r="AA34" s="387"/>
      <c r="AB34" s="387"/>
      <c r="AC34" s="396" t="str">
        <f t="shared" si="11"/>
        <v/>
      </c>
      <c r="AD34" s="396" t="str">
        <f t="shared" si="12"/>
        <v/>
      </c>
      <c r="AE34" s="396" t="str">
        <f t="shared" si="13"/>
        <v/>
      </c>
      <c r="AF34" s="397" t="str">
        <f t="shared" si="14"/>
        <v/>
      </c>
      <c r="AG34" s="387"/>
      <c r="AH34" s="396" t="str">
        <f t="shared" si="15"/>
        <v/>
      </c>
      <c r="AI34" s="396" t="str">
        <f t="shared" si="16"/>
        <v/>
      </c>
      <c r="AJ34" s="397" t="str">
        <f t="shared" si="17"/>
        <v/>
      </c>
      <c r="AK34" s="387"/>
      <c r="AL34" s="396" t="str">
        <f t="shared" si="18"/>
        <v/>
      </c>
      <c r="AM34" s="396" t="str">
        <f t="shared" si="19"/>
        <v/>
      </c>
      <c r="AN34" s="396" t="str">
        <f t="shared" si="20"/>
        <v/>
      </c>
      <c r="AO34" s="397" t="str">
        <f t="shared" si="21"/>
        <v/>
      </c>
      <c r="AP34" s="387"/>
      <c r="AQ34" s="387"/>
      <c r="AR34" s="396" t="str">
        <f t="shared" si="22"/>
        <v/>
      </c>
      <c r="AS34" s="396" t="str">
        <f t="shared" si="23"/>
        <v/>
      </c>
      <c r="AT34" s="396" t="str">
        <f t="shared" si="24"/>
        <v/>
      </c>
      <c r="AU34" s="397" t="str">
        <f t="shared" si="25"/>
        <v/>
      </c>
      <c r="AV34" s="387"/>
      <c r="AW34" s="387"/>
      <c r="AX34" s="396" t="str">
        <f t="shared" si="26"/>
        <v/>
      </c>
      <c r="AY34" s="396" t="str">
        <f t="shared" si="27"/>
        <v/>
      </c>
      <c r="AZ34" s="396" t="str">
        <f t="shared" si="28"/>
        <v/>
      </c>
      <c r="BA34" s="397" t="str">
        <f t="shared" si="29"/>
        <v/>
      </c>
      <c r="BB34" s="387"/>
      <c r="BC34" s="387"/>
      <c r="BD34" s="396" t="str">
        <f t="shared" si="30"/>
        <v/>
      </c>
      <c r="BE34" s="396" t="str">
        <f t="shared" si="31"/>
        <v/>
      </c>
      <c r="BF34" s="396" t="str">
        <f t="shared" si="32"/>
        <v/>
      </c>
      <c r="BG34" s="397" t="str">
        <f t="shared" si="33"/>
        <v/>
      </c>
      <c r="BH34" s="387"/>
      <c r="BI34" s="387"/>
      <c r="BJ34" s="396" t="str">
        <f t="shared" si="34"/>
        <v/>
      </c>
      <c r="BK34" s="396" t="str">
        <f t="shared" si="35"/>
        <v/>
      </c>
      <c r="BL34" s="396" t="str">
        <f t="shared" si="36"/>
        <v/>
      </c>
      <c r="BM34" s="397" t="str">
        <f t="shared" si="37"/>
        <v/>
      </c>
      <c r="BN34" s="387"/>
      <c r="BO34" s="387"/>
      <c r="BP34" s="396" t="str">
        <f t="shared" si="38"/>
        <v/>
      </c>
      <c r="BQ34" s="396" t="str">
        <f t="shared" si="39"/>
        <v/>
      </c>
      <c r="BR34" s="396" t="str">
        <f t="shared" si="40"/>
        <v/>
      </c>
      <c r="BS34" s="397" t="str">
        <f t="shared" si="41"/>
        <v/>
      </c>
      <c r="BT34" s="387"/>
      <c r="BU34" s="396" t="str">
        <f t="shared" si="42"/>
        <v/>
      </c>
      <c r="BV34" s="396" t="str">
        <f t="shared" si="43"/>
        <v/>
      </c>
      <c r="BW34" s="396" t="str">
        <f t="shared" si="44"/>
        <v/>
      </c>
      <c r="BY34" s="396" t="str">
        <f t="shared" si="45"/>
        <v/>
      </c>
      <c r="BZ34" s="396" t="str">
        <f t="shared" si="46"/>
        <v/>
      </c>
      <c r="CA34" s="396" t="str">
        <f t="shared" si="47"/>
        <v/>
      </c>
      <c r="CC34" s="396" t="str">
        <f t="shared" si="48"/>
        <v/>
      </c>
      <c r="CD34" s="396" t="str">
        <f t="shared" si="49"/>
        <v/>
      </c>
      <c r="CE34" s="397" t="str">
        <f t="shared" si="50"/>
        <v/>
      </c>
      <c r="CG34" s="401" t="str">
        <f t="shared" si="51"/>
        <v/>
      </c>
      <c r="CI34" s="397" t="str">
        <f t="shared" si="52"/>
        <v/>
      </c>
      <c r="CK34" s="397" t="str">
        <f t="shared" si="53"/>
        <v/>
      </c>
      <c r="CM34" s="397" t="str">
        <f t="shared" si="54"/>
        <v/>
      </c>
      <c r="CN34" s="379"/>
      <c r="CO34" s="379"/>
      <c r="CP34" s="379"/>
      <c r="CQ34" s="379"/>
      <c r="CR34" s="379"/>
      <c r="CS34" s="379"/>
      <c r="CT34" s="379"/>
    </row>
    <row r="35" spans="2:98">
      <c r="B35" s="399">
        <v>23</v>
      </c>
      <c r="C35" s="394"/>
      <c r="D35" s="387"/>
      <c r="E35" s="394"/>
      <c r="F35" s="395"/>
      <c r="G35" s="395"/>
      <c r="H35" s="395"/>
      <c r="I35" s="395"/>
      <c r="J35" s="395"/>
      <c r="L35" s="400" t="str">
        <f t="shared" si="0"/>
        <v/>
      </c>
      <c r="M35" s="396" t="str">
        <f t="shared" si="1"/>
        <v/>
      </c>
      <c r="N35" s="397" t="str">
        <f t="shared" si="2"/>
        <v/>
      </c>
      <c r="O35" s="387"/>
      <c r="P35" s="387"/>
      <c r="Q35" s="396" t="str">
        <f t="shared" si="3"/>
        <v/>
      </c>
      <c r="R35" s="396" t="str">
        <f t="shared" si="4"/>
        <v/>
      </c>
      <c r="S35" s="396" t="str">
        <f t="shared" si="5"/>
        <v/>
      </c>
      <c r="T35" s="397" t="str">
        <f t="shared" si="6"/>
        <v/>
      </c>
      <c r="U35" s="387"/>
      <c r="V35" s="387"/>
      <c r="W35" s="396" t="str">
        <f t="shared" si="7"/>
        <v/>
      </c>
      <c r="X35" s="396" t="str">
        <f t="shared" si="8"/>
        <v/>
      </c>
      <c r="Y35" s="396" t="str">
        <f t="shared" si="9"/>
        <v/>
      </c>
      <c r="Z35" s="397" t="str">
        <f t="shared" si="10"/>
        <v/>
      </c>
      <c r="AA35" s="387"/>
      <c r="AB35" s="387"/>
      <c r="AC35" s="396" t="str">
        <f t="shared" si="11"/>
        <v/>
      </c>
      <c r="AD35" s="396" t="str">
        <f t="shared" si="12"/>
        <v/>
      </c>
      <c r="AE35" s="396" t="str">
        <f t="shared" si="13"/>
        <v/>
      </c>
      <c r="AF35" s="397" t="str">
        <f t="shared" si="14"/>
        <v/>
      </c>
      <c r="AG35" s="387"/>
      <c r="AH35" s="396" t="str">
        <f t="shared" si="15"/>
        <v/>
      </c>
      <c r="AI35" s="396" t="str">
        <f t="shared" si="16"/>
        <v/>
      </c>
      <c r="AJ35" s="397" t="str">
        <f t="shared" si="17"/>
        <v/>
      </c>
      <c r="AK35" s="387"/>
      <c r="AL35" s="396" t="str">
        <f t="shared" si="18"/>
        <v/>
      </c>
      <c r="AM35" s="396" t="str">
        <f t="shared" si="19"/>
        <v/>
      </c>
      <c r="AN35" s="396" t="str">
        <f t="shared" si="20"/>
        <v/>
      </c>
      <c r="AO35" s="397" t="str">
        <f t="shared" si="21"/>
        <v/>
      </c>
      <c r="AP35" s="387"/>
      <c r="AQ35" s="387"/>
      <c r="AR35" s="396" t="str">
        <f t="shared" si="22"/>
        <v/>
      </c>
      <c r="AS35" s="396" t="str">
        <f t="shared" si="23"/>
        <v/>
      </c>
      <c r="AT35" s="396" t="str">
        <f t="shared" si="24"/>
        <v/>
      </c>
      <c r="AU35" s="397" t="str">
        <f t="shared" si="25"/>
        <v/>
      </c>
      <c r="AV35" s="387"/>
      <c r="AW35" s="387"/>
      <c r="AX35" s="396" t="str">
        <f t="shared" si="26"/>
        <v/>
      </c>
      <c r="AY35" s="396" t="str">
        <f t="shared" si="27"/>
        <v/>
      </c>
      <c r="AZ35" s="396" t="str">
        <f t="shared" si="28"/>
        <v/>
      </c>
      <c r="BA35" s="397" t="str">
        <f t="shared" si="29"/>
        <v/>
      </c>
      <c r="BB35" s="387"/>
      <c r="BC35" s="387"/>
      <c r="BD35" s="396" t="str">
        <f t="shared" si="30"/>
        <v/>
      </c>
      <c r="BE35" s="396" t="str">
        <f t="shared" si="31"/>
        <v/>
      </c>
      <c r="BF35" s="396" t="str">
        <f t="shared" si="32"/>
        <v/>
      </c>
      <c r="BG35" s="397" t="str">
        <f t="shared" si="33"/>
        <v/>
      </c>
      <c r="BH35" s="387"/>
      <c r="BI35" s="387"/>
      <c r="BJ35" s="396" t="str">
        <f t="shared" si="34"/>
        <v/>
      </c>
      <c r="BK35" s="396" t="str">
        <f t="shared" si="35"/>
        <v/>
      </c>
      <c r="BL35" s="396" t="str">
        <f t="shared" si="36"/>
        <v/>
      </c>
      <c r="BM35" s="397" t="str">
        <f t="shared" si="37"/>
        <v/>
      </c>
      <c r="BN35" s="387"/>
      <c r="BO35" s="387"/>
      <c r="BP35" s="396" t="str">
        <f t="shared" si="38"/>
        <v/>
      </c>
      <c r="BQ35" s="396" t="str">
        <f t="shared" si="39"/>
        <v/>
      </c>
      <c r="BR35" s="396" t="str">
        <f t="shared" si="40"/>
        <v/>
      </c>
      <c r="BS35" s="397" t="str">
        <f t="shared" si="41"/>
        <v/>
      </c>
      <c r="BT35" s="387"/>
      <c r="BU35" s="396" t="str">
        <f t="shared" si="42"/>
        <v/>
      </c>
      <c r="BV35" s="396" t="str">
        <f t="shared" si="43"/>
        <v/>
      </c>
      <c r="BW35" s="396" t="str">
        <f t="shared" si="44"/>
        <v/>
      </c>
      <c r="BY35" s="396" t="str">
        <f t="shared" si="45"/>
        <v/>
      </c>
      <c r="BZ35" s="396" t="str">
        <f t="shared" si="46"/>
        <v/>
      </c>
      <c r="CA35" s="396" t="str">
        <f t="shared" si="47"/>
        <v/>
      </c>
      <c r="CC35" s="396" t="str">
        <f t="shared" si="48"/>
        <v/>
      </c>
      <c r="CD35" s="396" t="str">
        <f t="shared" si="49"/>
        <v/>
      </c>
      <c r="CE35" s="397" t="str">
        <f t="shared" si="50"/>
        <v/>
      </c>
      <c r="CG35" s="401" t="str">
        <f t="shared" si="51"/>
        <v/>
      </c>
      <c r="CI35" s="397" t="str">
        <f t="shared" si="52"/>
        <v/>
      </c>
      <c r="CK35" s="397" t="str">
        <f t="shared" si="53"/>
        <v/>
      </c>
      <c r="CM35" s="397" t="str">
        <f t="shared" si="54"/>
        <v/>
      </c>
      <c r="CN35" s="379"/>
      <c r="CO35" s="379"/>
      <c r="CP35" s="379"/>
      <c r="CQ35" s="379"/>
      <c r="CR35" s="379"/>
      <c r="CS35" s="379"/>
      <c r="CT35" s="379"/>
    </row>
    <row r="36" spans="2:98">
      <c r="B36" s="399">
        <v>24</v>
      </c>
      <c r="C36" s="394"/>
      <c r="D36" s="387"/>
      <c r="E36" s="394"/>
      <c r="F36" s="395"/>
      <c r="G36" s="395"/>
      <c r="H36" s="395"/>
      <c r="I36" s="395"/>
      <c r="J36" s="395"/>
      <c r="L36" s="400" t="str">
        <f t="shared" si="0"/>
        <v/>
      </c>
      <c r="M36" s="396" t="str">
        <f t="shared" si="1"/>
        <v/>
      </c>
      <c r="N36" s="397" t="str">
        <f t="shared" si="2"/>
        <v/>
      </c>
      <c r="O36" s="387"/>
      <c r="P36" s="387"/>
      <c r="Q36" s="396" t="str">
        <f t="shared" si="3"/>
        <v/>
      </c>
      <c r="R36" s="396" t="str">
        <f t="shared" si="4"/>
        <v/>
      </c>
      <c r="S36" s="396" t="str">
        <f t="shared" si="5"/>
        <v/>
      </c>
      <c r="T36" s="397" t="str">
        <f t="shared" si="6"/>
        <v/>
      </c>
      <c r="U36" s="387"/>
      <c r="V36" s="387"/>
      <c r="W36" s="396" t="str">
        <f t="shared" si="7"/>
        <v/>
      </c>
      <c r="X36" s="396" t="str">
        <f t="shared" si="8"/>
        <v/>
      </c>
      <c r="Y36" s="396" t="str">
        <f t="shared" si="9"/>
        <v/>
      </c>
      <c r="Z36" s="397" t="str">
        <f t="shared" si="10"/>
        <v/>
      </c>
      <c r="AA36" s="387"/>
      <c r="AB36" s="387"/>
      <c r="AC36" s="396" t="str">
        <f t="shared" si="11"/>
        <v/>
      </c>
      <c r="AD36" s="396" t="str">
        <f t="shared" si="12"/>
        <v/>
      </c>
      <c r="AE36" s="396" t="str">
        <f t="shared" si="13"/>
        <v/>
      </c>
      <c r="AF36" s="397" t="str">
        <f t="shared" si="14"/>
        <v/>
      </c>
      <c r="AG36" s="387"/>
      <c r="AH36" s="396" t="str">
        <f t="shared" si="15"/>
        <v/>
      </c>
      <c r="AI36" s="396" t="str">
        <f t="shared" si="16"/>
        <v/>
      </c>
      <c r="AJ36" s="397" t="str">
        <f t="shared" si="17"/>
        <v/>
      </c>
      <c r="AK36" s="387"/>
      <c r="AL36" s="396" t="str">
        <f t="shared" si="18"/>
        <v/>
      </c>
      <c r="AM36" s="396" t="str">
        <f t="shared" si="19"/>
        <v/>
      </c>
      <c r="AN36" s="396" t="str">
        <f t="shared" si="20"/>
        <v/>
      </c>
      <c r="AO36" s="397" t="str">
        <f t="shared" si="21"/>
        <v/>
      </c>
      <c r="AP36" s="387"/>
      <c r="AQ36" s="387"/>
      <c r="AR36" s="396" t="str">
        <f t="shared" si="22"/>
        <v/>
      </c>
      <c r="AS36" s="396" t="str">
        <f t="shared" si="23"/>
        <v/>
      </c>
      <c r="AT36" s="396" t="str">
        <f t="shared" si="24"/>
        <v/>
      </c>
      <c r="AU36" s="397" t="str">
        <f t="shared" si="25"/>
        <v/>
      </c>
      <c r="AV36" s="387"/>
      <c r="AW36" s="387"/>
      <c r="AX36" s="396" t="str">
        <f t="shared" si="26"/>
        <v/>
      </c>
      <c r="AY36" s="396" t="str">
        <f t="shared" si="27"/>
        <v/>
      </c>
      <c r="AZ36" s="396" t="str">
        <f t="shared" si="28"/>
        <v/>
      </c>
      <c r="BA36" s="397" t="str">
        <f t="shared" si="29"/>
        <v/>
      </c>
      <c r="BB36" s="387"/>
      <c r="BC36" s="387"/>
      <c r="BD36" s="396" t="str">
        <f t="shared" si="30"/>
        <v/>
      </c>
      <c r="BE36" s="396" t="str">
        <f t="shared" si="31"/>
        <v/>
      </c>
      <c r="BF36" s="396" t="str">
        <f t="shared" si="32"/>
        <v/>
      </c>
      <c r="BG36" s="397" t="str">
        <f t="shared" si="33"/>
        <v/>
      </c>
      <c r="BH36" s="387"/>
      <c r="BI36" s="387"/>
      <c r="BJ36" s="396" t="str">
        <f t="shared" si="34"/>
        <v/>
      </c>
      <c r="BK36" s="396" t="str">
        <f t="shared" si="35"/>
        <v/>
      </c>
      <c r="BL36" s="396" t="str">
        <f t="shared" si="36"/>
        <v/>
      </c>
      <c r="BM36" s="397" t="str">
        <f t="shared" si="37"/>
        <v/>
      </c>
      <c r="BN36" s="387"/>
      <c r="BO36" s="387"/>
      <c r="BP36" s="396" t="str">
        <f t="shared" si="38"/>
        <v/>
      </c>
      <c r="BQ36" s="396" t="str">
        <f t="shared" si="39"/>
        <v/>
      </c>
      <c r="BR36" s="396" t="str">
        <f t="shared" si="40"/>
        <v/>
      </c>
      <c r="BS36" s="397" t="str">
        <f t="shared" si="41"/>
        <v/>
      </c>
      <c r="BT36" s="387"/>
      <c r="BU36" s="396" t="str">
        <f t="shared" si="42"/>
        <v/>
      </c>
      <c r="BV36" s="396" t="str">
        <f t="shared" si="43"/>
        <v/>
      </c>
      <c r="BW36" s="396" t="str">
        <f t="shared" si="44"/>
        <v/>
      </c>
      <c r="BY36" s="396" t="str">
        <f t="shared" si="45"/>
        <v/>
      </c>
      <c r="BZ36" s="396" t="str">
        <f t="shared" si="46"/>
        <v/>
      </c>
      <c r="CA36" s="396" t="str">
        <f t="shared" si="47"/>
        <v/>
      </c>
      <c r="CC36" s="396" t="str">
        <f t="shared" si="48"/>
        <v/>
      </c>
      <c r="CD36" s="396" t="str">
        <f t="shared" si="49"/>
        <v/>
      </c>
      <c r="CE36" s="397" t="str">
        <f t="shared" si="50"/>
        <v/>
      </c>
      <c r="CG36" s="401" t="str">
        <f t="shared" si="51"/>
        <v/>
      </c>
      <c r="CI36" s="397" t="str">
        <f t="shared" si="52"/>
        <v/>
      </c>
      <c r="CK36" s="397" t="str">
        <f t="shared" si="53"/>
        <v/>
      </c>
      <c r="CM36" s="397" t="str">
        <f t="shared" si="54"/>
        <v/>
      </c>
      <c r="CN36" s="379"/>
      <c r="CO36" s="379"/>
      <c r="CP36" s="379"/>
      <c r="CQ36" s="379"/>
      <c r="CR36" s="379"/>
      <c r="CS36" s="379"/>
      <c r="CT36" s="379"/>
    </row>
    <row r="37" spans="2:98">
      <c r="B37" s="399">
        <v>25</v>
      </c>
      <c r="C37" s="394"/>
      <c r="D37" s="387"/>
      <c r="E37" s="394"/>
      <c r="F37" s="395"/>
      <c r="G37" s="395"/>
      <c r="H37" s="395"/>
      <c r="I37" s="395"/>
      <c r="J37" s="395"/>
      <c r="L37" s="400" t="str">
        <f t="shared" si="0"/>
        <v/>
      </c>
      <c r="M37" s="396" t="str">
        <f t="shared" si="1"/>
        <v/>
      </c>
      <c r="N37" s="397" t="str">
        <f t="shared" si="2"/>
        <v/>
      </c>
      <c r="O37" s="387"/>
      <c r="P37" s="387"/>
      <c r="Q37" s="396" t="str">
        <f t="shared" si="3"/>
        <v/>
      </c>
      <c r="R37" s="396" t="str">
        <f t="shared" si="4"/>
        <v/>
      </c>
      <c r="S37" s="396" t="str">
        <f t="shared" si="5"/>
        <v/>
      </c>
      <c r="T37" s="397" t="str">
        <f t="shared" si="6"/>
        <v/>
      </c>
      <c r="U37" s="387"/>
      <c r="V37" s="387"/>
      <c r="W37" s="396" t="str">
        <f t="shared" si="7"/>
        <v/>
      </c>
      <c r="X37" s="396" t="str">
        <f t="shared" si="8"/>
        <v/>
      </c>
      <c r="Y37" s="396" t="str">
        <f t="shared" si="9"/>
        <v/>
      </c>
      <c r="Z37" s="397" t="str">
        <f t="shared" si="10"/>
        <v/>
      </c>
      <c r="AA37" s="387"/>
      <c r="AB37" s="387"/>
      <c r="AC37" s="396" t="str">
        <f t="shared" si="11"/>
        <v/>
      </c>
      <c r="AD37" s="396" t="str">
        <f t="shared" si="12"/>
        <v/>
      </c>
      <c r="AE37" s="396" t="str">
        <f t="shared" si="13"/>
        <v/>
      </c>
      <c r="AF37" s="397" t="str">
        <f t="shared" si="14"/>
        <v/>
      </c>
      <c r="AG37" s="387"/>
      <c r="AH37" s="396" t="str">
        <f t="shared" si="15"/>
        <v/>
      </c>
      <c r="AI37" s="396" t="str">
        <f t="shared" si="16"/>
        <v/>
      </c>
      <c r="AJ37" s="397" t="str">
        <f t="shared" si="17"/>
        <v/>
      </c>
      <c r="AK37" s="387"/>
      <c r="AL37" s="396" t="str">
        <f t="shared" si="18"/>
        <v/>
      </c>
      <c r="AM37" s="396" t="str">
        <f t="shared" si="19"/>
        <v/>
      </c>
      <c r="AN37" s="396" t="str">
        <f t="shared" si="20"/>
        <v/>
      </c>
      <c r="AO37" s="397" t="str">
        <f t="shared" si="21"/>
        <v/>
      </c>
      <c r="AP37" s="387"/>
      <c r="AQ37" s="387"/>
      <c r="AR37" s="396" t="str">
        <f t="shared" si="22"/>
        <v/>
      </c>
      <c r="AS37" s="396" t="str">
        <f t="shared" si="23"/>
        <v/>
      </c>
      <c r="AT37" s="396" t="str">
        <f t="shared" si="24"/>
        <v/>
      </c>
      <c r="AU37" s="397" t="str">
        <f t="shared" si="25"/>
        <v/>
      </c>
      <c r="AV37" s="387"/>
      <c r="AW37" s="387"/>
      <c r="AX37" s="396" t="str">
        <f t="shared" si="26"/>
        <v/>
      </c>
      <c r="AY37" s="396" t="str">
        <f t="shared" si="27"/>
        <v/>
      </c>
      <c r="AZ37" s="396" t="str">
        <f t="shared" si="28"/>
        <v/>
      </c>
      <c r="BA37" s="397" t="str">
        <f t="shared" si="29"/>
        <v/>
      </c>
      <c r="BB37" s="387"/>
      <c r="BC37" s="387"/>
      <c r="BD37" s="396" t="str">
        <f t="shared" si="30"/>
        <v/>
      </c>
      <c r="BE37" s="396" t="str">
        <f t="shared" si="31"/>
        <v/>
      </c>
      <c r="BF37" s="396" t="str">
        <f t="shared" si="32"/>
        <v/>
      </c>
      <c r="BG37" s="397" t="str">
        <f t="shared" si="33"/>
        <v/>
      </c>
      <c r="BH37" s="387"/>
      <c r="BI37" s="387"/>
      <c r="BJ37" s="396" t="str">
        <f t="shared" si="34"/>
        <v/>
      </c>
      <c r="BK37" s="396" t="str">
        <f t="shared" si="35"/>
        <v/>
      </c>
      <c r="BL37" s="396" t="str">
        <f t="shared" si="36"/>
        <v/>
      </c>
      <c r="BM37" s="397" t="str">
        <f t="shared" si="37"/>
        <v/>
      </c>
      <c r="BN37" s="387"/>
      <c r="BO37" s="387"/>
      <c r="BP37" s="396" t="str">
        <f t="shared" si="38"/>
        <v/>
      </c>
      <c r="BQ37" s="396" t="str">
        <f t="shared" si="39"/>
        <v/>
      </c>
      <c r="BR37" s="396" t="str">
        <f t="shared" si="40"/>
        <v/>
      </c>
      <c r="BS37" s="397" t="str">
        <f t="shared" si="41"/>
        <v/>
      </c>
      <c r="BT37" s="387"/>
      <c r="BU37" s="396" t="str">
        <f t="shared" si="42"/>
        <v/>
      </c>
      <c r="BV37" s="396" t="str">
        <f t="shared" si="43"/>
        <v/>
      </c>
      <c r="BW37" s="396" t="str">
        <f t="shared" si="44"/>
        <v/>
      </c>
      <c r="BY37" s="396" t="str">
        <f t="shared" si="45"/>
        <v/>
      </c>
      <c r="BZ37" s="396" t="str">
        <f t="shared" si="46"/>
        <v/>
      </c>
      <c r="CA37" s="396" t="str">
        <f t="shared" si="47"/>
        <v/>
      </c>
      <c r="CC37" s="396" t="str">
        <f t="shared" si="48"/>
        <v/>
      </c>
      <c r="CD37" s="396" t="str">
        <f t="shared" si="49"/>
        <v/>
      </c>
      <c r="CE37" s="397" t="str">
        <f t="shared" si="50"/>
        <v/>
      </c>
      <c r="CG37" s="401" t="str">
        <f t="shared" si="51"/>
        <v/>
      </c>
      <c r="CI37" s="397" t="str">
        <f t="shared" si="52"/>
        <v/>
      </c>
      <c r="CK37" s="397" t="str">
        <f t="shared" si="53"/>
        <v/>
      </c>
      <c r="CM37" s="397" t="str">
        <f t="shared" si="54"/>
        <v/>
      </c>
      <c r="CN37" s="379"/>
      <c r="CO37" s="379"/>
      <c r="CP37" s="379"/>
      <c r="CQ37" s="379"/>
      <c r="CR37" s="379"/>
      <c r="CS37" s="379"/>
      <c r="CT37" s="379"/>
    </row>
    <row r="38" spans="2:98">
      <c r="B38" s="399">
        <v>26</v>
      </c>
      <c r="C38" s="394"/>
      <c r="D38" s="387"/>
      <c r="E38" s="394"/>
      <c r="F38" s="395"/>
      <c r="G38" s="395"/>
      <c r="H38" s="395"/>
      <c r="I38" s="395"/>
      <c r="J38" s="395"/>
      <c r="L38" s="400" t="str">
        <f t="shared" si="0"/>
        <v/>
      </c>
      <c r="M38" s="396" t="str">
        <f t="shared" si="1"/>
        <v/>
      </c>
      <c r="N38" s="397" t="str">
        <f t="shared" si="2"/>
        <v/>
      </c>
      <c r="O38" s="387"/>
      <c r="P38" s="387"/>
      <c r="Q38" s="396" t="str">
        <f t="shared" si="3"/>
        <v/>
      </c>
      <c r="R38" s="396" t="str">
        <f t="shared" si="4"/>
        <v/>
      </c>
      <c r="S38" s="396" t="str">
        <f t="shared" si="5"/>
        <v/>
      </c>
      <c r="T38" s="397" t="str">
        <f t="shared" si="6"/>
        <v/>
      </c>
      <c r="U38" s="387"/>
      <c r="V38" s="387"/>
      <c r="W38" s="396" t="str">
        <f t="shared" si="7"/>
        <v/>
      </c>
      <c r="X38" s="396" t="str">
        <f t="shared" si="8"/>
        <v/>
      </c>
      <c r="Y38" s="396" t="str">
        <f t="shared" si="9"/>
        <v/>
      </c>
      <c r="Z38" s="397" t="str">
        <f t="shared" si="10"/>
        <v/>
      </c>
      <c r="AA38" s="387"/>
      <c r="AB38" s="387"/>
      <c r="AC38" s="396" t="str">
        <f t="shared" si="11"/>
        <v/>
      </c>
      <c r="AD38" s="396" t="str">
        <f t="shared" si="12"/>
        <v/>
      </c>
      <c r="AE38" s="396" t="str">
        <f t="shared" si="13"/>
        <v/>
      </c>
      <c r="AF38" s="397" t="str">
        <f t="shared" si="14"/>
        <v/>
      </c>
      <c r="AG38" s="387"/>
      <c r="AH38" s="396" t="str">
        <f t="shared" si="15"/>
        <v/>
      </c>
      <c r="AI38" s="396" t="str">
        <f t="shared" si="16"/>
        <v/>
      </c>
      <c r="AJ38" s="397" t="str">
        <f t="shared" si="17"/>
        <v/>
      </c>
      <c r="AK38" s="387"/>
      <c r="AL38" s="396" t="str">
        <f t="shared" si="18"/>
        <v/>
      </c>
      <c r="AM38" s="396" t="str">
        <f t="shared" si="19"/>
        <v/>
      </c>
      <c r="AN38" s="396" t="str">
        <f t="shared" si="20"/>
        <v/>
      </c>
      <c r="AO38" s="397" t="str">
        <f t="shared" si="21"/>
        <v/>
      </c>
      <c r="AP38" s="387"/>
      <c r="AQ38" s="387"/>
      <c r="AR38" s="396" t="str">
        <f t="shared" si="22"/>
        <v/>
      </c>
      <c r="AS38" s="396" t="str">
        <f t="shared" si="23"/>
        <v/>
      </c>
      <c r="AT38" s="396" t="str">
        <f t="shared" si="24"/>
        <v/>
      </c>
      <c r="AU38" s="397" t="str">
        <f t="shared" si="25"/>
        <v/>
      </c>
      <c r="AV38" s="387"/>
      <c r="AW38" s="387"/>
      <c r="AX38" s="396" t="str">
        <f t="shared" si="26"/>
        <v/>
      </c>
      <c r="AY38" s="396" t="str">
        <f t="shared" si="27"/>
        <v/>
      </c>
      <c r="AZ38" s="396" t="str">
        <f t="shared" si="28"/>
        <v/>
      </c>
      <c r="BA38" s="397" t="str">
        <f t="shared" si="29"/>
        <v/>
      </c>
      <c r="BB38" s="387"/>
      <c r="BC38" s="387"/>
      <c r="BD38" s="396" t="str">
        <f t="shared" si="30"/>
        <v/>
      </c>
      <c r="BE38" s="396" t="str">
        <f t="shared" si="31"/>
        <v/>
      </c>
      <c r="BF38" s="396" t="str">
        <f t="shared" si="32"/>
        <v/>
      </c>
      <c r="BG38" s="397" t="str">
        <f t="shared" si="33"/>
        <v/>
      </c>
      <c r="BH38" s="387"/>
      <c r="BI38" s="387"/>
      <c r="BJ38" s="396" t="str">
        <f t="shared" si="34"/>
        <v/>
      </c>
      <c r="BK38" s="396" t="str">
        <f t="shared" si="35"/>
        <v/>
      </c>
      <c r="BL38" s="396" t="str">
        <f t="shared" si="36"/>
        <v/>
      </c>
      <c r="BM38" s="397" t="str">
        <f t="shared" si="37"/>
        <v/>
      </c>
      <c r="BN38" s="387"/>
      <c r="BO38" s="387"/>
      <c r="BP38" s="396" t="str">
        <f t="shared" si="38"/>
        <v/>
      </c>
      <c r="BQ38" s="396" t="str">
        <f t="shared" si="39"/>
        <v/>
      </c>
      <c r="BR38" s="396" t="str">
        <f t="shared" si="40"/>
        <v/>
      </c>
      <c r="BS38" s="397" t="str">
        <f t="shared" si="41"/>
        <v/>
      </c>
      <c r="BT38" s="387"/>
      <c r="BU38" s="396" t="str">
        <f t="shared" si="42"/>
        <v/>
      </c>
      <c r="BV38" s="396" t="str">
        <f t="shared" si="43"/>
        <v/>
      </c>
      <c r="BW38" s="396" t="str">
        <f t="shared" si="44"/>
        <v/>
      </c>
      <c r="BY38" s="396" t="str">
        <f t="shared" si="45"/>
        <v/>
      </c>
      <c r="BZ38" s="396" t="str">
        <f t="shared" si="46"/>
        <v/>
      </c>
      <c r="CA38" s="396" t="str">
        <f t="shared" si="47"/>
        <v/>
      </c>
      <c r="CC38" s="396" t="str">
        <f t="shared" si="48"/>
        <v/>
      </c>
      <c r="CD38" s="396" t="str">
        <f t="shared" si="49"/>
        <v/>
      </c>
      <c r="CE38" s="397" t="str">
        <f t="shared" si="50"/>
        <v/>
      </c>
      <c r="CG38" s="401" t="str">
        <f t="shared" si="51"/>
        <v/>
      </c>
      <c r="CI38" s="397" t="str">
        <f t="shared" si="52"/>
        <v/>
      </c>
      <c r="CK38" s="397" t="str">
        <f t="shared" si="53"/>
        <v/>
      </c>
      <c r="CM38" s="397" t="str">
        <f t="shared" si="54"/>
        <v/>
      </c>
      <c r="CN38" s="379"/>
      <c r="CO38" s="379"/>
      <c r="CP38" s="379"/>
      <c r="CQ38" s="379"/>
      <c r="CR38" s="379"/>
      <c r="CS38" s="379"/>
      <c r="CT38" s="379"/>
    </row>
    <row r="39" spans="2:98">
      <c r="B39" s="399">
        <v>27</v>
      </c>
      <c r="C39" s="394"/>
      <c r="D39" s="387"/>
      <c r="E39" s="394"/>
      <c r="F39" s="395"/>
      <c r="G39" s="395"/>
      <c r="H39" s="395"/>
      <c r="I39" s="395"/>
      <c r="J39" s="395"/>
      <c r="L39" s="400" t="str">
        <f t="shared" si="0"/>
        <v/>
      </c>
      <c r="M39" s="396" t="str">
        <f t="shared" si="1"/>
        <v/>
      </c>
      <c r="N39" s="397" t="str">
        <f t="shared" si="2"/>
        <v/>
      </c>
      <c r="O39" s="387"/>
      <c r="P39" s="387"/>
      <c r="Q39" s="396" t="str">
        <f t="shared" si="3"/>
        <v/>
      </c>
      <c r="R39" s="396" t="str">
        <f t="shared" si="4"/>
        <v/>
      </c>
      <c r="S39" s="396" t="str">
        <f t="shared" si="5"/>
        <v/>
      </c>
      <c r="T39" s="397" t="str">
        <f t="shared" si="6"/>
        <v/>
      </c>
      <c r="U39" s="387"/>
      <c r="V39" s="387"/>
      <c r="W39" s="396" t="str">
        <f t="shared" si="7"/>
        <v/>
      </c>
      <c r="X39" s="396" t="str">
        <f t="shared" si="8"/>
        <v/>
      </c>
      <c r="Y39" s="396" t="str">
        <f t="shared" si="9"/>
        <v/>
      </c>
      <c r="Z39" s="397" t="str">
        <f t="shared" si="10"/>
        <v/>
      </c>
      <c r="AA39" s="387"/>
      <c r="AB39" s="387"/>
      <c r="AC39" s="396" t="str">
        <f t="shared" si="11"/>
        <v/>
      </c>
      <c r="AD39" s="396" t="str">
        <f t="shared" si="12"/>
        <v/>
      </c>
      <c r="AE39" s="396" t="str">
        <f t="shared" si="13"/>
        <v/>
      </c>
      <c r="AF39" s="397" t="str">
        <f t="shared" si="14"/>
        <v/>
      </c>
      <c r="AG39" s="387"/>
      <c r="AH39" s="396" t="str">
        <f t="shared" si="15"/>
        <v/>
      </c>
      <c r="AI39" s="396" t="str">
        <f t="shared" si="16"/>
        <v/>
      </c>
      <c r="AJ39" s="397" t="str">
        <f t="shared" si="17"/>
        <v/>
      </c>
      <c r="AK39" s="387"/>
      <c r="AL39" s="396" t="str">
        <f t="shared" si="18"/>
        <v/>
      </c>
      <c r="AM39" s="396" t="str">
        <f t="shared" si="19"/>
        <v/>
      </c>
      <c r="AN39" s="396" t="str">
        <f t="shared" si="20"/>
        <v/>
      </c>
      <c r="AO39" s="397" t="str">
        <f t="shared" si="21"/>
        <v/>
      </c>
      <c r="AP39" s="387"/>
      <c r="AQ39" s="387"/>
      <c r="AR39" s="396" t="str">
        <f t="shared" si="22"/>
        <v/>
      </c>
      <c r="AS39" s="396" t="str">
        <f t="shared" si="23"/>
        <v/>
      </c>
      <c r="AT39" s="396" t="str">
        <f t="shared" si="24"/>
        <v/>
      </c>
      <c r="AU39" s="397" t="str">
        <f t="shared" si="25"/>
        <v/>
      </c>
      <c r="AV39" s="387"/>
      <c r="AW39" s="387"/>
      <c r="AX39" s="396" t="str">
        <f t="shared" si="26"/>
        <v/>
      </c>
      <c r="AY39" s="396" t="str">
        <f t="shared" si="27"/>
        <v/>
      </c>
      <c r="AZ39" s="396" t="str">
        <f t="shared" si="28"/>
        <v/>
      </c>
      <c r="BA39" s="397" t="str">
        <f t="shared" si="29"/>
        <v/>
      </c>
      <c r="BB39" s="387"/>
      <c r="BC39" s="387"/>
      <c r="BD39" s="396" t="str">
        <f t="shared" si="30"/>
        <v/>
      </c>
      <c r="BE39" s="396" t="str">
        <f t="shared" si="31"/>
        <v/>
      </c>
      <c r="BF39" s="396" t="str">
        <f t="shared" si="32"/>
        <v/>
      </c>
      <c r="BG39" s="397" t="str">
        <f t="shared" si="33"/>
        <v/>
      </c>
      <c r="BH39" s="387"/>
      <c r="BI39" s="387"/>
      <c r="BJ39" s="396" t="str">
        <f t="shared" si="34"/>
        <v/>
      </c>
      <c r="BK39" s="396" t="str">
        <f t="shared" si="35"/>
        <v/>
      </c>
      <c r="BL39" s="396" t="str">
        <f t="shared" si="36"/>
        <v/>
      </c>
      <c r="BM39" s="397" t="str">
        <f t="shared" si="37"/>
        <v/>
      </c>
      <c r="BN39" s="387"/>
      <c r="BO39" s="387"/>
      <c r="BP39" s="396" t="str">
        <f t="shared" si="38"/>
        <v/>
      </c>
      <c r="BQ39" s="396" t="str">
        <f t="shared" si="39"/>
        <v/>
      </c>
      <c r="BR39" s="396" t="str">
        <f t="shared" si="40"/>
        <v/>
      </c>
      <c r="BS39" s="397" t="str">
        <f t="shared" si="41"/>
        <v/>
      </c>
      <c r="BT39" s="387"/>
      <c r="BU39" s="396" t="str">
        <f t="shared" si="42"/>
        <v/>
      </c>
      <c r="BV39" s="396" t="str">
        <f t="shared" si="43"/>
        <v/>
      </c>
      <c r="BW39" s="396" t="str">
        <f t="shared" si="44"/>
        <v/>
      </c>
      <c r="BY39" s="396" t="str">
        <f t="shared" si="45"/>
        <v/>
      </c>
      <c r="BZ39" s="396" t="str">
        <f t="shared" si="46"/>
        <v/>
      </c>
      <c r="CA39" s="396" t="str">
        <f t="shared" si="47"/>
        <v/>
      </c>
      <c r="CC39" s="396" t="str">
        <f t="shared" si="48"/>
        <v/>
      </c>
      <c r="CD39" s="396" t="str">
        <f t="shared" si="49"/>
        <v/>
      </c>
      <c r="CE39" s="397" t="str">
        <f t="shared" si="50"/>
        <v/>
      </c>
      <c r="CG39" s="401" t="str">
        <f t="shared" si="51"/>
        <v/>
      </c>
      <c r="CI39" s="397" t="str">
        <f t="shared" si="52"/>
        <v/>
      </c>
      <c r="CK39" s="397" t="str">
        <f t="shared" si="53"/>
        <v/>
      </c>
      <c r="CM39" s="397" t="str">
        <f t="shared" si="54"/>
        <v/>
      </c>
      <c r="CN39" s="379"/>
      <c r="CO39" s="379"/>
      <c r="CP39" s="379"/>
      <c r="CQ39" s="379"/>
      <c r="CR39" s="379"/>
      <c r="CS39" s="379"/>
      <c r="CT39" s="379"/>
    </row>
    <row r="40" spans="2:98">
      <c r="B40" s="399">
        <v>28</v>
      </c>
      <c r="C40" s="394"/>
      <c r="D40" s="387"/>
      <c r="E40" s="394"/>
      <c r="F40" s="395"/>
      <c r="G40" s="395"/>
      <c r="H40" s="395"/>
      <c r="I40" s="395"/>
      <c r="J40" s="395"/>
      <c r="L40" s="400" t="str">
        <f t="shared" si="0"/>
        <v/>
      </c>
      <c r="M40" s="396" t="str">
        <f t="shared" si="1"/>
        <v/>
      </c>
      <c r="N40" s="397" t="str">
        <f t="shared" si="2"/>
        <v/>
      </c>
      <c r="O40" s="387"/>
      <c r="P40" s="387"/>
      <c r="Q40" s="396" t="str">
        <f t="shared" si="3"/>
        <v/>
      </c>
      <c r="R40" s="396" t="str">
        <f t="shared" si="4"/>
        <v/>
      </c>
      <c r="S40" s="396" t="str">
        <f t="shared" si="5"/>
        <v/>
      </c>
      <c r="T40" s="397" t="str">
        <f t="shared" si="6"/>
        <v/>
      </c>
      <c r="U40" s="387"/>
      <c r="V40" s="387"/>
      <c r="W40" s="396" t="str">
        <f t="shared" si="7"/>
        <v/>
      </c>
      <c r="X40" s="396" t="str">
        <f t="shared" si="8"/>
        <v/>
      </c>
      <c r="Y40" s="396" t="str">
        <f t="shared" si="9"/>
        <v/>
      </c>
      <c r="Z40" s="397" t="str">
        <f t="shared" si="10"/>
        <v/>
      </c>
      <c r="AA40" s="387"/>
      <c r="AB40" s="387"/>
      <c r="AC40" s="396" t="str">
        <f t="shared" si="11"/>
        <v/>
      </c>
      <c r="AD40" s="396" t="str">
        <f t="shared" si="12"/>
        <v/>
      </c>
      <c r="AE40" s="396" t="str">
        <f t="shared" si="13"/>
        <v/>
      </c>
      <c r="AF40" s="397" t="str">
        <f t="shared" si="14"/>
        <v/>
      </c>
      <c r="AG40" s="387"/>
      <c r="AH40" s="396" t="str">
        <f t="shared" si="15"/>
        <v/>
      </c>
      <c r="AI40" s="396" t="str">
        <f t="shared" si="16"/>
        <v/>
      </c>
      <c r="AJ40" s="397" t="str">
        <f t="shared" si="17"/>
        <v/>
      </c>
      <c r="AK40" s="387"/>
      <c r="AL40" s="396" t="str">
        <f t="shared" si="18"/>
        <v/>
      </c>
      <c r="AM40" s="396" t="str">
        <f t="shared" si="19"/>
        <v/>
      </c>
      <c r="AN40" s="396" t="str">
        <f t="shared" si="20"/>
        <v/>
      </c>
      <c r="AO40" s="397" t="str">
        <f t="shared" si="21"/>
        <v/>
      </c>
      <c r="AP40" s="387"/>
      <c r="AQ40" s="387"/>
      <c r="AR40" s="396" t="str">
        <f t="shared" si="22"/>
        <v/>
      </c>
      <c r="AS40" s="396" t="str">
        <f t="shared" si="23"/>
        <v/>
      </c>
      <c r="AT40" s="396" t="str">
        <f t="shared" si="24"/>
        <v/>
      </c>
      <c r="AU40" s="397" t="str">
        <f t="shared" si="25"/>
        <v/>
      </c>
      <c r="AV40" s="387"/>
      <c r="AW40" s="387"/>
      <c r="AX40" s="396" t="str">
        <f t="shared" si="26"/>
        <v/>
      </c>
      <c r="AY40" s="396" t="str">
        <f t="shared" si="27"/>
        <v/>
      </c>
      <c r="AZ40" s="396" t="str">
        <f t="shared" si="28"/>
        <v/>
      </c>
      <c r="BA40" s="397" t="str">
        <f t="shared" si="29"/>
        <v/>
      </c>
      <c r="BB40" s="387"/>
      <c r="BC40" s="387"/>
      <c r="BD40" s="396" t="str">
        <f t="shared" si="30"/>
        <v/>
      </c>
      <c r="BE40" s="396" t="str">
        <f t="shared" si="31"/>
        <v/>
      </c>
      <c r="BF40" s="396" t="str">
        <f t="shared" si="32"/>
        <v/>
      </c>
      <c r="BG40" s="397" t="str">
        <f t="shared" si="33"/>
        <v/>
      </c>
      <c r="BH40" s="387"/>
      <c r="BI40" s="387"/>
      <c r="BJ40" s="396" t="str">
        <f t="shared" si="34"/>
        <v/>
      </c>
      <c r="BK40" s="396" t="str">
        <f t="shared" si="35"/>
        <v/>
      </c>
      <c r="BL40" s="396" t="str">
        <f t="shared" si="36"/>
        <v/>
      </c>
      <c r="BM40" s="397" t="str">
        <f t="shared" si="37"/>
        <v/>
      </c>
      <c r="BN40" s="387"/>
      <c r="BO40" s="387"/>
      <c r="BP40" s="396" t="str">
        <f t="shared" si="38"/>
        <v/>
      </c>
      <c r="BQ40" s="396" t="str">
        <f t="shared" si="39"/>
        <v/>
      </c>
      <c r="BR40" s="396" t="str">
        <f t="shared" si="40"/>
        <v/>
      </c>
      <c r="BS40" s="397" t="str">
        <f t="shared" si="41"/>
        <v/>
      </c>
      <c r="BT40" s="387"/>
      <c r="BU40" s="396" t="str">
        <f t="shared" si="42"/>
        <v/>
      </c>
      <c r="BV40" s="396" t="str">
        <f t="shared" si="43"/>
        <v/>
      </c>
      <c r="BW40" s="396" t="str">
        <f t="shared" si="44"/>
        <v/>
      </c>
      <c r="BY40" s="396" t="str">
        <f t="shared" si="45"/>
        <v/>
      </c>
      <c r="BZ40" s="396" t="str">
        <f t="shared" si="46"/>
        <v/>
      </c>
      <c r="CA40" s="396" t="str">
        <f t="shared" si="47"/>
        <v/>
      </c>
      <c r="CC40" s="396" t="str">
        <f t="shared" si="48"/>
        <v/>
      </c>
      <c r="CD40" s="396" t="str">
        <f t="shared" si="49"/>
        <v/>
      </c>
      <c r="CE40" s="397" t="str">
        <f t="shared" si="50"/>
        <v/>
      </c>
      <c r="CG40" s="401" t="str">
        <f t="shared" si="51"/>
        <v/>
      </c>
      <c r="CI40" s="397" t="str">
        <f t="shared" si="52"/>
        <v/>
      </c>
      <c r="CK40" s="397" t="str">
        <f t="shared" si="53"/>
        <v/>
      </c>
      <c r="CM40" s="397" t="str">
        <f t="shared" si="54"/>
        <v/>
      </c>
      <c r="CN40" s="379"/>
      <c r="CO40" s="379"/>
      <c r="CP40" s="379"/>
      <c r="CQ40" s="379"/>
      <c r="CR40" s="379"/>
      <c r="CS40" s="379"/>
      <c r="CT40" s="379"/>
    </row>
    <row r="41" spans="2:98">
      <c r="B41" s="399">
        <v>29</v>
      </c>
      <c r="C41" s="394"/>
      <c r="D41" s="387"/>
      <c r="E41" s="394"/>
      <c r="F41" s="395"/>
      <c r="G41" s="395"/>
      <c r="H41" s="395"/>
      <c r="I41" s="395"/>
      <c r="J41" s="395"/>
      <c r="L41" s="400" t="str">
        <f t="shared" si="0"/>
        <v/>
      </c>
      <c r="M41" s="396" t="str">
        <f t="shared" si="1"/>
        <v/>
      </c>
      <c r="N41" s="397" t="str">
        <f t="shared" si="2"/>
        <v/>
      </c>
      <c r="O41" s="387"/>
      <c r="P41" s="387"/>
      <c r="Q41" s="396" t="str">
        <f t="shared" si="3"/>
        <v/>
      </c>
      <c r="R41" s="396" t="str">
        <f t="shared" si="4"/>
        <v/>
      </c>
      <c r="S41" s="396" t="str">
        <f t="shared" si="5"/>
        <v/>
      </c>
      <c r="T41" s="397" t="str">
        <f t="shared" si="6"/>
        <v/>
      </c>
      <c r="U41" s="387"/>
      <c r="V41" s="387"/>
      <c r="W41" s="396" t="str">
        <f t="shared" si="7"/>
        <v/>
      </c>
      <c r="X41" s="396" t="str">
        <f t="shared" si="8"/>
        <v/>
      </c>
      <c r="Y41" s="396" t="str">
        <f t="shared" si="9"/>
        <v/>
      </c>
      <c r="Z41" s="397" t="str">
        <f t="shared" si="10"/>
        <v/>
      </c>
      <c r="AA41" s="387"/>
      <c r="AB41" s="387"/>
      <c r="AC41" s="396" t="str">
        <f t="shared" si="11"/>
        <v/>
      </c>
      <c r="AD41" s="396" t="str">
        <f t="shared" si="12"/>
        <v/>
      </c>
      <c r="AE41" s="396" t="str">
        <f t="shared" si="13"/>
        <v/>
      </c>
      <c r="AF41" s="397" t="str">
        <f t="shared" si="14"/>
        <v/>
      </c>
      <c r="AG41" s="387"/>
      <c r="AH41" s="396" t="str">
        <f t="shared" si="15"/>
        <v/>
      </c>
      <c r="AI41" s="396" t="str">
        <f t="shared" si="16"/>
        <v/>
      </c>
      <c r="AJ41" s="397" t="str">
        <f t="shared" si="17"/>
        <v/>
      </c>
      <c r="AK41" s="387"/>
      <c r="AL41" s="396" t="str">
        <f t="shared" si="18"/>
        <v/>
      </c>
      <c r="AM41" s="396" t="str">
        <f t="shared" si="19"/>
        <v/>
      </c>
      <c r="AN41" s="396" t="str">
        <f t="shared" si="20"/>
        <v/>
      </c>
      <c r="AO41" s="397" t="str">
        <f t="shared" si="21"/>
        <v/>
      </c>
      <c r="AP41" s="387"/>
      <c r="AQ41" s="387"/>
      <c r="AR41" s="396" t="str">
        <f t="shared" si="22"/>
        <v/>
      </c>
      <c r="AS41" s="396" t="str">
        <f t="shared" si="23"/>
        <v/>
      </c>
      <c r="AT41" s="396" t="str">
        <f t="shared" si="24"/>
        <v/>
      </c>
      <c r="AU41" s="397" t="str">
        <f t="shared" si="25"/>
        <v/>
      </c>
      <c r="AV41" s="387"/>
      <c r="AW41" s="387"/>
      <c r="AX41" s="396" t="str">
        <f t="shared" si="26"/>
        <v/>
      </c>
      <c r="AY41" s="396" t="str">
        <f t="shared" si="27"/>
        <v/>
      </c>
      <c r="AZ41" s="396" t="str">
        <f t="shared" si="28"/>
        <v/>
      </c>
      <c r="BA41" s="397" t="str">
        <f t="shared" si="29"/>
        <v/>
      </c>
      <c r="BB41" s="387"/>
      <c r="BC41" s="387"/>
      <c r="BD41" s="396" t="str">
        <f t="shared" si="30"/>
        <v/>
      </c>
      <c r="BE41" s="396" t="str">
        <f t="shared" si="31"/>
        <v/>
      </c>
      <c r="BF41" s="396" t="str">
        <f t="shared" si="32"/>
        <v/>
      </c>
      <c r="BG41" s="397" t="str">
        <f t="shared" si="33"/>
        <v/>
      </c>
      <c r="BH41" s="387"/>
      <c r="BI41" s="387"/>
      <c r="BJ41" s="396" t="str">
        <f t="shared" si="34"/>
        <v/>
      </c>
      <c r="BK41" s="396" t="str">
        <f t="shared" si="35"/>
        <v/>
      </c>
      <c r="BL41" s="396" t="str">
        <f t="shared" si="36"/>
        <v/>
      </c>
      <c r="BM41" s="397" t="str">
        <f t="shared" si="37"/>
        <v/>
      </c>
      <c r="BN41" s="387"/>
      <c r="BO41" s="387"/>
      <c r="BP41" s="396" t="str">
        <f t="shared" si="38"/>
        <v/>
      </c>
      <c r="BQ41" s="396" t="str">
        <f t="shared" si="39"/>
        <v/>
      </c>
      <c r="BR41" s="396" t="str">
        <f t="shared" si="40"/>
        <v/>
      </c>
      <c r="BS41" s="397" t="str">
        <f t="shared" si="41"/>
        <v/>
      </c>
      <c r="BT41" s="387"/>
      <c r="BU41" s="396" t="str">
        <f t="shared" si="42"/>
        <v/>
      </c>
      <c r="BV41" s="396" t="str">
        <f t="shared" si="43"/>
        <v/>
      </c>
      <c r="BW41" s="396" t="str">
        <f t="shared" si="44"/>
        <v/>
      </c>
      <c r="BY41" s="396" t="str">
        <f t="shared" si="45"/>
        <v/>
      </c>
      <c r="BZ41" s="396" t="str">
        <f t="shared" si="46"/>
        <v/>
      </c>
      <c r="CA41" s="396" t="str">
        <f t="shared" si="47"/>
        <v/>
      </c>
      <c r="CC41" s="396" t="str">
        <f t="shared" si="48"/>
        <v/>
      </c>
      <c r="CD41" s="396" t="str">
        <f t="shared" si="49"/>
        <v/>
      </c>
      <c r="CE41" s="397" t="str">
        <f t="shared" si="50"/>
        <v/>
      </c>
      <c r="CG41" s="401" t="str">
        <f t="shared" si="51"/>
        <v/>
      </c>
      <c r="CI41" s="397" t="str">
        <f t="shared" si="52"/>
        <v/>
      </c>
      <c r="CK41" s="397" t="str">
        <f t="shared" si="53"/>
        <v/>
      </c>
      <c r="CM41" s="397" t="str">
        <f t="shared" si="54"/>
        <v/>
      </c>
      <c r="CN41" s="379"/>
      <c r="CO41" s="379"/>
      <c r="CP41" s="379"/>
      <c r="CQ41" s="379"/>
      <c r="CR41" s="379"/>
      <c r="CS41" s="379"/>
      <c r="CT41" s="379"/>
    </row>
    <row r="42" spans="2:98" ht="13.8" thickBot="1">
      <c r="B42" s="402">
        <v>30</v>
      </c>
      <c r="C42" s="403"/>
      <c r="D42" s="387"/>
      <c r="E42" s="403"/>
      <c r="F42" s="404"/>
      <c r="G42" s="404"/>
      <c r="H42" s="404"/>
      <c r="I42" s="404"/>
      <c r="J42" s="404"/>
      <c r="L42" s="405" t="str">
        <f t="shared" si="0"/>
        <v/>
      </c>
      <c r="M42" s="396" t="str">
        <f t="shared" si="1"/>
        <v/>
      </c>
      <c r="N42" s="397" t="str">
        <f t="shared" si="2"/>
        <v/>
      </c>
      <c r="O42" s="387"/>
      <c r="P42" s="387"/>
      <c r="Q42" s="396" t="str">
        <f t="shared" si="3"/>
        <v/>
      </c>
      <c r="R42" s="396" t="str">
        <f t="shared" si="4"/>
        <v/>
      </c>
      <c r="S42" s="396" t="str">
        <f t="shared" si="5"/>
        <v/>
      </c>
      <c r="T42" s="397" t="str">
        <f t="shared" si="6"/>
        <v/>
      </c>
      <c r="U42" s="406" t="s">
        <v>522</v>
      </c>
      <c r="V42" s="387"/>
      <c r="W42" s="396" t="str">
        <f t="shared" si="7"/>
        <v/>
      </c>
      <c r="X42" s="396" t="str">
        <f t="shared" si="8"/>
        <v/>
      </c>
      <c r="Y42" s="396" t="str">
        <f t="shared" si="9"/>
        <v/>
      </c>
      <c r="Z42" s="397" t="str">
        <f t="shared" si="10"/>
        <v/>
      </c>
      <c r="AA42" s="406" t="s">
        <v>522</v>
      </c>
      <c r="AB42" s="387"/>
      <c r="AC42" s="396" t="str">
        <f t="shared" si="11"/>
        <v/>
      </c>
      <c r="AD42" s="396" t="str">
        <f t="shared" si="12"/>
        <v/>
      </c>
      <c r="AE42" s="396" t="str">
        <f t="shared" si="13"/>
        <v/>
      </c>
      <c r="AF42" s="397" t="str">
        <f t="shared" si="14"/>
        <v/>
      </c>
      <c r="AG42" s="406" t="s">
        <v>522</v>
      </c>
      <c r="AH42" s="396" t="str">
        <f t="shared" si="15"/>
        <v/>
      </c>
      <c r="AI42" s="396" t="str">
        <f t="shared" si="16"/>
        <v/>
      </c>
      <c r="AJ42" s="397" t="str">
        <f t="shared" si="17"/>
        <v/>
      </c>
      <c r="AK42" s="387"/>
      <c r="AL42" s="396" t="str">
        <f t="shared" si="18"/>
        <v/>
      </c>
      <c r="AM42" s="396" t="str">
        <f t="shared" si="19"/>
        <v/>
      </c>
      <c r="AN42" s="396" t="str">
        <f t="shared" si="20"/>
        <v/>
      </c>
      <c r="AO42" s="397" t="str">
        <f t="shared" si="21"/>
        <v/>
      </c>
      <c r="AP42" s="406" t="s">
        <v>522</v>
      </c>
      <c r="AQ42" s="387"/>
      <c r="AR42" s="396" t="str">
        <f t="shared" si="22"/>
        <v/>
      </c>
      <c r="AS42" s="396" t="str">
        <f t="shared" si="23"/>
        <v/>
      </c>
      <c r="AT42" s="396" t="str">
        <f t="shared" si="24"/>
        <v/>
      </c>
      <c r="AU42" s="397" t="str">
        <f t="shared" si="25"/>
        <v/>
      </c>
      <c r="AV42" s="406" t="s">
        <v>522</v>
      </c>
      <c r="AW42" s="387"/>
      <c r="AX42" s="396" t="str">
        <f t="shared" si="26"/>
        <v/>
      </c>
      <c r="AY42" s="396" t="str">
        <f t="shared" si="27"/>
        <v/>
      </c>
      <c r="AZ42" s="396" t="str">
        <f t="shared" si="28"/>
        <v/>
      </c>
      <c r="BA42" s="397" t="str">
        <f t="shared" si="29"/>
        <v/>
      </c>
      <c r="BB42" s="406" t="s">
        <v>522</v>
      </c>
      <c r="BC42" s="387"/>
      <c r="BD42" s="396" t="str">
        <f t="shared" si="30"/>
        <v/>
      </c>
      <c r="BE42" s="396" t="str">
        <f t="shared" si="31"/>
        <v/>
      </c>
      <c r="BF42" s="396" t="str">
        <f t="shared" si="32"/>
        <v/>
      </c>
      <c r="BG42" s="397" t="str">
        <f t="shared" si="33"/>
        <v/>
      </c>
      <c r="BH42" s="406" t="s">
        <v>522</v>
      </c>
      <c r="BI42" s="387"/>
      <c r="BJ42" s="396" t="str">
        <f t="shared" si="34"/>
        <v/>
      </c>
      <c r="BK42" s="396" t="str">
        <f t="shared" si="35"/>
        <v/>
      </c>
      <c r="BL42" s="396" t="str">
        <f t="shared" si="36"/>
        <v/>
      </c>
      <c r="BM42" s="397" t="str">
        <f t="shared" si="37"/>
        <v/>
      </c>
      <c r="BN42" s="406" t="s">
        <v>522</v>
      </c>
      <c r="BO42" s="387"/>
      <c r="BP42" s="396" t="str">
        <f t="shared" si="38"/>
        <v/>
      </c>
      <c r="BQ42" s="396" t="str">
        <f t="shared" si="39"/>
        <v/>
      </c>
      <c r="BR42" s="396" t="str">
        <f t="shared" si="40"/>
        <v/>
      </c>
      <c r="BS42" s="397" t="str">
        <f t="shared" si="41"/>
        <v/>
      </c>
      <c r="BT42" s="406" t="s">
        <v>522</v>
      </c>
      <c r="BU42" s="396" t="str">
        <f t="shared" si="42"/>
        <v/>
      </c>
      <c r="BV42" s="396" t="str">
        <f t="shared" si="43"/>
        <v/>
      </c>
      <c r="BW42" s="396" t="str">
        <f t="shared" si="44"/>
        <v/>
      </c>
      <c r="BY42" s="396" t="str">
        <f t="shared" si="45"/>
        <v/>
      </c>
      <c r="BZ42" s="396" t="str">
        <f t="shared" si="46"/>
        <v/>
      </c>
      <c r="CA42" s="396" t="str">
        <f t="shared" si="47"/>
        <v/>
      </c>
      <c r="CC42" s="396" t="str">
        <f t="shared" si="48"/>
        <v/>
      </c>
      <c r="CD42" s="396" t="str">
        <f t="shared" si="49"/>
        <v/>
      </c>
      <c r="CE42" s="391" t="str">
        <f t="shared" si="50"/>
        <v/>
      </c>
      <c r="CG42" s="407" t="str">
        <f t="shared" si="51"/>
        <v/>
      </c>
      <c r="CI42" s="397" t="str">
        <f t="shared" si="52"/>
        <v/>
      </c>
      <c r="CK42" s="397" t="str">
        <f t="shared" si="53"/>
        <v/>
      </c>
      <c r="CM42" s="397" t="str">
        <f t="shared" si="54"/>
        <v/>
      </c>
      <c r="CN42" s="379"/>
      <c r="CO42" s="379"/>
      <c r="CP42" s="379"/>
      <c r="CQ42" s="379"/>
      <c r="CR42" s="379"/>
      <c r="CS42" s="379"/>
      <c r="CT42" s="379"/>
    </row>
    <row r="43" spans="2:98" ht="13.8" thickBot="1">
      <c r="D43" s="387"/>
      <c r="L43" s="408">
        <f>SUM(L13:L42)</f>
        <v>0</v>
      </c>
      <c r="M43" s="408">
        <f>SUM(M13:M42)</f>
        <v>0</v>
      </c>
      <c r="N43" s="409">
        <f>SUM(N13:N42)</f>
        <v>0</v>
      </c>
      <c r="O43" s="387"/>
      <c r="P43" s="387"/>
      <c r="Q43" s="408">
        <f>SUM(Q13:Q42)</f>
        <v>0</v>
      </c>
      <c r="R43" s="408">
        <f>SUM(R13:R42)</f>
        <v>0</v>
      </c>
      <c r="S43" s="409">
        <f>SUM(S13:S42)</f>
        <v>0</v>
      </c>
      <c r="T43" s="409">
        <f>SUM(T13:T42)</f>
        <v>0</v>
      </c>
      <c r="U43" s="406">
        <f>SUM(Q43:T43)</f>
        <v>0</v>
      </c>
      <c r="V43" s="387"/>
      <c r="W43" s="408">
        <f>SUM(W13:W42)</f>
        <v>0</v>
      </c>
      <c r="X43" s="408">
        <f>SUM(X13:X42)</f>
        <v>0</v>
      </c>
      <c r="Y43" s="409">
        <f>SUM(Y13:Y42)</f>
        <v>0</v>
      </c>
      <c r="Z43" s="409">
        <f>SUM(Z13:Z42)</f>
        <v>0</v>
      </c>
      <c r="AA43" s="406">
        <f>SUM(W43:Z43)</f>
        <v>0</v>
      </c>
      <c r="AB43" s="387"/>
      <c r="AC43" s="408">
        <f>SUM(AC13:AC42)</f>
        <v>0</v>
      </c>
      <c r="AD43" s="408">
        <f>SUM(AD13:AD42)</f>
        <v>0</v>
      </c>
      <c r="AE43" s="409">
        <f>SUM(AE13:AE42)</f>
        <v>0</v>
      </c>
      <c r="AF43" s="409">
        <f>SUM(AF13:AF42)</f>
        <v>0</v>
      </c>
      <c r="AG43" s="406">
        <f>SUM(AC43:AF43)</f>
        <v>0</v>
      </c>
      <c r="AH43" s="409">
        <f>SUM(AH13:AH42)</f>
        <v>0</v>
      </c>
      <c r="AI43" s="409">
        <f>SUM(AI13:AI42)</f>
        <v>0</v>
      </c>
      <c r="AJ43" s="409">
        <f>SUM(AJ13:AJ42)</f>
        <v>0</v>
      </c>
      <c r="AK43" s="387"/>
      <c r="AL43" s="408">
        <f>SUM(AL13:AL42)</f>
        <v>0</v>
      </c>
      <c r="AM43" s="408">
        <f>SUM(AM13:AM42)</f>
        <v>0</v>
      </c>
      <c r="AN43" s="409">
        <f>SUM(AN13:AN42)</f>
        <v>0</v>
      </c>
      <c r="AO43" s="409">
        <f>SUM(AO13:AO42)</f>
        <v>0</v>
      </c>
      <c r="AP43" s="406">
        <f>SUM(AL43:AO43)</f>
        <v>0</v>
      </c>
      <c r="AQ43" s="387"/>
      <c r="AR43" s="408">
        <f>SUM(AR13:AR42)</f>
        <v>0</v>
      </c>
      <c r="AS43" s="408">
        <f>SUM(AS13:AS42)</f>
        <v>0</v>
      </c>
      <c r="AT43" s="409">
        <f>SUM(AT13:AT42)</f>
        <v>0</v>
      </c>
      <c r="AU43" s="409">
        <f>SUM(AU13:AU42)</f>
        <v>0</v>
      </c>
      <c r="AV43" s="406">
        <f>SUM(AR43:AU43)</f>
        <v>0</v>
      </c>
      <c r="AW43" s="387"/>
      <c r="AX43" s="408">
        <f>SUM(AX13:AX42)</f>
        <v>0</v>
      </c>
      <c r="AY43" s="408">
        <f>SUM(AY13:AY42)</f>
        <v>0</v>
      </c>
      <c r="AZ43" s="409">
        <f>SUM(AZ13:AZ42)</f>
        <v>0</v>
      </c>
      <c r="BA43" s="409">
        <f>SUM(BA13:BA42)</f>
        <v>0</v>
      </c>
      <c r="BB43" s="406">
        <f>SUM(AX43:BA43)</f>
        <v>0</v>
      </c>
      <c r="BC43" s="387"/>
      <c r="BD43" s="408">
        <f>SUM(BD13:BD42)</f>
        <v>0</v>
      </c>
      <c r="BE43" s="408">
        <f>SUM(BE13:BE42)</f>
        <v>0</v>
      </c>
      <c r="BF43" s="409">
        <f>SUM(BF13:BF42)</f>
        <v>0</v>
      </c>
      <c r="BG43" s="409">
        <f>SUM(BG13:BG42)</f>
        <v>0</v>
      </c>
      <c r="BH43" s="406">
        <f>SUM(BD43:BG43)</f>
        <v>0</v>
      </c>
      <c r="BI43" s="387"/>
      <c r="BJ43" s="408">
        <f>SUM(BJ13:BJ42)</f>
        <v>0</v>
      </c>
      <c r="BK43" s="408">
        <f>SUM(BK13:BK42)</f>
        <v>0</v>
      </c>
      <c r="BL43" s="409">
        <f>SUM(BL13:BL42)</f>
        <v>0</v>
      </c>
      <c r="BM43" s="409">
        <f>SUM(BM13:BM42)</f>
        <v>0</v>
      </c>
      <c r="BN43" s="406">
        <f>SUM(BJ43:BM43)</f>
        <v>0</v>
      </c>
      <c r="BO43" s="387"/>
      <c r="BP43" s="408">
        <f>SUM(BP13:BP42)</f>
        <v>0</v>
      </c>
      <c r="BQ43" s="408">
        <f>SUM(BQ13:BQ42)</f>
        <v>0</v>
      </c>
      <c r="BR43" s="409">
        <f>SUM(BR13:BR42)</f>
        <v>0</v>
      </c>
      <c r="BS43" s="409">
        <f>SUM(BS13:BS42)</f>
        <v>0</v>
      </c>
      <c r="BT43" s="406">
        <f>SUM(BP43:BS43)</f>
        <v>0</v>
      </c>
      <c r="BU43" s="409">
        <f>SUM(BU13:BU42)</f>
        <v>0</v>
      </c>
      <c r="BV43" s="409">
        <f>SUM(BV13:BV42)</f>
        <v>0</v>
      </c>
      <c r="BW43" s="409">
        <f>SUM(BW13:BW42)</f>
        <v>0</v>
      </c>
      <c r="BY43" s="409">
        <f>SUM(BY13:BY42)</f>
        <v>0</v>
      </c>
      <c r="BZ43" s="409">
        <f>SUM(BZ13:BZ42)</f>
        <v>0</v>
      </c>
      <c r="CA43" s="409">
        <f>SUM(CA13:CA42)</f>
        <v>0</v>
      </c>
      <c r="CC43" s="409">
        <f>SUM(CC13:CC42)</f>
        <v>0</v>
      </c>
      <c r="CD43" s="409">
        <f>SUM(CD13:CD42)</f>
        <v>0</v>
      </c>
      <c r="CE43" s="409">
        <f>SUM(CE13:CE42)</f>
        <v>0</v>
      </c>
      <c r="CG43" s="409">
        <f>SUM(CG13:CG42)</f>
        <v>0</v>
      </c>
      <c r="CI43" s="409">
        <f>SUM(CI13:CI42)</f>
        <v>0</v>
      </c>
      <c r="CK43" s="409">
        <f>SUM(CK13:CK42)</f>
        <v>0</v>
      </c>
      <c r="CM43" s="409">
        <f>SUM(CM13:CM42)</f>
        <v>0</v>
      </c>
      <c r="CN43" s="379"/>
      <c r="CO43" s="379"/>
      <c r="CP43" s="379"/>
      <c r="CQ43" s="379"/>
      <c r="CR43" s="379"/>
      <c r="CS43" s="379"/>
      <c r="CT43" s="379"/>
    </row>
    <row r="44" spans="2:98">
      <c r="P44" s="376" t="s">
        <v>523</v>
      </c>
      <c r="Q44" s="376" t="str">
        <f>IF(AND(ISNUMBER(U43)*(U43&gt;0)),Q43/U43,"  ")</f>
        <v xml:space="preserve">  </v>
      </c>
      <c r="R44" s="376" t="str">
        <f>IF(AND(ISNUMBER(U43)*(U43&gt;0)),R43/U43," ")</f>
        <v xml:space="preserve"> </v>
      </c>
      <c r="S44" s="376" t="str">
        <f>IF(AND(ISNUMBER(U43)*(U43&gt;0)),S43/U43, " ")</f>
        <v xml:space="preserve"> </v>
      </c>
      <c r="T44" s="376" t="str">
        <f>IF(AND(ISNUMBER(U43)*(U43&gt;0)),T43/U43," ")</f>
        <v xml:space="preserve"> </v>
      </c>
      <c r="V44" s="376" t="s">
        <v>523</v>
      </c>
      <c r="W44" s="376" t="str">
        <f>IF(AND(ISNUMBER(AA43)*(AA43&gt;0)),W43/AA43,"")</f>
        <v/>
      </c>
      <c r="X44" s="376" t="str">
        <f>IF(AND(ISNUMBER(AA43)*(AA43&gt;0)),X43/AA43,"")</f>
        <v/>
      </c>
      <c r="Y44" s="376" t="str">
        <f>IF(AND(ISNUMBER(AA43)*(AA43&gt;0)),Y43/AA43,"")</f>
        <v/>
      </c>
      <c r="Z44" s="376" t="str">
        <f>IF(AND(ISNUMBER(AA43)*(AA43&gt;0)),Z43/AA43,"")</f>
        <v/>
      </c>
      <c r="AB44" s="376" t="s">
        <v>523</v>
      </c>
      <c r="AC44" s="376" t="str">
        <f>IF(AND(ISNUMBER(AG43)*(AG43&gt;0)),AC43/AG43,"")</f>
        <v/>
      </c>
      <c r="AD44" s="376" t="str">
        <f>IF(AND(ISNUMBER(AG43)*(AG43&gt;0)),AD43/AG43,"")</f>
        <v/>
      </c>
      <c r="AE44" s="376" t="str">
        <f>IF(AND(ISNUMBER(AG43)*(AG43&gt;0)),AE43/AG43,"")</f>
        <v/>
      </c>
      <c r="AF44" s="376" t="str">
        <f>IF(AND(ISNUMBER(AG43)*(AG43&gt;0)),AF43/AG43,"")</f>
        <v/>
      </c>
      <c r="AK44" s="376" t="s">
        <v>523</v>
      </c>
      <c r="AL44" s="376" t="str">
        <f>IF(AND(ISNUMBER(AP43)*(AP43&gt;0)),AL43/AP43,"")</f>
        <v/>
      </c>
      <c r="AM44" s="376" t="str">
        <f>IF(AND(ISNUMBER(AP43)*(AP43&gt;0)),AM43/AP43,"")</f>
        <v/>
      </c>
      <c r="AN44" s="376" t="str">
        <f>IF(AND(ISNUMBER(AP43)*(AP43&gt;0)),AN43/AP43,"")</f>
        <v/>
      </c>
      <c r="AO44" s="376" t="str">
        <f>IF(AND(ISNUMBER(AP43)*(AP43&gt;0)),AO43/AP43,"")</f>
        <v/>
      </c>
      <c r="AQ44" s="376" t="s">
        <v>523</v>
      </c>
      <c r="AR44" s="376" t="str">
        <f>IF(AND(ISNUMBER(AV43)*(AV43&gt;0)),AR43/AV43,"")</f>
        <v/>
      </c>
      <c r="AS44" s="376" t="str">
        <f>IF(AND(ISNUMBER(AV43)*(AV43&gt;0)),AS43/AV43,"")</f>
        <v/>
      </c>
      <c r="AT44" s="376" t="str">
        <f>IF(AND(ISNUMBER(AV43)*(AV43&gt;0)),AT43/AV43,"")</f>
        <v/>
      </c>
      <c r="AU44" s="376" t="str">
        <f>IF(AND(ISNUMBER(AV43)*(AV43&gt;0)),AU43/AV43,"")</f>
        <v/>
      </c>
      <c r="AW44" s="376" t="s">
        <v>523</v>
      </c>
      <c r="AX44" s="376" t="str">
        <f>IF(AND(ISNUMBER(BB43)*(BB43&gt;0)),AX43/BB43,"")</f>
        <v/>
      </c>
      <c r="AY44" s="376" t="str">
        <f>IF(AND(ISNUMBER(BB43)*(BB43&gt;0)),AY43/BB43,"")</f>
        <v/>
      </c>
      <c r="AZ44" s="376" t="str">
        <f>IF(AND(ISNUMBER(BB43)*(BB43&gt;0)),AZ43/BB43,"")</f>
        <v/>
      </c>
      <c r="BA44" s="376" t="str">
        <f>IF(AND(ISNUMBER(BB43)*(BB43&gt;0)),BA43/BB43,"")</f>
        <v/>
      </c>
      <c r="BC44" s="376" t="s">
        <v>523</v>
      </c>
      <c r="BD44" s="376" t="str">
        <f>IF(AND(ISNUMBER(BH43)*(BH43&gt;0)),BD43/BH43,"")</f>
        <v/>
      </c>
      <c r="BE44" s="376" t="str">
        <f>IF(AND(ISNUMBER(BH43)*(BH43&gt;0)),BE43/BH43,"")</f>
        <v/>
      </c>
      <c r="BF44" s="376" t="str">
        <f>IF(AND(ISNUMBER(BH43)*(BH43&gt;0)),BF43/BH43,"")</f>
        <v/>
      </c>
      <c r="BG44" s="376" t="str">
        <f>IF(AND(ISNUMBER(BH43)*(BH43&gt;0)),BG43/BH43,"")</f>
        <v/>
      </c>
      <c r="BI44" s="376" t="s">
        <v>523</v>
      </c>
      <c r="BJ44" s="376" t="str">
        <f>IF(AND(ISNUMBER(BN43)*(BN43&gt;0)),BJ43/BN43,"")</f>
        <v/>
      </c>
      <c r="BK44" s="376" t="str">
        <f>IF(AND(ISNUMBER(BN43)*(BN43&gt;0)),BK43/BN43,"")</f>
        <v/>
      </c>
      <c r="BL44" s="376" t="str">
        <f>IF(AND(ISNUMBER(BN43)*(BN43&gt;0)),BL43/BN43,"")</f>
        <v/>
      </c>
      <c r="BM44" s="376" t="str">
        <f>IF(AND(ISNUMBER(BN43)*(BN43&gt;0)),BM43/BN43,"")</f>
        <v/>
      </c>
      <c r="BO44" s="376" t="s">
        <v>523</v>
      </c>
      <c r="BP44" s="376" t="str">
        <f>IF(AND(ISNUMBER(BT43)*(BT43&gt;0)),BP43/BT43,"")</f>
        <v/>
      </c>
      <c r="BQ44" s="376" t="str">
        <f>IF(AND(ISNUMBER(BT43)*(BT43&gt;0)),BQ43/BT43,"")</f>
        <v/>
      </c>
      <c r="BR44" s="376" t="str">
        <f>IF(AND(ISNUMBER(BT43)*(BT43&gt;0)),BR43/BT43,"")</f>
        <v/>
      </c>
      <c r="BS44" s="376" t="str">
        <f>IF(AND(ISNUMBER(BT43)*(BT43&gt;0)),BS43/BT43,"")</f>
        <v/>
      </c>
      <c r="CN44" s="379"/>
      <c r="CO44" s="379"/>
      <c r="CP44" s="379"/>
      <c r="CQ44" s="379"/>
      <c r="CR44" s="379"/>
      <c r="CS44" s="379"/>
      <c r="CT44" s="379"/>
    </row>
    <row r="45" spans="2:98">
      <c r="P45" s="376" t="s">
        <v>524</v>
      </c>
      <c r="Q45" s="376" t="str">
        <f>IF(AND(ISNUMBER(Q44)*(ISNUMBER(T44))),Q44+T44," ")</f>
        <v xml:space="preserve"> </v>
      </c>
      <c r="V45" s="376" t="s">
        <v>524</v>
      </c>
      <c r="W45" s="376" t="str">
        <f>IF(AND(ISNUMBER(AA43)*(AA43&gt;0)),W44+Z44,"")</f>
        <v/>
      </c>
      <c r="AB45" s="376" t="s">
        <v>524</v>
      </c>
      <c r="AC45" s="376" t="str">
        <f>IF(AND(ISNUMBER(AG43)*(AG43&gt;0)),AC44+AF44,"")</f>
        <v/>
      </c>
      <c r="AK45" s="376" t="s">
        <v>524</v>
      </c>
      <c r="AL45" s="376" t="str">
        <f>IF(AND(ISNUMBER(AP43)*(AP43&gt;0)),AL44+AO44,"")</f>
        <v/>
      </c>
      <c r="AQ45" s="376" t="s">
        <v>524</v>
      </c>
      <c r="AR45" s="376" t="str">
        <f>IF(AND(ISNUMBER(AV43)*(AV43&gt;0)),AR44+AU44,"")</f>
        <v/>
      </c>
      <c r="AW45" s="376" t="s">
        <v>524</v>
      </c>
      <c r="AX45" s="376" t="str">
        <f>IF(AND(ISNUMBER(BB43)*(BB43&gt;0)),AX44+BA44,"")</f>
        <v/>
      </c>
      <c r="BC45" s="376" t="s">
        <v>524</v>
      </c>
      <c r="BD45" s="376" t="str">
        <f>IF(AND(ISNUMBER(BH43)*(BH43&gt;0)),BD44+BG44,"")</f>
        <v/>
      </c>
      <c r="BI45" s="376" t="s">
        <v>524</v>
      </c>
      <c r="BJ45" s="376" t="str">
        <f>IF(AND(ISNUMBER(BN43)*(BN43&gt;0)),BJ44+BM44,"")</f>
        <v/>
      </c>
      <c r="BO45" s="376" t="s">
        <v>524</v>
      </c>
      <c r="BP45" s="376" t="str">
        <f>IF(AND(ISNUMBER(BT43)*(BT43&gt;0)),BP44+BS44,"")</f>
        <v/>
      </c>
      <c r="CN45" s="379"/>
      <c r="CO45" s="379"/>
      <c r="CP45" s="379"/>
      <c r="CQ45" s="379"/>
      <c r="CR45" s="379"/>
      <c r="CS45" s="379"/>
      <c r="CT45" s="379"/>
    </row>
    <row r="46" spans="2:98">
      <c r="B46" s="410" t="s">
        <v>525</v>
      </c>
      <c r="P46" s="376" t="s">
        <v>526</v>
      </c>
      <c r="Q46" s="376" t="str">
        <f>IF(AND(ISNUMBER(U43)*(U43&gt;0)),(Q44+R44)*(Q44+S44)+(S44+T44)*(R44+T44)," ")</f>
        <v xml:space="preserve"> </v>
      </c>
      <c r="V46" s="376" t="s">
        <v>526</v>
      </c>
      <c r="W46" s="376" t="str">
        <f>IF(AND(ISNUMBER(AA43)*(AA43&gt;0)),(W44+X44)*(W44+Y44)+(Y44+Z44)*(X44+Z44),"")</f>
        <v/>
      </c>
      <c r="AB46" s="376" t="s">
        <v>526</v>
      </c>
      <c r="AC46" s="376" t="str">
        <f>IF(AND(ISNUMBER(AG43)*(AG43&gt;0)),(AC44+AD44)*(AC44+AE44)+(AE44+AF44)*(AD44+AF44),"")</f>
        <v/>
      </c>
      <c r="AK46" s="376" t="s">
        <v>526</v>
      </c>
      <c r="AL46" s="376" t="str">
        <f>IF(AND(ISNUMBER(AP43)*(AP43&gt;0)),(AL44+AM44)*(AL44+AN44)+(AN44+AO44)*(AM44+AO44),"")</f>
        <v/>
      </c>
      <c r="AQ46" s="376" t="s">
        <v>526</v>
      </c>
      <c r="AR46" s="376" t="str">
        <f>IF(AND(ISNUMBER(AV43)*(AV43&gt;0)),(AR44+AS44)*(AR44+AT44)+(AT44+AU44)*(AS44+AU44),"")</f>
        <v/>
      </c>
      <c r="AW46" s="376" t="s">
        <v>526</v>
      </c>
      <c r="AX46" s="376" t="str">
        <f>IF(AND(ISNUMBER(BB43)*(BB43&gt;0)),(AX44+AY44)*(AX44+AZ44)+(AZ44+BA44)*(AY44+BA44),"")</f>
        <v/>
      </c>
      <c r="BC46" s="376" t="s">
        <v>526</v>
      </c>
      <c r="BD46" s="376" t="str">
        <f>IF(AND(ISNUMBER(BH43)*(BH43&gt;0)),(BD44+BE44)*(BD44+BF44)+(BF44+BG44)*(BE44+BG44),"")</f>
        <v/>
      </c>
      <c r="BI46" s="376" t="s">
        <v>526</v>
      </c>
      <c r="BJ46" s="376" t="str">
        <f>IF(AND(ISNUMBER(BN43)*(BN43&gt;0)),(BJ44+BK44)*(BJ44+BL44)+(BL44+BM44)*(BK44+BM44),"")</f>
        <v/>
      </c>
      <c r="BO46" s="376" t="s">
        <v>526</v>
      </c>
      <c r="BP46" s="376" t="str">
        <f>IF(AND(ISNUMBER(BT43)*(BT43&gt;0)),(BP44+BQ44)*(BP44+BR44)+(BR44+BS44)*(BQ44+BS44),"")</f>
        <v/>
      </c>
      <c r="CN46" s="379"/>
      <c r="CO46" s="379"/>
      <c r="CP46" s="379"/>
      <c r="CQ46" s="379"/>
      <c r="CR46" s="379"/>
      <c r="CS46" s="379"/>
      <c r="CT46" s="379"/>
    </row>
    <row r="47" spans="2:98" ht="13.8" thickBot="1">
      <c r="B47" s="410"/>
      <c r="CN47" s="379"/>
      <c r="CO47" s="379"/>
      <c r="CP47" s="379"/>
      <c r="CQ47" s="379"/>
      <c r="CR47" s="379"/>
      <c r="CS47" s="379"/>
      <c r="CT47" s="379"/>
    </row>
    <row r="48" spans="2:98" ht="21.6" thickBot="1">
      <c r="B48" s="411" t="s">
        <v>527</v>
      </c>
      <c r="C48" s="412" t="s">
        <v>528</v>
      </c>
      <c r="D48" s="413" t="s">
        <v>529</v>
      </c>
      <c r="E48" s="413" t="s">
        <v>530</v>
      </c>
      <c r="F48" s="413" t="s">
        <v>531</v>
      </c>
      <c r="G48" s="414" t="s">
        <v>532</v>
      </c>
      <c r="H48" s="415" t="s">
        <v>533</v>
      </c>
      <c r="CN48" s="379"/>
      <c r="CO48" s="379"/>
      <c r="CP48" s="379"/>
      <c r="CQ48" s="379"/>
      <c r="CR48" s="379"/>
      <c r="CS48" s="379"/>
      <c r="CT48" s="379"/>
    </row>
    <row r="49" spans="2:98">
      <c r="B49" s="416" t="s">
        <v>534</v>
      </c>
      <c r="C49" s="417">
        <f>COUNTA($E$13:$E$42)</f>
        <v>0</v>
      </c>
      <c r="D49" s="417">
        <f>C49-L43</f>
        <v>0</v>
      </c>
      <c r="E49" s="418" t="str">
        <f>IF(AND(ISNUMBER(C49)*(C49&gt;0)),D49/C49,"")</f>
        <v/>
      </c>
      <c r="F49" s="418">
        <f>IF(D49=0,0,IF(D49=C49,1-BETAINV(1-(1-0.95),C49-D49+1,D49),1-BETAINV(1-(1-0.95)/2,C49-D49+1,D49)))</f>
        <v>0</v>
      </c>
      <c r="G49" s="419">
        <f>IF(D49=C49,1,IF(D49=0,1-BETAINV((1-0.95),C49-D49,D49+1),1-BETAINV((1-0.95)/2,C49-D49,D49+1)))</f>
        <v>1</v>
      </c>
      <c r="H49" s="420" t="str">
        <f>IF(AND(ISNUMBER(Q46)*(Q46&lt;&gt;1)),(Q45-Q46)/(1-Q46),"")</f>
        <v/>
      </c>
      <c r="CN49" s="379"/>
      <c r="CO49" s="379"/>
      <c r="CP49" s="379"/>
      <c r="CQ49" s="379"/>
      <c r="CR49" s="379"/>
      <c r="CS49" s="379"/>
      <c r="CT49" s="379"/>
    </row>
    <row r="50" spans="2:98">
      <c r="B50" s="421" t="s">
        <v>535</v>
      </c>
      <c r="C50" s="422">
        <f>COUNTA($G$13:$G$42)</f>
        <v>0</v>
      </c>
      <c r="D50" s="422">
        <f>C50-M43</f>
        <v>0</v>
      </c>
      <c r="E50" s="423" t="str">
        <f>IF(AND(ISNUMBER(C50)*(C50&gt;0)),D50/C50,"")</f>
        <v/>
      </c>
      <c r="F50" s="423">
        <f>IF(D50=0,0,IF(D50=C50,1-BETAINV(1-(1-0.95),C50-D50+1,D50),1-BETAINV(1-(1-0.95)/2,C50-D50+1,D50)))</f>
        <v>0</v>
      </c>
      <c r="G50" s="424">
        <f>IF(D50=C50,1,IF(D50=0,1-BETAINV((1-0.95),C50-D50,D50+1),1-BETAINV((1-0.95)/2,C50-D50,D50+1)))</f>
        <v>1</v>
      </c>
      <c r="H50" s="425" t="str">
        <f>IF(AND(ISNUMBER(W46)*(W46&lt;&gt;1)),(W45-W46)/(1-W46),"")</f>
        <v/>
      </c>
      <c r="CN50" s="379"/>
      <c r="CO50" s="379"/>
      <c r="CP50" s="379"/>
      <c r="CQ50" s="379"/>
      <c r="CR50" s="379"/>
      <c r="CS50" s="379"/>
      <c r="CT50" s="379"/>
    </row>
    <row r="51" spans="2:98" ht="13.8" thickBot="1">
      <c r="B51" s="426" t="s">
        <v>536</v>
      </c>
      <c r="C51" s="427">
        <f>COUNTA($I$13:$I$42)</f>
        <v>0</v>
      </c>
      <c r="D51" s="427">
        <f>C51-N43</f>
        <v>0</v>
      </c>
      <c r="E51" s="428" t="str">
        <f>IF(AND(ISNUMBER(C51)*(C51&gt;0)),D51/C51,"")</f>
        <v/>
      </c>
      <c r="F51" s="428">
        <f>IF(D51=0,0,IF(D51=C51,1-BETAINV(1-(1-0.95),C51-D51+1,D51),1-BETAINV(1-(1-0.95)/2,C51-D51+1,D51)))</f>
        <v>0</v>
      </c>
      <c r="G51" s="429">
        <f>IF(D51=C51,1,IF(D51=0,1-BETAINV((1-0.95),C51-D51,D51+1),1-BETAINV((1-0.95)/2,C51-D51,D51+1)))</f>
        <v>1</v>
      </c>
      <c r="H51" s="430" t="str">
        <f>IF(AND(ISNUMBER(AC46)*(AC46&lt;&gt;1)),(AC45-AC46)/(1-AC46),"")</f>
        <v/>
      </c>
      <c r="CN51" s="379"/>
      <c r="CO51" s="379"/>
      <c r="CP51" s="379"/>
      <c r="CQ51" s="379"/>
      <c r="CR51" s="379"/>
      <c r="CS51" s="379"/>
      <c r="CT51" s="379"/>
    </row>
    <row r="52" spans="2:98">
      <c r="B52" s="431"/>
      <c r="C52" s="432"/>
      <c r="D52" s="432"/>
      <c r="E52" s="433"/>
      <c r="F52" s="433"/>
      <c r="G52" s="433"/>
      <c r="H52" s="434"/>
      <c r="I52" s="384"/>
    </row>
    <row r="53" spans="2:98">
      <c r="B53" s="431"/>
      <c r="C53" s="432"/>
      <c r="D53" s="432"/>
      <c r="E53" s="433"/>
      <c r="F53" s="433"/>
      <c r="G53" s="433"/>
      <c r="H53" s="384" t="s">
        <v>491</v>
      </c>
      <c r="I53" s="384"/>
    </row>
    <row r="54" spans="2:98">
      <c r="B54" s="431"/>
      <c r="C54" s="432"/>
      <c r="D54" s="432"/>
      <c r="E54" s="433"/>
      <c r="F54" s="433"/>
      <c r="G54" s="433"/>
      <c r="H54" s="384" t="s">
        <v>492</v>
      </c>
      <c r="I54" s="384"/>
    </row>
    <row r="55" spans="2:98">
      <c r="B55" s="431"/>
      <c r="C55" s="432"/>
      <c r="D55" s="432"/>
      <c r="E55" s="433"/>
      <c r="F55" s="433"/>
      <c r="G55" s="433"/>
      <c r="H55" s="384" t="s">
        <v>493</v>
      </c>
      <c r="I55" s="384"/>
    </row>
    <row r="56" spans="2:98" ht="13.8" thickBot="1">
      <c r="B56" s="432"/>
    </row>
    <row r="57" spans="2:98" ht="21.6" thickBot="1">
      <c r="B57" s="435" t="s">
        <v>537</v>
      </c>
      <c r="C57" s="412" t="s">
        <v>528</v>
      </c>
      <c r="D57" s="413" t="s">
        <v>529</v>
      </c>
      <c r="E57" s="413" t="s">
        <v>530</v>
      </c>
      <c r="F57" s="413" t="s">
        <v>531</v>
      </c>
      <c r="G57" s="413" t="s">
        <v>532</v>
      </c>
      <c r="H57" s="436" t="s">
        <v>538</v>
      </c>
      <c r="I57" s="436" t="s">
        <v>539</v>
      </c>
      <c r="J57" s="436" t="s">
        <v>540</v>
      </c>
      <c r="K57" s="436" t="s">
        <v>541</v>
      </c>
      <c r="L57" s="436" t="s">
        <v>542</v>
      </c>
      <c r="M57" s="437" t="s">
        <v>543</v>
      </c>
      <c r="N57" s="415" t="s">
        <v>544</v>
      </c>
    </row>
    <row r="58" spans="2:98">
      <c r="B58" s="416" t="s">
        <v>534</v>
      </c>
      <c r="C58" s="417">
        <f>COUNTA($E$13:$E$42)</f>
        <v>0</v>
      </c>
      <c r="D58" s="417">
        <f>C58-AH43</f>
        <v>0</v>
      </c>
      <c r="E58" s="418" t="str">
        <f>IF(AND(ISNUMBER(C58)*(C58&gt;0)),D58/C58,"")</f>
        <v/>
      </c>
      <c r="F58" s="418">
        <f>IF(D58=0,0,IF(D58=C58,1-BETAINV(1-(1-0.95),C58-D58+1,D58),1-BETAINV(1-(1-0.95)/2,C58-D58+1,D58)))</f>
        <v>0</v>
      </c>
      <c r="G58" s="418">
        <f>IF(D58=C58,1,IF(D58=0,1-BETAINV((1-0.95),C58-D58,D58+1),1-BETAINV((1-0.95)/2,C58-D58,D58+1)))</f>
        <v>1</v>
      </c>
      <c r="H58" s="417">
        <f>BU43</f>
        <v>0</v>
      </c>
      <c r="I58" s="418" t="str">
        <f>IF(AND(ISNUMBER(CG43)*(CG43&gt;0)),H58/$CG$43,"")</f>
        <v/>
      </c>
      <c r="J58" s="417">
        <f>BY43</f>
        <v>0</v>
      </c>
      <c r="K58" s="418" t="str">
        <f>IF(AND(ISNUMBER(CI43)*(CI43&gt;0)),J58/$CI$43,"")</f>
        <v/>
      </c>
      <c r="L58" s="417">
        <f>CC43</f>
        <v>0</v>
      </c>
      <c r="M58" s="419" t="str">
        <f>IF(AND(ISNUMBER(C58)*(C58&gt;0)),L58/C58,"")</f>
        <v/>
      </c>
      <c r="N58" s="420" t="e">
        <f>AVERAGE((AL45-AL46)/(1-AL46),(AR45-AR46)/(1-AR46))</f>
        <v>#VALUE!</v>
      </c>
      <c r="O58" s="384"/>
      <c r="P58" s="384"/>
      <c r="Q58" s="384"/>
      <c r="R58" s="384"/>
      <c r="S58" s="384"/>
      <c r="T58" s="384"/>
      <c r="U58" s="384"/>
      <c r="V58" s="384"/>
      <c r="W58" s="384"/>
      <c r="X58" s="384"/>
      <c r="Y58" s="384"/>
      <c r="Z58" s="384"/>
      <c r="AA58" s="384"/>
      <c r="AB58" s="384"/>
      <c r="AC58" s="384"/>
      <c r="AD58" s="384"/>
      <c r="AE58" s="384"/>
      <c r="AF58" s="384"/>
      <c r="AG58" s="384"/>
    </row>
    <row r="59" spans="2:98">
      <c r="B59" s="421" t="s">
        <v>535</v>
      </c>
      <c r="C59" s="422">
        <f>COUNTA($G$13:$G$42)</f>
        <v>0</v>
      </c>
      <c r="D59" s="422">
        <f>C59-AI43</f>
        <v>0</v>
      </c>
      <c r="E59" s="423" t="str">
        <f>IF(AND(ISNUMBER(C59)*(C59&gt;0)),D59/C59,"")</f>
        <v/>
      </c>
      <c r="F59" s="423">
        <f>IF(D59=0,0,IF(D59=C59,1-BETAINV(1-(1-0.95),C59-D59+1,D59),1-BETAINV(1-(1-0.95)/2,C59-D59+1,D59)))</f>
        <v>0</v>
      </c>
      <c r="G59" s="423">
        <f>IF(D59=C59,1,IF(D59=0,1-BETAINV((1-0.95),C59-D59,D59+1),1-BETAINV((1-0.95)/2,C59-D59,D59+1)))</f>
        <v>1</v>
      </c>
      <c r="H59" s="422">
        <f>BV43</f>
        <v>0</v>
      </c>
      <c r="I59" s="423" t="str">
        <f>IF(AND(ISNUMBER(CG43)*(CG43&gt;0)),H59/$CG$43,"")</f>
        <v/>
      </c>
      <c r="J59" s="422">
        <f>BZ43</f>
        <v>0</v>
      </c>
      <c r="K59" s="423" t="str">
        <f>IF(AND(ISNUMBER(CI43)*(CI43&gt;0)),J59/$CI$43,"")</f>
        <v/>
      </c>
      <c r="L59" s="422">
        <f>CD43</f>
        <v>0</v>
      </c>
      <c r="M59" s="424" t="str">
        <f>IF(AND(ISNUMBER(C59)*(C59&gt;0)),L59/C59,"")</f>
        <v/>
      </c>
      <c r="N59" s="425" t="e">
        <f>AVERAGE((AX45-AX46)/(1-AX46),(BD45-BD46)/(1-BD46))</f>
        <v>#VALUE!</v>
      </c>
      <c r="O59" s="384"/>
      <c r="P59" s="384"/>
      <c r="Q59" s="384"/>
      <c r="R59" s="384"/>
      <c r="S59" s="384"/>
      <c r="T59" s="384"/>
      <c r="U59" s="384"/>
      <c r="V59" s="384"/>
      <c r="W59" s="384"/>
      <c r="X59" s="384"/>
      <c r="Y59" s="384"/>
      <c r="Z59" s="384"/>
      <c r="AA59" s="384"/>
      <c r="AB59" s="384"/>
      <c r="AC59" s="384"/>
      <c r="AD59" s="384"/>
      <c r="AE59" s="384"/>
      <c r="AF59" s="384"/>
      <c r="AG59" s="384"/>
    </row>
    <row r="60" spans="2:98" ht="13.8" thickBot="1">
      <c r="B60" s="426" t="s">
        <v>536</v>
      </c>
      <c r="C60" s="427">
        <f>COUNTA($I$13:$I$42)</f>
        <v>0</v>
      </c>
      <c r="D60" s="427">
        <f>C60-AJ43</f>
        <v>0</v>
      </c>
      <c r="E60" s="428" t="str">
        <f>IF(AND(ISNUMBER(C60)*(C60&gt;0)),D60/C60,"")</f>
        <v/>
      </c>
      <c r="F60" s="428">
        <f>IF(D60=0,0,IF(D60=C60,1-BETAINV(1-(1-0.95),C60-D60+1,D60),1-BETAINV(1-(1-0.95)/2,C60-D60+1,D60)))</f>
        <v>0</v>
      </c>
      <c r="G60" s="428">
        <f>IF(D60=C60,1,IF(D60=0,1-BETAINV((1-0.95),C60-D60,D60+1),1-BETAINV((1-0.95)/2,C60-D60,D60+1)))</f>
        <v>1</v>
      </c>
      <c r="H60" s="427">
        <f>BW43</f>
        <v>0</v>
      </c>
      <c r="I60" s="428" t="str">
        <f>IF(AND(ISNUMBER(CG43)*(CG43&gt;0)),H60/$CG$43,"")</f>
        <v/>
      </c>
      <c r="J60" s="427">
        <f>CA43</f>
        <v>0</v>
      </c>
      <c r="K60" s="428" t="str">
        <f>IF(AND(ISNUMBER(CI43)*(CI43&gt;0)),J60/$CI$43,"")</f>
        <v/>
      </c>
      <c r="L60" s="427">
        <f>CE43</f>
        <v>0</v>
      </c>
      <c r="M60" s="429" t="str">
        <f>IF(AND(ISNUMBER(C60)*(C60&gt;0)),L60/C60,"")</f>
        <v/>
      </c>
      <c r="N60" s="430" t="e">
        <f>AVERAGE((BJ45-BJ46)/(1-BJ46),(BP45-BP46)/(1-BP46))</f>
        <v>#VALUE!</v>
      </c>
      <c r="O60" s="384"/>
      <c r="P60" s="384"/>
      <c r="Q60" s="384"/>
      <c r="R60" s="384"/>
      <c r="S60" s="384"/>
      <c r="T60" s="384"/>
      <c r="U60" s="384"/>
      <c r="V60" s="384"/>
      <c r="W60" s="384"/>
      <c r="X60" s="384"/>
      <c r="Y60" s="384"/>
      <c r="Z60" s="384"/>
      <c r="AA60" s="384"/>
      <c r="AB60" s="384"/>
      <c r="AC60" s="384"/>
      <c r="AD60" s="384"/>
      <c r="AE60" s="384"/>
      <c r="AF60" s="384"/>
      <c r="AG60" s="384"/>
    </row>
    <row r="61" spans="2:98" ht="13.8" thickBot="1"/>
    <row r="62" spans="2:98" ht="13.8" thickBot="1">
      <c r="B62" s="435" t="s">
        <v>545</v>
      </c>
      <c r="C62" s="413" t="s">
        <v>528</v>
      </c>
      <c r="D62" s="413" t="s">
        <v>529</v>
      </c>
      <c r="E62" s="413" t="s">
        <v>530</v>
      </c>
      <c r="F62" s="413" t="s">
        <v>531</v>
      </c>
      <c r="G62" s="438" t="s">
        <v>532</v>
      </c>
    </row>
    <row r="63" spans="2:98" ht="13.8" thickBot="1">
      <c r="B63" s="439"/>
      <c r="C63" s="440">
        <f>COUNTA($C$13:$C$42)</f>
        <v>0</v>
      </c>
      <c r="D63" s="440">
        <f>C63-CK43</f>
        <v>0</v>
      </c>
      <c r="E63" s="441" t="str">
        <f>IF(AND(ISNUMBER(C63)*(C63&gt;0)),D63/C63,"")</f>
        <v/>
      </c>
      <c r="F63" s="441">
        <f>IF(D63=0,0,IF(D63=C63,1-BETAINV(1-(1-0.95),C63-D63+1,D63),1-BETAINV(1-(1-0.95)/2,C63-D63+1,D63)))</f>
        <v>0</v>
      </c>
      <c r="G63" s="442">
        <f>IF(D63=C63,1,IF(D63=0,1-BETAINV((1-0.95),C63-D63,D63+1),1-BETAINV((1-0.95)/2,C63-D63,D63+1)))</f>
        <v>1</v>
      </c>
    </row>
    <row r="64" spans="2:98" ht="13.8" thickBot="1"/>
    <row r="65" spans="2:8" ht="21.6" thickBot="1">
      <c r="B65" s="435" t="s">
        <v>546</v>
      </c>
      <c r="C65" s="413" t="s">
        <v>528</v>
      </c>
      <c r="D65" s="413" t="s">
        <v>529</v>
      </c>
      <c r="E65" s="413" t="s">
        <v>530</v>
      </c>
      <c r="F65" s="413" t="s">
        <v>531</v>
      </c>
      <c r="G65" s="438" t="s">
        <v>532</v>
      </c>
      <c r="H65" s="443" t="s">
        <v>547</v>
      </c>
    </row>
    <row r="66" spans="2:8" ht="13.8" thickBot="1">
      <c r="B66" s="439"/>
      <c r="C66" s="440">
        <f>COUNTA($C$13:$C$42)</f>
        <v>0</v>
      </c>
      <c r="D66" s="440">
        <f>C66-CM43</f>
        <v>0</v>
      </c>
      <c r="E66" s="441" t="str">
        <f>IF(AND(ISNUMBER(C66)*(C66&gt;0)),D66/C66,"")</f>
        <v/>
      </c>
      <c r="F66" s="441">
        <f>IF(D66=0,0,IF(D66=C66,1-BETAINV(1-(1-0.95),C66-D66+1,D66),1-BETAINV(1-(1-0.95)/2,C66-D66+1,D66)))</f>
        <v>0</v>
      </c>
      <c r="G66" s="442">
        <f>IF(D66=C66,1,IF(D66=0,1-BETAINV((1-0.95),C66-D66,D66+1),1-BETAINV((1-0.95)/2,C66-D66,D66+1)))</f>
        <v>1</v>
      </c>
      <c r="H66" s="444" t="e">
        <f>AVERAGE(N58:N60)</f>
        <v>#VALUE!</v>
      </c>
    </row>
    <row r="70" spans="2:8">
      <c r="B70" s="191" t="s">
        <v>28</v>
      </c>
    </row>
    <row r="71" spans="2:8">
      <c r="B71" s="364" t="s">
        <v>548</v>
      </c>
    </row>
    <row r="72" spans="2:8">
      <c r="B72" s="445" t="s">
        <v>549</v>
      </c>
    </row>
    <row r="73" spans="2:8">
      <c r="B73" s="191" t="s">
        <v>550</v>
      </c>
    </row>
    <row r="74" spans="2:8">
      <c r="B74" s="446" t="s">
        <v>551</v>
      </c>
    </row>
    <row r="77" spans="2:8">
      <c r="B77" s="81" t="s">
        <v>122</v>
      </c>
    </row>
  </sheetData>
  <sheetProtection sheet="1" objects="1" scenarios="1"/>
  <mergeCells count="25">
    <mergeCell ref="CI11:CI12"/>
    <mergeCell ref="CK11:CK12"/>
    <mergeCell ref="CM11:CM12"/>
    <mergeCell ref="W11:Z11"/>
    <mergeCell ref="AC11:AF11"/>
    <mergeCell ref="AL11:AO11"/>
    <mergeCell ref="AR11:AU11"/>
    <mergeCell ref="AH11:AJ11"/>
    <mergeCell ref="CG11:CG12"/>
    <mergeCell ref="BU11:BW11"/>
    <mergeCell ref="BY11:CA11"/>
    <mergeCell ref="CC11:CE11"/>
    <mergeCell ref="AX11:BA11"/>
    <mergeCell ref="BD11:BG11"/>
    <mergeCell ref="BJ11:BM11"/>
    <mergeCell ref="BP11:BS11"/>
    <mergeCell ref="Q11:T11"/>
    <mergeCell ref="C3:J3"/>
    <mergeCell ref="C4:J4"/>
    <mergeCell ref="C5:J5"/>
    <mergeCell ref="C6:J6"/>
    <mergeCell ref="E11:F11"/>
    <mergeCell ref="G11:H11"/>
    <mergeCell ref="I11:J11"/>
    <mergeCell ref="L11:N11"/>
  </mergeCells>
  <phoneticPr fontId="7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7169" r:id="rId4">
          <objectPr defaultSize="0" autoPict="0" r:id="rId5">
            <anchor moveWithCells="1" sizeWithCells="1">
              <from>
                <xdr:col>5</xdr:col>
                <xdr:colOff>76200</xdr:colOff>
                <xdr:row>79</xdr:row>
                <xdr:rowOff>0</xdr:rowOff>
              </from>
              <to>
                <xdr:col>72</xdr:col>
                <xdr:colOff>160020</xdr:colOff>
                <xdr:row>79</xdr:row>
                <xdr:rowOff>0</xdr:rowOff>
              </to>
            </anchor>
          </objectPr>
        </oleObject>
      </mc:Choice>
      <mc:Fallback>
        <oleObject progId="Equation.3" shapeId="7169" r:id="rId4"/>
      </mc:Fallback>
    </mc:AlternateContent>
    <mc:AlternateContent xmlns:mc="http://schemas.openxmlformats.org/markup-compatibility/2006">
      <mc:Choice Requires="x14">
        <oleObject progId="Equation.3" shapeId="7170" r:id="rId6">
          <objectPr defaultSize="0" autoPict="0" r:id="rId7">
            <anchor moveWithCells="1" sizeWithCells="1">
              <from>
                <xdr:col>5</xdr:col>
                <xdr:colOff>327660</xdr:colOff>
                <xdr:row>79</xdr:row>
                <xdr:rowOff>0</xdr:rowOff>
              </from>
              <to>
                <xdr:col>75</xdr:col>
                <xdr:colOff>541020</xdr:colOff>
                <xdr:row>79</xdr:row>
                <xdr:rowOff>0</xdr:rowOff>
              </to>
            </anchor>
          </objectPr>
        </oleObject>
      </mc:Choice>
      <mc:Fallback>
        <oleObject progId="Equation.3" shapeId="7170" r:id="rId6"/>
      </mc:Fallback>
    </mc:AlternateContent>
    <mc:AlternateContent xmlns:mc="http://schemas.openxmlformats.org/markup-compatibility/2006">
      <mc:Choice Requires="x14">
        <oleObject progId="Equation.3" shapeId="7171" r:id="rId8">
          <objectPr defaultSize="0" autoPict="0" r:id="rId9">
            <anchor moveWithCells="1" sizeWithCells="1">
              <from>
                <xdr:col>5</xdr:col>
                <xdr:colOff>312420</xdr:colOff>
                <xdr:row>79</xdr:row>
                <xdr:rowOff>0</xdr:rowOff>
              </from>
              <to>
                <xdr:col>75</xdr:col>
                <xdr:colOff>594360</xdr:colOff>
                <xdr:row>79</xdr:row>
                <xdr:rowOff>0</xdr:rowOff>
              </to>
            </anchor>
          </objectPr>
        </oleObject>
      </mc:Choice>
      <mc:Fallback>
        <oleObject progId="Equation.3" shapeId="7171" r:id="rId8"/>
      </mc:Fallback>
    </mc:AlternateContent>
    <mc:AlternateContent xmlns:mc="http://schemas.openxmlformats.org/markup-compatibility/2006">
      <mc:Choice Requires="x14">
        <oleObject progId="Equation.3" shapeId="7172" r:id="rId10">
          <objectPr defaultSize="0" autoPict="0" r:id="rId11">
            <anchor moveWithCells="1" sizeWithCells="1">
              <from>
                <xdr:col>5</xdr:col>
                <xdr:colOff>76200</xdr:colOff>
                <xdr:row>79</xdr:row>
                <xdr:rowOff>0</xdr:rowOff>
              </from>
              <to>
                <xdr:col>80</xdr:col>
                <xdr:colOff>76200</xdr:colOff>
                <xdr:row>79</xdr:row>
                <xdr:rowOff>0</xdr:rowOff>
              </to>
            </anchor>
          </objectPr>
        </oleObject>
      </mc:Choice>
      <mc:Fallback>
        <oleObject progId="Equation.3" shapeId="7172" r:id="rId10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7"/>
  <dimension ref="A1:O126"/>
  <sheetViews>
    <sheetView showGridLines="0" showRowColHeaders="0" workbookViewId="0">
      <selection activeCell="N12" sqref="N12"/>
    </sheetView>
  </sheetViews>
  <sheetFormatPr defaultColWidth="9.109375" defaultRowHeight="13.2"/>
  <cols>
    <col min="1" max="1" width="12.5546875" style="70" bestFit="1" customWidth="1"/>
    <col min="2" max="2" width="2.6640625" style="70" customWidth="1"/>
    <col min="3" max="7" width="9.109375" style="70"/>
    <col min="8" max="8" width="24.6640625" style="70" customWidth="1"/>
    <col min="9" max="9" width="20.6640625" style="70" customWidth="1"/>
    <col min="10" max="10" width="2.6640625" style="70" customWidth="1"/>
    <col min="11" max="11" width="9.109375" style="70"/>
    <col min="12" max="12" width="11.44140625" style="70" bestFit="1" customWidth="1"/>
    <col min="13" max="13" width="10.44140625" style="70" bestFit="1" customWidth="1"/>
    <col min="14" max="16384" width="9.109375" style="70"/>
  </cols>
  <sheetData>
    <row r="1" spans="2:12" ht="13.8" thickBot="1">
      <c r="B1" s="447"/>
      <c r="C1" s="447"/>
      <c r="D1" s="447"/>
      <c r="E1" s="447"/>
      <c r="F1" s="447"/>
      <c r="G1" s="447"/>
      <c r="H1" s="447"/>
      <c r="I1" s="447"/>
      <c r="J1" s="447"/>
    </row>
    <row r="2" spans="2:12" ht="13.8">
      <c r="B2" s="448"/>
      <c r="C2" s="449" t="s">
        <v>552</v>
      </c>
      <c r="D2" s="449"/>
      <c r="E2" s="449"/>
      <c r="F2" s="449"/>
      <c r="G2" s="449"/>
      <c r="H2" s="449"/>
      <c r="I2" s="449"/>
      <c r="J2" s="450"/>
    </row>
    <row r="3" spans="2:12" ht="13.8">
      <c r="B3" s="451"/>
      <c r="C3" s="452"/>
      <c r="D3" s="452"/>
      <c r="E3" s="452"/>
      <c r="F3" s="452"/>
      <c r="G3" s="452"/>
      <c r="H3" s="452"/>
      <c r="I3" s="452"/>
      <c r="J3" s="453"/>
    </row>
    <row r="4" spans="2:12" ht="13.8">
      <c r="B4" s="451"/>
      <c r="C4" s="452"/>
      <c r="D4" s="452"/>
      <c r="E4" s="452"/>
      <c r="F4" s="452"/>
      <c r="G4" s="452"/>
      <c r="H4" s="452"/>
      <c r="I4" s="452"/>
      <c r="J4" s="453"/>
    </row>
    <row r="5" spans="2:12" ht="13.8">
      <c r="B5" s="451"/>
      <c r="C5" s="452" t="s">
        <v>553</v>
      </c>
      <c r="D5" s="452"/>
      <c r="E5" s="452"/>
      <c r="F5" s="452"/>
      <c r="G5" s="452"/>
      <c r="H5" s="452" t="s">
        <v>409</v>
      </c>
      <c r="I5" s="454"/>
      <c r="J5" s="453"/>
    </row>
    <row r="6" spans="2:12" ht="13.8">
      <c r="B6" s="451"/>
      <c r="C6" s="452"/>
      <c r="D6" s="452"/>
      <c r="E6" s="452"/>
      <c r="F6" s="452"/>
      <c r="G6" s="452"/>
      <c r="H6" s="452"/>
      <c r="I6" s="452"/>
      <c r="J6" s="453"/>
    </row>
    <row r="7" spans="2:12" ht="13.8">
      <c r="B7" s="451"/>
      <c r="C7" s="452" t="s">
        <v>554</v>
      </c>
      <c r="D7" s="452"/>
      <c r="E7" s="452"/>
      <c r="F7" s="452"/>
      <c r="G7" s="452"/>
      <c r="H7" s="452" t="s">
        <v>555</v>
      </c>
      <c r="I7" s="454"/>
      <c r="J7" s="453"/>
    </row>
    <row r="8" spans="2:12" ht="13.8">
      <c r="B8" s="451"/>
      <c r="C8" s="452"/>
      <c r="D8" s="452"/>
      <c r="E8" s="452"/>
      <c r="F8" s="452"/>
      <c r="G8" s="452"/>
      <c r="H8" s="452"/>
      <c r="I8" s="452"/>
      <c r="J8" s="453"/>
    </row>
    <row r="9" spans="2:12" ht="13.8">
      <c r="B9" s="451"/>
      <c r="C9" s="452" t="s">
        <v>556</v>
      </c>
      <c r="D9" s="452"/>
      <c r="E9" s="452"/>
      <c r="F9" s="452"/>
      <c r="G9" s="452"/>
      <c r="H9" s="452" t="s">
        <v>557</v>
      </c>
      <c r="I9" s="454"/>
      <c r="J9" s="453"/>
    </row>
    <row r="10" spans="2:12" ht="13.8">
      <c r="B10" s="451"/>
      <c r="C10" s="452"/>
      <c r="D10" s="452"/>
      <c r="E10" s="452"/>
      <c r="F10" s="452"/>
      <c r="G10" s="452"/>
      <c r="H10" s="452"/>
      <c r="I10" s="452"/>
      <c r="J10" s="453"/>
    </row>
    <row r="11" spans="2:12" ht="13.8">
      <c r="B11" s="451"/>
      <c r="C11" s="452" t="s">
        <v>558</v>
      </c>
      <c r="D11" s="452"/>
      <c r="E11" s="452"/>
      <c r="F11" s="452"/>
      <c r="G11" s="452"/>
      <c r="H11" s="452" t="s">
        <v>559</v>
      </c>
      <c r="I11" s="455" t="e">
        <f>(I7/(I5*I9)*1000000)</f>
        <v>#DIV/0!</v>
      </c>
      <c r="J11" s="453"/>
    </row>
    <row r="12" spans="2:12" ht="13.8">
      <c r="B12" s="451"/>
      <c r="C12" s="452"/>
      <c r="D12" s="452"/>
      <c r="E12" s="452"/>
      <c r="F12" s="452"/>
      <c r="G12" s="452"/>
      <c r="H12" s="452"/>
      <c r="I12" s="452"/>
      <c r="J12" s="453"/>
    </row>
    <row r="13" spans="2:12" ht="13.8">
      <c r="B13" s="451"/>
      <c r="C13" s="452" t="s">
        <v>560</v>
      </c>
      <c r="D13" s="452"/>
      <c r="E13" s="452"/>
      <c r="F13" s="452"/>
      <c r="G13" s="452"/>
      <c r="H13" s="452"/>
      <c r="I13" s="456" t="e">
        <f>(I7/(I5*I9))</f>
        <v>#DIV/0!</v>
      </c>
      <c r="J13" s="453"/>
    </row>
    <row r="14" spans="2:12" ht="13.8">
      <c r="B14" s="451"/>
      <c r="C14" s="452"/>
      <c r="D14" s="452"/>
      <c r="E14" s="452"/>
      <c r="F14" s="452"/>
      <c r="G14" s="452"/>
      <c r="H14" s="452"/>
      <c r="I14" s="452"/>
      <c r="J14" s="453"/>
      <c r="K14" s="457"/>
      <c r="L14" s="457"/>
    </row>
    <row r="15" spans="2:12" ht="13.8">
      <c r="B15" s="451"/>
      <c r="C15" s="452" t="s">
        <v>561</v>
      </c>
      <c r="D15" s="452"/>
      <c r="E15" s="452"/>
      <c r="F15" s="452"/>
      <c r="G15" s="452"/>
      <c r="H15" s="452" t="s">
        <v>562</v>
      </c>
      <c r="I15" s="458" t="e">
        <f>IF(I27&gt;=8,"                 &gt;8",I27)</f>
        <v>#DIV/0!</v>
      </c>
      <c r="J15" s="453"/>
      <c r="K15" s="457"/>
      <c r="L15" s="457"/>
    </row>
    <row r="16" spans="2:12" ht="13.8">
      <c r="B16" s="451"/>
      <c r="C16" s="452"/>
      <c r="D16" s="452"/>
      <c r="E16" s="452"/>
      <c r="F16" s="452"/>
      <c r="G16" s="452"/>
      <c r="H16" s="452"/>
      <c r="I16" s="452"/>
      <c r="J16" s="453"/>
      <c r="K16" s="457"/>
      <c r="L16" s="457"/>
    </row>
    <row r="17" spans="2:15" ht="14.4" thickBot="1">
      <c r="B17" s="459"/>
      <c r="C17" s="460"/>
      <c r="D17" s="460"/>
      <c r="E17" s="460"/>
      <c r="F17" s="460"/>
      <c r="G17" s="460"/>
      <c r="H17" s="460"/>
      <c r="I17" s="460"/>
      <c r="J17" s="461"/>
      <c r="K17" s="457"/>
      <c r="L17" s="457"/>
    </row>
    <row r="18" spans="2:15">
      <c r="B18" s="447"/>
      <c r="C18" s="447"/>
      <c r="D18" s="447"/>
      <c r="E18" s="447"/>
      <c r="F18" s="447"/>
      <c r="G18" s="447"/>
      <c r="H18" s="447"/>
      <c r="I18" s="447"/>
      <c r="J18" s="447"/>
      <c r="K18" s="457"/>
      <c r="L18" s="457"/>
      <c r="M18" s="457"/>
    </row>
    <row r="19" spans="2:15">
      <c r="B19" s="447"/>
      <c r="C19" s="462" t="s">
        <v>28</v>
      </c>
      <c r="D19" s="447"/>
      <c r="E19" s="447"/>
      <c r="F19" s="447"/>
      <c r="G19" s="447"/>
      <c r="H19" s="447"/>
      <c r="I19" s="447"/>
      <c r="J19" s="447"/>
      <c r="K19" s="457"/>
      <c r="L19" s="457"/>
      <c r="M19" s="457"/>
    </row>
    <row r="20" spans="2:15">
      <c r="B20" s="447"/>
      <c r="C20" s="462" t="s">
        <v>563</v>
      </c>
      <c r="D20" s="447"/>
      <c r="E20" s="447"/>
      <c r="F20" s="447"/>
      <c r="G20" s="447"/>
      <c r="H20" s="447"/>
      <c r="I20" s="447"/>
      <c r="J20" s="447"/>
      <c r="K20" s="457"/>
      <c r="L20" s="457"/>
      <c r="M20" s="457"/>
    </row>
    <row r="21" spans="2:15">
      <c r="B21" s="447"/>
      <c r="C21" s="462" t="s">
        <v>564</v>
      </c>
      <c r="D21" s="447"/>
      <c r="E21" s="447"/>
      <c r="F21" s="447"/>
      <c r="G21" s="447"/>
      <c r="H21" s="447"/>
      <c r="I21" s="447"/>
      <c r="J21" s="447"/>
      <c r="K21" s="457"/>
      <c r="L21" s="301"/>
      <c r="M21" s="457"/>
    </row>
    <row r="22" spans="2:15">
      <c r="B22" s="447"/>
      <c r="C22" s="462" t="s">
        <v>565</v>
      </c>
      <c r="D22" s="447"/>
      <c r="E22" s="447"/>
      <c r="F22" s="447"/>
      <c r="G22" s="447"/>
      <c r="H22" s="447"/>
      <c r="I22" s="447"/>
      <c r="J22" s="447"/>
      <c r="K22" s="463"/>
      <c r="L22" s="464"/>
      <c r="M22" s="463"/>
      <c r="N22" s="465"/>
      <c r="O22" s="465"/>
    </row>
    <row r="23" spans="2:15">
      <c r="B23" s="447"/>
      <c r="C23" s="447"/>
      <c r="D23" s="447"/>
      <c r="E23" s="447"/>
      <c r="F23" s="447"/>
      <c r="G23" s="447"/>
      <c r="H23" s="447"/>
      <c r="I23" s="447"/>
      <c r="J23" s="447"/>
      <c r="K23" s="463"/>
      <c r="L23" s="466" t="e">
        <f>1-(I13)</f>
        <v>#DIV/0!</v>
      </c>
      <c r="M23" s="463"/>
      <c r="N23" s="465"/>
      <c r="O23" s="465"/>
    </row>
    <row r="24" spans="2:15">
      <c r="B24" s="447"/>
      <c r="C24" s="191" t="s">
        <v>122</v>
      </c>
      <c r="D24" s="447"/>
      <c r="E24" s="447"/>
      <c r="F24" s="447"/>
      <c r="G24" s="447"/>
      <c r="H24" s="447"/>
      <c r="I24" s="447"/>
      <c r="J24" s="447"/>
      <c r="K24" s="463"/>
      <c r="L24" s="464" t="e">
        <f>L23-0.5</f>
        <v>#DIV/0!</v>
      </c>
      <c r="M24" s="464" t="e">
        <f>0.180625-L24*L24</f>
        <v>#DIV/0!</v>
      </c>
      <c r="N24" s="465"/>
      <c r="O24" s="465"/>
    </row>
    <row r="25" spans="2:15">
      <c r="K25" s="463"/>
      <c r="L25" s="467" t="e">
        <f>IF((ABS(L24))&lt;=0.425,M24,IF(L24&lt;0,L23,IF(L24&gt;0,M25)))</f>
        <v>#DIV/0!</v>
      </c>
      <c r="M25" s="468" t="e">
        <f>1-L23</f>
        <v>#DIV/0!</v>
      </c>
      <c r="N25" s="465"/>
      <c r="O25" s="465"/>
    </row>
    <row r="26" spans="2:15">
      <c r="I26" s="457"/>
      <c r="K26" s="463"/>
      <c r="L26" s="464" t="e">
        <f>SQRT(-LOG(L25,2.718282))</f>
        <v>#DIV/0!</v>
      </c>
      <c r="M26" s="464"/>
      <c r="N26" s="465"/>
      <c r="O26" s="465"/>
    </row>
    <row r="27" spans="2:15" ht="13.8">
      <c r="I27" s="469" t="e">
        <f>IF(L24&gt;=0,L28+1.5,IF(L24&lt;0,(-ABS(L28)+1.5)))</f>
        <v>#DIV/0!</v>
      </c>
      <c r="K27" s="463"/>
      <c r="L27" s="464" t="e">
        <f>IF(L26&lt;=5,A61,A62)</f>
        <v>#DIV/0!</v>
      </c>
      <c r="M27" s="464"/>
      <c r="N27" s="465"/>
      <c r="O27" s="465"/>
    </row>
    <row r="28" spans="2:15">
      <c r="K28" s="463"/>
      <c r="L28" s="464" t="e">
        <f>IF(ABS(L24)&lt;=0.425,A60,L27)</f>
        <v>#DIV/0!</v>
      </c>
      <c r="M28" s="464"/>
      <c r="N28" s="465"/>
      <c r="O28" s="465"/>
    </row>
    <row r="29" spans="2:15">
      <c r="K29" s="463"/>
      <c r="L29" s="464"/>
      <c r="M29" s="464"/>
      <c r="N29" s="465"/>
      <c r="O29" s="465"/>
    </row>
    <row r="30" spans="2:15">
      <c r="K30" s="463"/>
      <c r="L30" s="464"/>
      <c r="M30" s="464"/>
      <c r="N30" s="465"/>
      <c r="O30" s="465"/>
    </row>
    <row r="31" spans="2:15">
      <c r="K31" s="463"/>
      <c r="L31" s="463"/>
      <c r="M31" s="463"/>
      <c r="N31" s="465"/>
      <c r="O31" s="465"/>
    </row>
    <row r="32" spans="2:15">
      <c r="K32" s="463"/>
      <c r="L32" s="463"/>
      <c r="M32" s="463"/>
      <c r="N32" s="465"/>
      <c r="O32" s="465"/>
    </row>
    <row r="33" spans="11:15">
      <c r="K33" s="463"/>
      <c r="L33" s="463"/>
      <c r="M33" s="463"/>
      <c r="N33" s="470"/>
      <c r="O33" s="470"/>
    </row>
    <row r="34" spans="11:15">
      <c r="K34" s="471"/>
      <c r="L34" s="471"/>
      <c r="M34" s="471"/>
      <c r="N34" s="470"/>
      <c r="O34" s="470"/>
    </row>
    <row r="35" spans="11:15">
      <c r="K35" s="470"/>
      <c r="L35" s="470"/>
      <c r="M35" s="470"/>
      <c r="N35" s="470"/>
      <c r="O35" s="470"/>
    </row>
    <row r="51" spans="1:8">
      <c r="A51" s="457"/>
      <c r="B51" s="457"/>
      <c r="C51" s="457"/>
    </row>
    <row r="52" spans="1:8">
      <c r="A52" s="472"/>
      <c r="B52" s="463"/>
      <c r="C52" s="463"/>
      <c r="D52" s="464"/>
      <c r="E52" s="470"/>
      <c r="F52" s="470"/>
      <c r="G52" s="470"/>
      <c r="H52" s="470"/>
    </row>
    <row r="53" spans="1:8">
      <c r="A53" s="464"/>
      <c r="B53" s="463"/>
      <c r="C53" s="463"/>
      <c r="D53" s="464"/>
      <c r="E53" s="470"/>
      <c r="F53" s="470"/>
      <c r="G53" s="470"/>
      <c r="H53" s="470"/>
    </row>
    <row r="54" spans="1:8">
      <c r="A54" s="464"/>
      <c r="B54" s="463"/>
      <c r="C54" s="463"/>
      <c r="D54" s="464"/>
      <c r="E54" s="470"/>
      <c r="F54" s="470"/>
      <c r="G54" s="470"/>
      <c r="H54" s="470"/>
    </row>
    <row r="55" spans="1:8">
      <c r="A55" s="464" t="e">
        <f>L26-1.6</f>
        <v>#DIV/0!</v>
      </c>
      <c r="B55" s="463"/>
      <c r="C55" s="463"/>
      <c r="D55" s="464"/>
      <c r="E55" s="470"/>
      <c r="F55" s="470"/>
      <c r="G55" s="470"/>
      <c r="H55" s="470"/>
    </row>
    <row r="56" spans="1:8">
      <c r="A56" s="467" t="e">
        <f>L26-5</f>
        <v>#DIV/0!</v>
      </c>
      <c r="B56" s="463"/>
      <c r="C56" s="463"/>
      <c r="D56" s="464"/>
      <c r="E56" s="470"/>
      <c r="F56" s="470"/>
      <c r="G56" s="470"/>
      <c r="H56" s="470"/>
    </row>
    <row r="57" spans="1:8">
      <c r="A57" s="464"/>
      <c r="B57" s="463"/>
      <c r="C57" s="463"/>
      <c r="D57" s="464"/>
      <c r="E57" s="470"/>
      <c r="F57" s="470"/>
      <c r="G57" s="470"/>
      <c r="H57" s="470"/>
    </row>
    <row r="58" spans="1:8">
      <c r="A58" s="464"/>
      <c r="B58" s="463"/>
      <c r="C58" s="463"/>
      <c r="D58" s="464"/>
      <c r="E58" s="470"/>
      <c r="F58" s="470"/>
      <c r="G58" s="470"/>
      <c r="H58" s="470"/>
    </row>
    <row r="59" spans="1:8">
      <c r="A59" s="463"/>
      <c r="B59" s="463"/>
      <c r="C59" s="463"/>
      <c r="D59" s="464"/>
      <c r="E59" s="470"/>
      <c r="F59" s="470"/>
      <c r="G59" s="470"/>
      <c r="H59" s="470"/>
    </row>
    <row r="60" spans="1:8">
      <c r="A60" s="463" t="e">
        <f>L24 * (((((((A70 *M24 + A71) *  M24 + A72) *  M24 + A73) *  M24+ A74) * M24 + A75) * M24 + A76) *  M24 + A77) / (((((((A78 * M24 + A79) *  M24 + A80) * M24 + A81) *  M24 + A82) * M24 + A83) *  M24 + A84) * M24 + 1)</f>
        <v>#DIV/0!</v>
      </c>
      <c r="B60" s="463"/>
      <c r="C60" s="463" t="e">
        <f>1.5+A60</f>
        <v>#DIV/0!</v>
      </c>
      <c r="D60" s="464"/>
      <c r="E60" s="470"/>
      <c r="F60" s="470"/>
      <c r="G60" s="470"/>
      <c r="H60" s="470"/>
    </row>
    <row r="61" spans="1:8">
      <c r="A61" s="463" t="e">
        <f>(((((((A85*A55+A86)*A55+A87)*A55+A88)*A55+A89)*A55+A90)*A55+A91)*A55+A92)/(((((((A99*A55+A98)*A55+A97)*A55+A96)*A55+A95)*A55+A94)*A55+A93)*A55+1)</f>
        <v>#DIV/0!</v>
      </c>
      <c r="B61" s="463"/>
      <c r="C61" s="463" t="e">
        <f>1.5+A61</f>
        <v>#DIV/0!</v>
      </c>
      <c r="D61" s="464"/>
      <c r="E61" s="470"/>
      <c r="F61" s="470"/>
      <c r="G61" s="470"/>
      <c r="H61" s="470"/>
    </row>
    <row r="62" spans="1:8">
      <c r="A62" s="463" t="e">
        <f xml:space="preserve"> (((((((A107 *A56 +A106) * A56  + A105) * A56+A104) * A56+ A103) * A56 + A102) * A56 +A101) *A56 + A100) / (((((((A114 * A56 + A113) * A56 +A112) *A56 + A111) *A56 +A110) *A56 + A109) *  A56 ))</f>
        <v>#DIV/0!</v>
      </c>
      <c r="B62" s="463"/>
      <c r="C62" s="463" t="e">
        <f>1.5+A62</f>
        <v>#DIV/0!</v>
      </c>
      <c r="D62" s="464"/>
      <c r="E62" s="470"/>
      <c r="F62" s="470"/>
      <c r="G62" s="470"/>
      <c r="H62" s="470"/>
    </row>
    <row r="63" spans="1:8">
      <c r="A63" s="463"/>
      <c r="B63" s="463"/>
      <c r="C63" s="463"/>
      <c r="D63" s="464"/>
      <c r="E63" s="470"/>
      <c r="F63" s="470"/>
      <c r="G63" s="470"/>
      <c r="H63" s="470"/>
    </row>
    <row r="64" spans="1:8">
      <c r="A64" s="463"/>
      <c r="B64" s="463"/>
      <c r="C64" s="463"/>
      <c r="D64" s="464"/>
      <c r="E64" s="470"/>
      <c r="F64" s="470"/>
      <c r="G64" s="470"/>
      <c r="H64" s="470"/>
    </row>
    <row r="65" spans="1:8">
      <c r="A65" s="463"/>
      <c r="B65" s="463"/>
      <c r="C65" s="463"/>
      <c r="D65" s="464"/>
      <c r="E65" s="470"/>
      <c r="F65" s="470"/>
      <c r="G65" s="470"/>
      <c r="H65" s="470"/>
    </row>
    <row r="66" spans="1:8">
      <c r="A66" s="463"/>
      <c r="B66" s="463"/>
      <c r="C66" s="463"/>
      <c r="D66" s="464"/>
      <c r="E66" s="470"/>
      <c r="F66" s="470"/>
      <c r="G66" s="470"/>
      <c r="H66" s="470"/>
    </row>
    <row r="67" spans="1:8">
      <c r="A67" s="464"/>
      <c r="B67" s="464"/>
      <c r="C67" s="464"/>
      <c r="D67" s="464"/>
      <c r="E67" s="470"/>
      <c r="F67" s="470"/>
      <c r="G67" s="470"/>
      <c r="H67" s="470"/>
    </row>
    <row r="68" spans="1:8">
      <c r="A68" s="464"/>
      <c r="B68" s="464"/>
      <c r="C68" s="464"/>
      <c r="D68" s="464"/>
      <c r="E68" s="470"/>
      <c r="F68" s="470"/>
      <c r="G68" s="470"/>
      <c r="H68" s="470"/>
    </row>
    <row r="69" spans="1:8">
      <c r="A69" s="464"/>
      <c r="B69" s="464"/>
      <c r="C69" s="464"/>
      <c r="D69" s="464"/>
      <c r="E69" s="470"/>
      <c r="F69" s="470"/>
      <c r="G69" s="470"/>
      <c r="H69" s="470"/>
    </row>
    <row r="70" spans="1:8">
      <c r="A70" s="473">
        <v>2509.0809287301199</v>
      </c>
      <c r="B70" s="464"/>
      <c r="C70" s="464"/>
      <c r="D70" s="464"/>
      <c r="E70" s="470"/>
      <c r="F70" s="470"/>
      <c r="G70" s="470"/>
      <c r="H70" s="470"/>
    </row>
    <row r="71" spans="1:8">
      <c r="A71" s="473">
        <v>33430.575583588099</v>
      </c>
      <c r="B71" s="464"/>
      <c r="C71" s="464"/>
      <c r="D71" s="464"/>
      <c r="E71" s="470"/>
      <c r="F71" s="470"/>
      <c r="G71" s="470"/>
      <c r="H71" s="470"/>
    </row>
    <row r="72" spans="1:8">
      <c r="A72" s="473">
        <v>67265.770927008707</v>
      </c>
      <c r="B72" s="464"/>
      <c r="C72" s="464"/>
      <c r="D72" s="464"/>
      <c r="E72" s="470"/>
      <c r="F72" s="470"/>
      <c r="G72" s="470"/>
      <c r="H72" s="470"/>
    </row>
    <row r="73" spans="1:8">
      <c r="A73" s="473">
        <v>45921.953931549899</v>
      </c>
      <c r="B73" s="464"/>
      <c r="C73" s="464"/>
      <c r="D73" s="464"/>
      <c r="E73" s="470"/>
      <c r="F73" s="470"/>
      <c r="G73" s="470"/>
      <c r="H73" s="470"/>
    </row>
    <row r="74" spans="1:8">
      <c r="A74" s="473">
        <v>13731.693765509501</v>
      </c>
      <c r="B74" s="464"/>
      <c r="C74" s="464"/>
      <c r="D74" s="464"/>
      <c r="E74" s="470"/>
      <c r="F74" s="470"/>
      <c r="G74" s="470"/>
      <c r="H74" s="470"/>
    </row>
    <row r="75" spans="1:8">
      <c r="A75" s="473">
        <v>1971.59095030655</v>
      </c>
      <c r="B75" s="464"/>
      <c r="C75" s="464"/>
      <c r="D75" s="464"/>
      <c r="E75" s="470"/>
      <c r="F75" s="470"/>
      <c r="G75" s="470"/>
      <c r="H75" s="470"/>
    </row>
    <row r="76" spans="1:8">
      <c r="A76" s="473">
        <v>133.14166789178401</v>
      </c>
      <c r="B76" s="464"/>
      <c r="C76" s="464"/>
      <c r="D76" s="464"/>
      <c r="E76" s="470"/>
      <c r="F76" s="470"/>
      <c r="G76" s="470"/>
      <c r="H76" s="470"/>
    </row>
    <row r="77" spans="1:8">
      <c r="A77" s="473">
        <v>3.3871328727963701</v>
      </c>
      <c r="B77" s="464"/>
      <c r="C77" s="464"/>
      <c r="D77" s="464"/>
      <c r="E77" s="470"/>
      <c r="F77" s="470"/>
      <c r="G77" s="470"/>
      <c r="H77" s="470"/>
    </row>
    <row r="78" spans="1:8">
      <c r="A78" s="473">
        <v>5226.4952788528499</v>
      </c>
      <c r="B78" s="464"/>
      <c r="C78" s="464"/>
      <c r="D78" s="464"/>
      <c r="E78" s="470"/>
      <c r="F78" s="470"/>
      <c r="G78" s="470"/>
      <c r="H78" s="470"/>
    </row>
    <row r="79" spans="1:8">
      <c r="A79" s="473">
        <v>28729.085735721899</v>
      </c>
      <c r="B79" s="464"/>
      <c r="C79" s="464"/>
      <c r="D79" s="464"/>
      <c r="E79" s="470"/>
      <c r="F79" s="470"/>
      <c r="G79" s="470"/>
      <c r="H79" s="470"/>
    </row>
    <row r="80" spans="1:8">
      <c r="A80" s="473">
        <v>39307.895800092701</v>
      </c>
      <c r="B80" s="464"/>
      <c r="C80" s="464"/>
      <c r="D80" s="464"/>
      <c r="E80" s="470"/>
      <c r="F80" s="470"/>
      <c r="G80" s="470"/>
      <c r="H80" s="470"/>
    </row>
    <row r="81" spans="1:8">
      <c r="A81" s="473">
        <v>21213.7943015866</v>
      </c>
      <c r="B81" s="464"/>
      <c r="C81" s="464"/>
      <c r="D81" s="464"/>
      <c r="E81" s="470"/>
      <c r="F81" s="470"/>
      <c r="G81" s="470"/>
      <c r="H81" s="470"/>
    </row>
    <row r="82" spans="1:8">
      <c r="A82" s="473">
        <v>5394.1960214247501</v>
      </c>
      <c r="B82" s="464"/>
      <c r="C82" s="464"/>
      <c r="D82" s="464"/>
      <c r="E82" s="470"/>
      <c r="F82" s="470"/>
      <c r="G82" s="470"/>
      <c r="H82" s="470"/>
    </row>
    <row r="83" spans="1:8">
      <c r="A83" s="473">
        <v>687.187007492058</v>
      </c>
      <c r="B83" s="464"/>
      <c r="C83" s="464"/>
      <c r="D83" s="464"/>
      <c r="E83" s="470"/>
      <c r="F83" s="470"/>
      <c r="G83" s="470"/>
      <c r="H83" s="470"/>
    </row>
    <row r="84" spans="1:8">
      <c r="A84" s="473">
        <v>42.313330701600897</v>
      </c>
      <c r="B84" s="464"/>
      <c r="C84" s="464"/>
      <c r="D84" s="464"/>
      <c r="E84" s="470"/>
      <c r="F84" s="470"/>
      <c r="G84" s="470"/>
      <c r="H84" s="470"/>
    </row>
    <row r="85" spans="1:8">
      <c r="A85" s="473">
        <v>7.7454501427834095E-4</v>
      </c>
      <c r="B85" s="464"/>
      <c r="C85" s="464"/>
      <c r="D85" s="464"/>
      <c r="E85" s="470"/>
      <c r="F85" s="470"/>
      <c r="G85" s="470"/>
      <c r="H85" s="470"/>
    </row>
    <row r="86" spans="1:8">
      <c r="A86" s="473">
        <v>2.2723844989269201E-2</v>
      </c>
      <c r="B86" s="464"/>
      <c r="C86" s="464"/>
      <c r="D86" s="464"/>
      <c r="E86" s="470"/>
      <c r="F86" s="470"/>
      <c r="G86" s="470"/>
      <c r="H86" s="470"/>
    </row>
    <row r="87" spans="1:8">
      <c r="A87" s="473">
        <v>0.241780725177451</v>
      </c>
      <c r="B87" s="464"/>
      <c r="C87" s="464"/>
      <c r="D87" s="464"/>
      <c r="E87" s="470"/>
      <c r="F87" s="470"/>
      <c r="G87" s="470"/>
      <c r="H87" s="470"/>
    </row>
    <row r="88" spans="1:8">
      <c r="A88" s="473">
        <v>1.27045825245237</v>
      </c>
      <c r="B88" s="464"/>
      <c r="C88" s="464"/>
      <c r="D88" s="464"/>
      <c r="E88" s="470"/>
      <c r="F88" s="470"/>
      <c r="G88" s="470"/>
      <c r="H88" s="470"/>
    </row>
    <row r="89" spans="1:8">
      <c r="A89" s="473">
        <v>3.6478483247632001</v>
      </c>
      <c r="B89" s="464"/>
      <c r="C89" s="464"/>
      <c r="D89" s="464"/>
      <c r="E89" s="470"/>
      <c r="F89" s="470"/>
      <c r="G89" s="470"/>
      <c r="H89" s="470"/>
    </row>
    <row r="90" spans="1:8">
      <c r="A90" s="473">
        <v>5.7694972214606901</v>
      </c>
      <c r="B90" s="464"/>
      <c r="C90" s="464"/>
      <c r="D90" s="464"/>
      <c r="E90" s="470"/>
      <c r="F90" s="470"/>
      <c r="G90" s="470"/>
      <c r="H90" s="470"/>
    </row>
    <row r="91" spans="1:8">
      <c r="A91" s="473">
        <v>4.6303378461565501</v>
      </c>
      <c r="B91" s="464"/>
      <c r="C91" s="464"/>
      <c r="D91" s="464"/>
      <c r="E91" s="470"/>
      <c r="F91" s="470"/>
      <c r="G91" s="470"/>
      <c r="H91" s="470"/>
    </row>
    <row r="92" spans="1:8">
      <c r="A92" s="473">
        <v>1.4234371107496799</v>
      </c>
      <c r="B92" s="464"/>
      <c r="C92" s="464"/>
      <c r="D92" s="464"/>
      <c r="E92" s="470"/>
      <c r="F92" s="470"/>
      <c r="G92" s="470"/>
      <c r="H92" s="470"/>
    </row>
    <row r="93" spans="1:8">
      <c r="A93" s="473">
        <v>2.0531916266377599</v>
      </c>
      <c r="B93" s="464"/>
      <c r="C93" s="464"/>
      <c r="D93" s="464"/>
      <c r="E93" s="470"/>
      <c r="F93" s="470"/>
      <c r="G93" s="470"/>
      <c r="H93" s="470"/>
    </row>
    <row r="94" spans="1:8">
      <c r="A94" s="473">
        <v>1.6763848301838</v>
      </c>
      <c r="B94" s="464"/>
      <c r="C94" s="464"/>
      <c r="D94" s="464"/>
      <c r="E94" s="470"/>
      <c r="F94" s="470"/>
      <c r="G94" s="470"/>
      <c r="H94" s="470"/>
    </row>
    <row r="95" spans="1:8">
      <c r="A95" s="473">
        <v>0.68976733498510001</v>
      </c>
      <c r="B95" s="464"/>
      <c r="C95" s="464"/>
      <c r="D95" s="464"/>
      <c r="E95" s="470"/>
      <c r="F95" s="470"/>
      <c r="G95" s="470"/>
      <c r="H95" s="470"/>
    </row>
    <row r="96" spans="1:8">
      <c r="A96" s="473">
        <v>0.14810397642747999</v>
      </c>
      <c r="B96" s="464"/>
      <c r="C96" s="464"/>
      <c r="D96" s="464"/>
      <c r="E96" s="470"/>
      <c r="F96" s="470"/>
      <c r="G96" s="470"/>
      <c r="H96" s="470"/>
    </row>
    <row r="97" spans="1:8">
      <c r="A97" s="473">
        <v>1.51986665636165E-2</v>
      </c>
      <c r="B97" s="464"/>
      <c r="C97" s="464"/>
      <c r="D97" s="464"/>
      <c r="E97" s="470"/>
      <c r="F97" s="470"/>
      <c r="G97" s="470"/>
      <c r="H97" s="470"/>
    </row>
    <row r="98" spans="1:8">
      <c r="A98" s="473">
        <v>5.4759380849953498E-4</v>
      </c>
      <c r="B98" s="464"/>
      <c r="C98" s="464"/>
      <c r="D98" s="464"/>
      <c r="E98" s="470"/>
      <c r="F98" s="470"/>
      <c r="G98" s="470"/>
      <c r="H98" s="470"/>
    </row>
    <row r="99" spans="1:8">
      <c r="A99" s="473">
        <v>1.05075007164442E-9</v>
      </c>
      <c r="B99" s="464"/>
      <c r="C99" s="464"/>
      <c r="D99" s="464"/>
      <c r="E99" s="470"/>
      <c r="F99" s="470"/>
      <c r="G99" s="470"/>
      <c r="H99" s="470"/>
    </row>
    <row r="100" spans="1:8">
      <c r="A100" s="473">
        <v>6.6579046435010998</v>
      </c>
      <c r="B100" s="464"/>
      <c r="C100" s="464"/>
      <c r="D100" s="464"/>
      <c r="E100" s="470"/>
      <c r="F100" s="470"/>
      <c r="G100" s="470"/>
      <c r="H100" s="470"/>
    </row>
    <row r="101" spans="1:8">
      <c r="A101" s="473">
        <v>5.4637849111641099</v>
      </c>
      <c r="B101" s="464"/>
      <c r="C101" s="464"/>
      <c r="D101" s="464"/>
      <c r="E101" s="470"/>
      <c r="F101" s="470"/>
      <c r="G101" s="470"/>
      <c r="H101" s="470"/>
    </row>
    <row r="102" spans="1:8">
      <c r="A102" s="473">
        <v>1.78482653991729</v>
      </c>
      <c r="B102" s="464"/>
      <c r="C102" s="464"/>
      <c r="D102" s="464"/>
      <c r="E102" s="470"/>
      <c r="F102" s="470"/>
      <c r="G102" s="470"/>
      <c r="H102" s="470"/>
    </row>
    <row r="103" spans="1:8">
      <c r="A103" s="473">
        <v>0.29656057182850498</v>
      </c>
      <c r="B103" s="464"/>
      <c r="C103" s="464"/>
      <c r="D103" s="464"/>
      <c r="E103" s="470"/>
      <c r="F103" s="470"/>
      <c r="G103" s="470"/>
      <c r="H103" s="470"/>
    </row>
    <row r="104" spans="1:8">
      <c r="A104" s="473">
        <v>2.65321895265761E-2</v>
      </c>
      <c r="B104" s="464"/>
      <c r="C104" s="464"/>
      <c r="D104" s="464"/>
      <c r="E104" s="470"/>
      <c r="F104" s="470"/>
      <c r="G104" s="470"/>
      <c r="H104" s="470"/>
    </row>
    <row r="105" spans="1:8">
      <c r="A105" s="473">
        <v>1.2426609473880799E-3</v>
      </c>
      <c r="B105" s="464"/>
      <c r="C105" s="464"/>
      <c r="D105" s="464"/>
      <c r="E105" s="470"/>
      <c r="F105" s="470"/>
      <c r="G105" s="470"/>
      <c r="H105" s="470"/>
    </row>
    <row r="106" spans="1:8">
      <c r="A106" s="473">
        <v>2.71155556874349E-5</v>
      </c>
      <c r="B106" s="464"/>
      <c r="C106" s="464"/>
      <c r="D106" s="464"/>
      <c r="E106" s="470"/>
      <c r="F106" s="470"/>
      <c r="G106" s="470"/>
      <c r="H106" s="470"/>
    </row>
    <row r="107" spans="1:8">
      <c r="A107" s="473">
        <v>2.01033439929229E-7</v>
      </c>
      <c r="B107" s="464"/>
      <c r="C107" s="464"/>
      <c r="D107" s="464"/>
      <c r="E107" s="470"/>
      <c r="F107" s="470"/>
      <c r="G107" s="470"/>
      <c r="H107" s="470"/>
    </row>
    <row r="108" spans="1:8">
      <c r="A108" s="473">
        <v>0.59983220655588798</v>
      </c>
      <c r="B108" s="464"/>
      <c r="C108" s="464"/>
      <c r="D108" s="464"/>
      <c r="E108" s="470"/>
      <c r="F108" s="470"/>
      <c r="G108" s="470"/>
      <c r="H108" s="470"/>
    </row>
    <row r="109" spans="1:8">
      <c r="A109" s="473">
        <v>0.136929880922736</v>
      </c>
      <c r="B109" s="464"/>
      <c r="C109" s="464"/>
      <c r="D109" s="464"/>
      <c r="E109" s="470"/>
      <c r="F109" s="470"/>
      <c r="G109" s="470"/>
      <c r="H109" s="470"/>
    </row>
    <row r="110" spans="1:8">
      <c r="A110" s="473">
        <v>1.4875361290850601E-2</v>
      </c>
      <c r="B110" s="464"/>
      <c r="C110" s="464"/>
      <c r="D110" s="464"/>
      <c r="E110" s="470"/>
      <c r="F110" s="470"/>
      <c r="G110" s="470"/>
      <c r="H110" s="470"/>
    </row>
    <row r="111" spans="1:8">
      <c r="A111" s="473">
        <v>7.8686913114561297E-4</v>
      </c>
      <c r="B111" s="464"/>
      <c r="C111" s="464"/>
      <c r="D111" s="464"/>
      <c r="E111" s="470"/>
      <c r="F111" s="470"/>
      <c r="G111" s="470"/>
      <c r="H111" s="470"/>
    </row>
    <row r="112" spans="1:8">
      <c r="A112" s="473">
        <v>1.8463183175100501E-5</v>
      </c>
      <c r="B112" s="464"/>
      <c r="C112" s="464"/>
      <c r="D112" s="464"/>
      <c r="E112" s="470"/>
      <c r="F112" s="470"/>
      <c r="G112" s="470"/>
      <c r="H112" s="470"/>
    </row>
    <row r="113" spans="1:8">
      <c r="A113" s="473">
        <v>1.4215117583164499E-7</v>
      </c>
      <c r="B113" s="464"/>
      <c r="C113" s="464"/>
      <c r="D113" s="464"/>
      <c r="E113" s="470"/>
      <c r="F113" s="470"/>
      <c r="G113" s="470"/>
      <c r="H113" s="470"/>
    </row>
    <row r="114" spans="1:8">
      <c r="A114" s="473">
        <v>2.0442631033899401E-15</v>
      </c>
      <c r="B114" s="464"/>
      <c r="C114" s="464"/>
      <c r="D114" s="464"/>
      <c r="E114" s="470"/>
      <c r="F114" s="470"/>
      <c r="G114" s="470"/>
      <c r="H114" s="470"/>
    </row>
    <row r="115" spans="1:8">
      <c r="A115" s="464"/>
      <c r="B115" s="464"/>
      <c r="C115" s="464"/>
      <c r="D115" s="464"/>
      <c r="E115" s="470"/>
      <c r="F115" s="470"/>
      <c r="G115" s="470"/>
      <c r="H115" s="470"/>
    </row>
    <row r="116" spans="1:8">
      <c r="A116" s="464"/>
      <c r="B116" s="464"/>
      <c r="C116" s="464"/>
      <c r="D116" s="464"/>
      <c r="E116" s="470"/>
      <c r="F116" s="470"/>
      <c r="G116" s="470"/>
      <c r="H116" s="470"/>
    </row>
    <row r="117" spans="1:8">
      <c r="A117" s="464"/>
      <c r="B117" s="464"/>
      <c r="C117" s="464"/>
      <c r="D117" s="464"/>
      <c r="E117" s="470"/>
      <c r="F117" s="470"/>
      <c r="G117" s="470"/>
      <c r="H117" s="470"/>
    </row>
    <row r="118" spans="1:8">
      <c r="A118" s="464"/>
      <c r="B118" s="464"/>
      <c r="C118" s="464"/>
      <c r="D118" s="464"/>
      <c r="E118" s="470"/>
      <c r="F118" s="470"/>
      <c r="G118" s="470"/>
      <c r="H118" s="470"/>
    </row>
    <row r="119" spans="1:8">
      <c r="A119" s="464"/>
      <c r="B119" s="464"/>
      <c r="C119" s="464"/>
      <c r="D119" s="464"/>
      <c r="E119" s="470"/>
      <c r="F119" s="470"/>
      <c r="G119" s="470"/>
      <c r="H119" s="470"/>
    </row>
    <row r="120" spans="1:8">
      <c r="A120" s="464"/>
      <c r="B120" s="464"/>
      <c r="C120" s="464"/>
      <c r="D120" s="464"/>
      <c r="E120" s="470"/>
      <c r="F120" s="470"/>
      <c r="G120" s="470"/>
      <c r="H120" s="470"/>
    </row>
    <row r="121" spans="1:8">
      <c r="A121" s="464"/>
      <c r="B121" s="464"/>
      <c r="C121" s="464"/>
      <c r="D121" s="464"/>
      <c r="E121" s="470"/>
      <c r="F121" s="470"/>
      <c r="G121" s="470"/>
      <c r="H121" s="470"/>
    </row>
    <row r="122" spans="1:8">
      <c r="A122" s="464"/>
      <c r="B122" s="464"/>
      <c r="C122" s="464"/>
      <c r="D122" s="464"/>
      <c r="E122" s="470"/>
      <c r="F122" s="470"/>
      <c r="G122" s="470"/>
      <c r="H122" s="470"/>
    </row>
    <row r="123" spans="1:8">
      <c r="A123" s="464"/>
      <c r="B123" s="464"/>
      <c r="C123" s="464"/>
      <c r="D123" s="464"/>
      <c r="E123" s="470"/>
      <c r="F123" s="470"/>
      <c r="G123" s="470"/>
      <c r="H123" s="470"/>
    </row>
    <row r="124" spans="1:8">
      <c r="A124" s="464"/>
      <c r="B124" s="464"/>
      <c r="C124" s="464"/>
      <c r="D124" s="464"/>
      <c r="E124" s="470"/>
      <c r="F124" s="470"/>
      <c r="G124" s="470"/>
      <c r="H124" s="470"/>
    </row>
    <row r="125" spans="1:8">
      <c r="A125" s="464"/>
      <c r="B125" s="464"/>
      <c r="C125" s="464"/>
      <c r="D125" s="464"/>
      <c r="E125" s="470"/>
      <c r="F125" s="470"/>
      <c r="G125" s="470"/>
      <c r="H125" s="470"/>
    </row>
    <row r="126" spans="1:8">
      <c r="A126" s="464"/>
      <c r="B126" s="464"/>
      <c r="C126" s="464"/>
      <c r="D126" s="464"/>
      <c r="E126" s="470"/>
      <c r="F126" s="470"/>
      <c r="G126" s="470"/>
      <c r="H126" s="470"/>
    </row>
  </sheetData>
  <sheetProtection sheet="1" objects="1" scenarios="1"/>
  <phoneticPr fontId="2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6"/>
  <dimension ref="A1:Q140"/>
  <sheetViews>
    <sheetView showGridLines="0" showRowColHeaders="0" workbookViewId="0">
      <selection activeCell="I5" sqref="I5"/>
    </sheetView>
  </sheetViews>
  <sheetFormatPr defaultColWidth="9.109375" defaultRowHeight="13.2"/>
  <cols>
    <col min="1" max="1" width="4.88671875" style="470" customWidth="1"/>
    <col min="2" max="7" width="9.109375" style="470"/>
    <col min="8" max="8" width="24.6640625" style="470" customWidth="1"/>
    <col min="9" max="9" width="20.6640625" style="470" customWidth="1"/>
    <col min="10" max="11" width="9.109375" style="470"/>
    <col min="12" max="12" width="11.44140625" style="470" bestFit="1" customWidth="1"/>
    <col min="13" max="13" width="10.44140625" style="470" bestFit="1" customWidth="1"/>
    <col min="14" max="16384" width="9.109375" style="470"/>
  </cols>
  <sheetData>
    <row r="1" spans="2:17" ht="13.8" thickBot="1">
      <c r="B1" s="474"/>
      <c r="C1" s="474"/>
      <c r="D1" s="474"/>
      <c r="E1" s="474"/>
      <c r="F1" s="474"/>
      <c r="G1" s="474"/>
      <c r="H1" s="474"/>
      <c r="I1" s="474"/>
      <c r="J1" s="474"/>
      <c r="M1" s="470" t="s">
        <v>413</v>
      </c>
    </row>
    <row r="2" spans="2:17" ht="13.8">
      <c r="B2" s="475"/>
      <c r="C2" s="476" t="s">
        <v>566</v>
      </c>
      <c r="D2" s="476"/>
      <c r="E2" s="476"/>
      <c r="F2" s="476"/>
      <c r="G2" s="476"/>
      <c r="H2" s="476"/>
      <c r="I2" s="476"/>
      <c r="J2" s="477"/>
    </row>
    <row r="3" spans="2:17" ht="13.8">
      <c r="B3" s="478"/>
      <c r="C3" s="479"/>
      <c r="D3" s="479"/>
      <c r="E3" s="479"/>
      <c r="F3" s="479"/>
      <c r="G3" s="479"/>
      <c r="H3" s="479"/>
      <c r="I3" s="479"/>
      <c r="J3" s="480"/>
    </row>
    <row r="4" spans="2:17" ht="13.8">
      <c r="B4" s="478"/>
      <c r="C4" s="479"/>
      <c r="D4" s="479"/>
      <c r="E4" s="479"/>
      <c r="F4" s="479"/>
      <c r="G4" s="479"/>
      <c r="H4" s="479"/>
      <c r="I4" s="479"/>
      <c r="J4" s="480"/>
    </row>
    <row r="5" spans="2:17" ht="13.8">
      <c r="B5" s="478"/>
      <c r="C5" s="479" t="s">
        <v>567</v>
      </c>
      <c r="D5" s="479"/>
      <c r="E5" s="479"/>
      <c r="F5" s="479"/>
      <c r="G5" s="479"/>
      <c r="H5" s="479" t="s">
        <v>568</v>
      </c>
      <c r="I5" s="481">
        <v>0</v>
      </c>
      <c r="J5" s="480"/>
    </row>
    <row r="6" spans="2:17" ht="13.8">
      <c r="B6" s="478"/>
      <c r="C6" s="479"/>
      <c r="D6" s="479"/>
      <c r="E6" s="479"/>
      <c r="F6" s="479"/>
      <c r="G6" s="479"/>
      <c r="H6" s="479"/>
      <c r="I6" s="479"/>
      <c r="J6" s="480"/>
    </row>
    <row r="7" spans="2:17" ht="13.8">
      <c r="B7" s="478"/>
      <c r="C7" s="479" t="s">
        <v>569</v>
      </c>
      <c r="D7" s="479"/>
      <c r="E7" s="479"/>
      <c r="F7" s="479"/>
      <c r="G7" s="479"/>
      <c r="H7" s="479" t="s">
        <v>355</v>
      </c>
      <c r="I7" s="481">
        <v>1</v>
      </c>
      <c r="J7" s="480"/>
    </row>
    <row r="8" spans="2:17" ht="13.8">
      <c r="B8" s="478"/>
      <c r="C8" s="479"/>
      <c r="D8" s="479"/>
      <c r="E8" s="479"/>
      <c r="F8" s="479"/>
      <c r="G8" s="479"/>
      <c r="H8" s="479"/>
      <c r="I8" s="479"/>
      <c r="J8" s="480"/>
    </row>
    <row r="9" spans="2:17" ht="13.8">
      <c r="B9" s="478"/>
      <c r="C9" s="479" t="s">
        <v>570</v>
      </c>
      <c r="D9" s="479"/>
      <c r="E9" s="479"/>
      <c r="F9" s="479"/>
      <c r="G9" s="479"/>
      <c r="H9" s="479"/>
      <c r="I9" s="481">
        <v>3</v>
      </c>
      <c r="J9" s="480"/>
    </row>
    <row r="10" spans="2:17" ht="13.8">
      <c r="B10" s="478"/>
      <c r="C10" s="479"/>
      <c r="D10" s="479"/>
      <c r="E10" s="479"/>
      <c r="F10" s="479"/>
      <c r="G10" s="479"/>
      <c r="H10" s="479"/>
      <c r="I10" s="479"/>
      <c r="J10" s="480"/>
    </row>
    <row r="11" spans="2:17" ht="13.8">
      <c r="B11" s="478"/>
      <c r="C11" s="479" t="s">
        <v>571</v>
      </c>
      <c r="D11" s="479"/>
      <c r="E11" s="479"/>
      <c r="F11" s="479"/>
      <c r="G11" s="479"/>
      <c r="H11" s="479"/>
      <c r="I11" s="481">
        <v>-3</v>
      </c>
      <c r="J11" s="480"/>
    </row>
    <row r="12" spans="2:17" ht="13.8">
      <c r="B12" s="478"/>
      <c r="C12" s="479"/>
      <c r="D12" s="479"/>
      <c r="E12" s="479"/>
      <c r="F12" s="479"/>
      <c r="G12" s="479"/>
      <c r="H12" s="479"/>
      <c r="I12" s="479"/>
      <c r="J12" s="480"/>
    </row>
    <row r="13" spans="2:17" ht="13.8">
      <c r="B13" s="478"/>
      <c r="C13" s="479"/>
      <c r="D13" s="479"/>
      <c r="E13" s="479"/>
      <c r="F13" s="479"/>
      <c r="G13" s="479"/>
      <c r="H13" s="479" t="s">
        <v>572</v>
      </c>
      <c r="I13" s="482">
        <f>IF(ISNUMBER(I9),1000000*(1-NORMSDIST((I9-I5)/I7)),(M1))</f>
        <v>1349.8980316301036</v>
      </c>
      <c r="J13" s="480"/>
      <c r="L13" s="465"/>
      <c r="M13" s="465"/>
      <c r="N13" s="465"/>
      <c r="O13" s="465"/>
      <c r="P13" s="465"/>
      <c r="Q13" s="465"/>
    </row>
    <row r="14" spans="2:17" ht="13.8">
      <c r="B14" s="478"/>
      <c r="C14" s="479"/>
      <c r="D14" s="479"/>
      <c r="E14" s="479"/>
      <c r="F14" s="479"/>
      <c r="G14" s="479"/>
      <c r="H14" s="479"/>
      <c r="I14" s="483"/>
      <c r="J14" s="480"/>
      <c r="K14" s="464"/>
      <c r="L14" s="464"/>
      <c r="M14" s="464"/>
      <c r="N14" s="465"/>
      <c r="O14" s="465"/>
      <c r="P14" s="465"/>
      <c r="Q14" s="465"/>
    </row>
    <row r="15" spans="2:17" ht="13.8">
      <c r="B15" s="478"/>
      <c r="C15" s="479"/>
      <c r="D15" s="479"/>
      <c r="E15" s="479"/>
      <c r="F15" s="479"/>
      <c r="G15" s="479"/>
      <c r="H15" s="479" t="s">
        <v>573</v>
      </c>
      <c r="I15" s="484">
        <f>IF(ISNUMBER(I9),(1-NORMSDIST((I9-I5)/I7)),(M1))</f>
        <v>1.3498980316301035E-3</v>
      </c>
      <c r="J15" s="480"/>
      <c r="K15" s="464">
        <f>IF(ISNUMBER(I15),I15,0)</f>
        <v>1.3498980316301035E-3</v>
      </c>
      <c r="L15" s="464"/>
      <c r="M15" s="464"/>
      <c r="N15" s="465"/>
      <c r="O15" s="465"/>
      <c r="P15" s="465"/>
      <c r="Q15" s="465"/>
    </row>
    <row r="16" spans="2:17" ht="13.8">
      <c r="B16" s="478"/>
      <c r="C16" s="479"/>
      <c r="D16" s="479"/>
      <c r="E16" s="479"/>
      <c r="F16" s="479"/>
      <c r="G16" s="479"/>
      <c r="H16" s="479"/>
      <c r="I16" s="483"/>
      <c r="J16" s="480"/>
      <c r="K16" s="464"/>
      <c r="L16" s="464"/>
      <c r="M16" s="464"/>
      <c r="N16" s="465"/>
      <c r="O16" s="465"/>
      <c r="P16" s="465"/>
      <c r="Q16" s="465"/>
    </row>
    <row r="17" spans="2:17" ht="13.8">
      <c r="B17" s="478"/>
      <c r="C17" s="479"/>
      <c r="D17" s="479"/>
      <c r="E17" s="479"/>
      <c r="F17" s="479"/>
      <c r="G17" s="479"/>
      <c r="H17" s="479" t="s">
        <v>574</v>
      </c>
      <c r="I17" s="482">
        <f>IF(ISNUMBER(I11),1000000*(1-NORMSDIST((I5-I11)/I7)),(M1))</f>
        <v>1349.8980316301036</v>
      </c>
      <c r="J17" s="480"/>
      <c r="K17" s="464">
        <f>IF(ISNUMBER(I19),I19,0)</f>
        <v>1.3498980316301035E-3</v>
      </c>
      <c r="L17" s="464"/>
      <c r="M17" s="464"/>
      <c r="N17" s="465"/>
      <c r="O17" s="465"/>
      <c r="P17" s="465"/>
      <c r="Q17" s="465"/>
    </row>
    <row r="18" spans="2:17" ht="13.8">
      <c r="B18" s="478"/>
      <c r="C18" s="479"/>
      <c r="D18" s="479"/>
      <c r="E18" s="479"/>
      <c r="F18" s="479"/>
      <c r="G18" s="479"/>
      <c r="H18" s="479"/>
      <c r="I18" s="483"/>
      <c r="J18" s="480"/>
      <c r="K18" s="463"/>
      <c r="L18" s="463"/>
      <c r="M18" s="463"/>
      <c r="N18" s="465"/>
      <c r="O18" s="465"/>
      <c r="P18" s="465"/>
      <c r="Q18" s="465"/>
    </row>
    <row r="19" spans="2:17" ht="13.8">
      <c r="B19" s="478"/>
      <c r="C19" s="479"/>
      <c r="D19" s="479"/>
      <c r="E19" s="479"/>
      <c r="F19" s="479"/>
      <c r="G19" s="479"/>
      <c r="H19" s="479" t="s">
        <v>575</v>
      </c>
      <c r="I19" s="484">
        <f>IF(ISNUMBER(I11),(1-NORMSDIST((I5-I11)/I7)),(M1))</f>
        <v>1.3498980316301035E-3</v>
      </c>
      <c r="J19" s="480"/>
      <c r="K19" s="463"/>
      <c r="L19" s="463"/>
      <c r="M19" s="463"/>
      <c r="N19" s="465"/>
      <c r="O19" s="465"/>
      <c r="P19" s="465"/>
      <c r="Q19" s="465"/>
    </row>
    <row r="20" spans="2:17" ht="13.8">
      <c r="B20" s="478"/>
      <c r="C20" s="479"/>
      <c r="D20" s="479"/>
      <c r="E20" s="479"/>
      <c r="F20" s="479"/>
      <c r="G20" s="479"/>
      <c r="H20" s="479"/>
      <c r="I20" s="483"/>
      <c r="J20" s="480"/>
      <c r="K20" s="463"/>
      <c r="L20" s="463"/>
      <c r="M20" s="463"/>
      <c r="N20" s="465"/>
      <c r="O20" s="465"/>
      <c r="P20" s="465"/>
      <c r="Q20" s="465"/>
    </row>
    <row r="21" spans="2:17" ht="13.8">
      <c r="B21" s="478"/>
      <c r="C21" s="479"/>
      <c r="D21" s="479"/>
      <c r="E21" s="479"/>
      <c r="F21" s="479"/>
      <c r="G21" s="479"/>
      <c r="H21" s="479" t="s">
        <v>576</v>
      </c>
      <c r="I21" s="484">
        <f>1-(K15+K17)</f>
        <v>0.99730020393673979</v>
      </c>
      <c r="J21" s="480"/>
      <c r="K21" s="463"/>
      <c r="L21" s="463"/>
      <c r="M21" s="463"/>
      <c r="N21" s="465"/>
      <c r="O21" s="465"/>
      <c r="P21" s="465"/>
      <c r="Q21" s="465"/>
    </row>
    <row r="22" spans="2:17" ht="13.8">
      <c r="B22" s="478"/>
      <c r="C22" s="479"/>
      <c r="D22" s="479"/>
      <c r="E22" s="479"/>
      <c r="F22" s="479"/>
      <c r="G22" s="479"/>
      <c r="H22" s="479"/>
      <c r="I22" s="483"/>
      <c r="J22" s="480"/>
      <c r="K22" s="463"/>
      <c r="L22" s="464"/>
      <c r="M22" s="464"/>
      <c r="N22" s="465"/>
      <c r="O22" s="465"/>
      <c r="P22" s="465"/>
      <c r="Q22" s="465"/>
    </row>
    <row r="23" spans="2:17" ht="13.8">
      <c r="B23" s="478"/>
      <c r="C23" s="479"/>
      <c r="D23" s="479"/>
      <c r="E23" s="479"/>
      <c r="F23" s="479"/>
      <c r="G23" s="479"/>
      <c r="H23" s="479" t="s">
        <v>577</v>
      </c>
      <c r="I23" s="458">
        <f>IF(I26&gt;=8,"                 &gt;8",I26)</f>
        <v>4.2821748457588669</v>
      </c>
      <c r="J23" s="480"/>
      <c r="K23" s="463"/>
      <c r="L23" s="464">
        <f>1-(K15+K17)</f>
        <v>0.99730020393673979</v>
      </c>
      <c r="M23" s="464"/>
      <c r="N23" s="465"/>
      <c r="O23" s="465"/>
      <c r="P23" s="465"/>
      <c r="Q23" s="465"/>
    </row>
    <row r="24" spans="2:17" ht="14.4" thickBot="1">
      <c r="B24" s="485"/>
      <c r="C24" s="486"/>
      <c r="D24" s="486"/>
      <c r="E24" s="486"/>
      <c r="F24" s="486"/>
      <c r="G24" s="486"/>
      <c r="H24" s="486"/>
      <c r="I24" s="486"/>
      <c r="J24" s="487"/>
      <c r="K24" s="463"/>
      <c r="L24" s="464">
        <f>L23-0.5</f>
        <v>0.49730020393673979</v>
      </c>
      <c r="M24" s="464">
        <f>0.180625-L24*L24</f>
        <v>-6.6682492835522994E-2</v>
      </c>
      <c r="N24" s="465"/>
      <c r="O24" s="465"/>
      <c r="P24" s="465"/>
      <c r="Q24" s="465"/>
    </row>
    <row r="25" spans="2:17">
      <c r="I25" s="463"/>
      <c r="J25" s="463"/>
      <c r="K25" s="463"/>
      <c r="L25" s="467">
        <f>IF((ABS(L24))&lt;=0.425,M24,IF(L24&lt;0,L23,IF(L24&gt;0,M25)))</f>
        <v>2.6997960632602069E-3</v>
      </c>
      <c r="M25" s="468">
        <f>1-L23</f>
        <v>2.6997960632602069E-3</v>
      </c>
      <c r="N25" s="465"/>
      <c r="O25" s="465"/>
      <c r="P25" s="465"/>
      <c r="Q25" s="465"/>
    </row>
    <row r="26" spans="2:17" ht="13.8">
      <c r="B26" s="488" t="s">
        <v>578</v>
      </c>
      <c r="I26" s="469">
        <f>IF(L24&gt;=0,L28+1.5,IF(L24&lt;0,(-ABS(L28)+1.5)))</f>
        <v>4.2821748457588669</v>
      </c>
      <c r="J26" s="463"/>
      <c r="K26" s="463"/>
      <c r="L26" s="464">
        <f>SQRT(-LOG(L25,2.718282))</f>
        <v>2.4319906800197031</v>
      </c>
      <c r="M26" s="464"/>
      <c r="N26" s="465"/>
      <c r="O26" s="465"/>
      <c r="P26" s="465"/>
      <c r="Q26" s="465"/>
    </row>
    <row r="27" spans="2:17">
      <c r="I27" s="463"/>
      <c r="J27" s="463"/>
      <c r="K27" s="463"/>
      <c r="L27" s="464">
        <f>IF(L26&lt;=5,A61,A62)</f>
        <v>2.7821748457588673</v>
      </c>
      <c r="M27" s="464"/>
      <c r="N27" s="465"/>
      <c r="O27" s="465"/>
      <c r="P27" s="465"/>
      <c r="Q27" s="465"/>
    </row>
    <row r="28" spans="2:17">
      <c r="B28" s="488" t="s">
        <v>122</v>
      </c>
      <c r="I28" s="463"/>
      <c r="J28" s="463"/>
      <c r="K28" s="463"/>
      <c r="L28" s="464">
        <f>IF(ABS(L24)&lt;=0.425,A60,L27)</f>
        <v>2.7821748457588673</v>
      </c>
      <c r="M28" s="464"/>
      <c r="N28" s="465"/>
      <c r="O28" s="465"/>
      <c r="P28" s="465"/>
      <c r="Q28" s="465"/>
    </row>
    <row r="29" spans="2:17">
      <c r="I29" s="463"/>
      <c r="J29" s="463"/>
      <c r="K29" s="463"/>
      <c r="L29" s="464"/>
      <c r="M29" s="464"/>
      <c r="N29" s="465"/>
      <c r="O29" s="465"/>
      <c r="P29" s="465"/>
      <c r="Q29" s="465"/>
    </row>
    <row r="30" spans="2:17">
      <c r="I30" s="463"/>
      <c r="J30" s="463"/>
      <c r="K30" s="463"/>
      <c r="L30" s="463"/>
      <c r="M30" s="463"/>
      <c r="N30" s="465"/>
      <c r="O30" s="465"/>
      <c r="P30" s="465"/>
      <c r="Q30" s="465"/>
    </row>
    <row r="31" spans="2:17">
      <c r="I31" s="463"/>
      <c r="J31" s="463"/>
      <c r="K31" s="463"/>
      <c r="L31" s="463"/>
      <c r="M31" s="463"/>
      <c r="N31" s="465"/>
      <c r="O31" s="465"/>
      <c r="P31" s="465"/>
      <c r="Q31" s="465"/>
    </row>
    <row r="32" spans="2:17">
      <c r="I32" s="463"/>
      <c r="J32" s="463"/>
      <c r="K32" s="463"/>
      <c r="L32" s="463"/>
      <c r="M32" s="463"/>
      <c r="N32" s="465"/>
      <c r="O32" s="465"/>
      <c r="P32" s="465"/>
      <c r="Q32" s="465"/>
    </row>
    <row r="33" spans="9:13">
      <c r="I33" s="463"/>
      <c r="J33" s="463"/>
      <c r="K33" s="463"/>
      <c r="L33" s="463"/>
      <c r="M33" s="463"/>
    </row>
    <row r="34" spans="9:13">
      <c r="K34" s="463"/>
      <c r="L34" s="463"/>
      <c r="M34" s="463"/>
    </row>
    <row r="35" spans="9:13">
      <c r="K35" s="463"/>
      <c r="L35" s="463"/>
      <c r="M35" s="463"/>
    </row>
    <row r="50" spans="1:4">
      <c r="A50" s="489"/>
    </row>
    <row r="51" spans="1:4">
      <c r="A51" s="464"/>
      <c r="B51" s="464"/>
      <c r="C51" s="464"/>
      <c r="D51" s="464"/>
    </row>
    <row r="52" spans="1:4">
      <c r="A52" s="467"/>
      <c r="B52" s="464"/>
      <c r="C52" s="464"/>
      <c r="D52" s="464"/>
    </row>
    <row r="53" spans="1:4">
      <c r="A53" s="464"/>
      <c r="B53" s="464"/>
      <c r="C53" s="464"/>
      <c r="D53" s="464"/>
    </row>
    <row r="54" spans="1:4">
      <c r="A54" s="464"/>
      <c r="B54" s="464"/>
      <c r="C54" s="464"/>
      <c r="D54" s="464"/>
    </row>
    <row r="55" spans="1:4">
      <c r="A55" s="464">
        <f>L26-1.6</f>
        <v>0.831990680019703</v>
      </c>
      <c r="B55" s="464"/>
      <c r="C55" s="464"/>
      <c r="D55" s="464"/>
    </row>
    <row r="56" spans="1:4">
      <c r="A56" s="467">
        <f>L26-5</f>
        <v>-2.5680093199802969</v>
      </c>
      <c r="B56" s="464"/>
      <c r="C56" s="464"/>
      <c r="D56" s="464"/>
    </row>
    <row r="57" spans="1:4">
      <c r="A57" s="464"/>
      <c r="B57" s="464"/>
      <c r="C57" s="464"/>
      <c r="D57" s="464"/>
    </row>
    <row r="58" spans="1:4">
      <c r="A58" s="464"/>
      <c r="B58" s="464"/>
      <c r="C58" s="464"/>
      <c r="D58" s="464"/>
    </row>
    <row r="59" spans="1:4">
      <c r="A59" s="464"/>
      <c r="B59" s="464"/>
      <c r="C59" s="464"/>
      <c r="D59" s="464"/>
    </row>
    <row r="60" spans="1:4">
      <c r="A60" s="464">
        <f>L24 * (((((((A70 *M24 + A71) *  M24 + A72) *  M24 + A73) *  M24+ A74) * M24 + A75) * M24 + A76) *  M24 + A77) / (((((((A78 * M24 + A79) *  M24 + A80) * M24 + A81) *  M24 + A82) * M24 + A83) *  M24 + A84) * M24 + 1)</f>
        <v>2.7628548982662036</v>
      </c>
      <c r="B60" s="464"/>
      <c r="C60" s="464">
        <f>1.5+A60</f>
        <v>4.2628548982662036</v>
      </c>
      <c r="D60" s="464"/>
    </row>
    <row r="61" spans="1:4">
      <c r="A61" s="464">
        <f>(((((((A85*A55+A86)*A55+A87)*A55+A88)*A55+A89)*A55+A90)*A55+A91)*A55+A92)/(((((((A99*A55+A98)*A55+A97)*A55+A96)*A55+A95)*A55+A94)*A55+A93)*A55+1)</f>
        <v>2.7821748457588673</v>
      </c>
      <c r="B61" s="464"/>
      <c r="C61" s="464">
        <f>1.5+A61</f>
        <v>4.2821748457588669</v>
      </c>
      <c r="D61" s="464"/>
    </row>
    <row r="62" spans="1:4">
      <c r="A62" s="464">
        <f xml:space="preserve"> (((((((A107 *A56 +A106) * A56  + A105) * A56+A104) * A56+ A103) * A56 + A102) * A56 +A101) *A56 + A100) / (((((((A114 * A56 + A113) * A56 +A112) *A56 + A111) *A56 +A110) *A56 + A109) *  A56 ))</f>
        <v>-1.4943597193364853</v>
      </c>
      <c r="B62" s="464"/>
      <c r="C62" s="464">
        <f>1.5+A62</f>
        <v>5.6402806635147407E-3</v>
      </c>
      <c r="D62" s="464"/>
    </row>
    <row r="63" spans="1:4">
      <c r="A63" s="464"/>
      <c r="B63" s="464"/>
      <c r="C63" s="464"/>
      <c r="D63" s="464"/>
    </row>
    <row r="64" spans="1:4">
      <c r="A64" s="464"/>
      <c r="B64" s="464"/>
      <c r="C64" s="464"/>
      <c r="D64" s="464"/>
    </row>
    <row r="65" spans="1:4">
      <c r="A65" s="464"/>
      <c r="B65" s="464"/>
      <c r="C65" s="464"/>
      <c r="D65" s="464"/>
    </row>
    <row r="66" spans="1:4">
      <c r="A66" s="464"/>
      <c r="B66" s="464"/>
      <c r="C66" s="464"/>
      <c r="D66" s="464"/>
    </row>
    <row r="67" spans="1:4">
      <c r="A67" s="464"/>
      <c r="B67" s="464"/>
      <c r="C67" s="464"/>
      <c r="D67" s="464"/>
    </row>
    <row r="68" spans="1:4">
      <c r="A68" s="464"/>
      <c r="B68" s="464"/>
      <c r="C68" s="464"/>
      <c r="D68" s="464"/>
    </row>
    <row r="69" spans="1:4">
      <c r="A69" s="464"/>
      <c r="B69" s="464"/>
      <c r="C69" s="464"/>
      <c r="D69" s="464"/>
    </row>
    <row r="70" spans="1:4">
      <c r="A70" s="473">
        <v>2509.0809287301199</v>
      </c>
      <c r="B70" s="464"/>
      <c r="C70" s="464"/>
      <c r="D70" s="464"/>
    </row>
    <row r="71" spans="1:4">
      <c r="A71" s="473">
        <v>33430.575583588099</v>
      </c>
      <c r="B71" s="464"/>
      <c r="C71" s="464"/>
      <c r="D71" s="464"/>
    </row>
    <row r="72" spans="1:4">
      <c r="A72" s="473">
        <v>67265.770927008707</v>
      </c>
      <c r="B72" s="464"/>
      <c r="C72" s="464"/>
      <c r="D72" s="464"/>
    </row>
    <row r="73" spans="1:4">
      <c r="A73" s="473">
        <v>45921.953931549899</v>
      </c>
      <c r="B73" s="464"/>
      <c r="C73" s="464"/>
      <c r="D73" s="464"/>
    </row>
    <row r="74" spans="1:4">
      <c r="A74" s="473">
        <v>13731.693765509501</v>
      </c>
      <c r="B74" s="464"/>
      <c r="C74" s="464"/>
      <c r="D74" s="464"/>
    </row>
    <row r="75" spans="1:4">
      <c r="A75" s="473">
        <v>1971.59095030655</v>
      </c>
      <c r="B75" s="464"/>
      <c r="C75" s="464"/>
      <c r="D75" s="464"/>
    </row>
    <row r="76" spans="1:4">
      <c r="A76" s="473">
        <v>133.14166789178401</v>
      </c>
      <c r="B76" s="464"/>
      <c r="C76" s="464"/>
      <c r="D76" s="464"/>
    </row>
    <row r="77" spans="1:4">
      <c r="A77" s="473">
        <v>3.3871328727963701</v>
      </c>
      <c r="B77" s="464"/>
      <c r="C77" s="464"/>
      <c r="D77" s="464"/>
    </row>
    <row r="78" spans="1:4">
      <c r="A78" s="473">
        <v>5226.4952788528499</v>
      </c>
      <c r="B78" s="464"/>
      <c r="C78" s="464"/>
      <c r="D78" s="464"/>
    </row>
    <row r="79" spans="1:4">
      <c r="A79" s="473">
        <v>28729.085735721899</v>
      </c>
      <c r="B79" s="464"/>
      <c r="C79" s="464"/>
      <c r="D79" s="464"/>
    </row>
    <row r="80" spans="1:4">
      <c r="A80" s="473">
        <v>39307.895800092701</v>
      </c>
      <c r="B80" s="464"/>
      <c r="C80" s="464"/>
      <c r="D80" s="464"/>
    </row>
    <row r="81" spans="1:4">
      <c r="A81" s="473">
        <v>21213.7943015866</v>
      </c>
      <c r="B81" s="464"/>
      <c r="C81" s="464"/>
      <c r="D81" s="464"/>
    </row>
    <row r="82" spans="1:4">
      <c r="A82" s="473">
        <v>5394.1960214247501</v>
      </c>
      <c r="B82" s="464"/>
      <c r="C82" s="464"/>
      <c r="D82" s="464"/>
    </row>
    <row r="83" spans="1:4">
      <c r="A83" s="473">
        <v>687.187007492058</v>
      </c>
      <c r="B83" s="464"/>
      <c r="C83" s="464"/>
      <c r="D83" s="464"/>
    </row>
    <row r="84" spans="1:4">
      <c r="A84" s="473">
        <v>42.313330701600897</v>
      </c>
      <c r="B84" s="464"/>
      <c r="C84" s="464"/>
      <c r="D84" s="464"/>
    </row>
    <row r="85" spans="1:4">
      <c r="A85" s="473">
        <v>7.7454501427834095E-4</v>
      </c>
      <c r="B85" s="464"/>
      <c r="C85" s="464"/>
      <c r="D85" s="464"/>
    </row>
    <row r="86" spans="1:4">
      <c r="A86" s="473">
        <v>2.2723844989269201E-2</v>
      </c>
      <c r="B86" s="464"/>
      <c r="C86" s="464"/>
      <c r="D86" s="464"/>
    </row>
    <row r="87" spans="1:4">
      <c r="A87" s="473">
        <v>0.241780725177451</v>
      </c>
      <c r="B87" s="464"/>
      <c r="C87" s="464"/>
      <c r="D87" s="464"/>
    </row>
    <row r="88" spans="1:4">
      <c r="A88" s="473">
        <v>1.27045825245237</v>
      </c>
      <c r="B88" s="464"/>
      <c r="C88" s="464"/>
      <c r="D88" s="464"/>
    </row>
    <row r="89" spans="1:4">
      <c r="A89" s="473">
        <v>3.6478483247632001</v>
      </c>
      <c r="B89" s="464"/>
      <c r="C89" s="464"/>
      <c r="D89" s="464"/>
    </row>
    <row r="90" spans="1:4">
      <c r="A90" s="473">
        <v>5.7694972214606901</v>
      </c>
      <c r="B90" s="464"/>
      <c r="C90" s="464"/>
      <c r="D90" s="464"/>
    </row>
    <row r="91" spans="1:4">
      <c r="A91" s="473">
        <v>4.6303378461565501</v>
      </c>
      <c r="B91" s="464"/>
      <c r="C91" s="464"/>
      <c r="D91" s="464"/>
    </row>
    <row r="92" spans="1:4">
      <c r="A92" s="473">
        <v>1.4234371107496799</v>
      </c>
      <c r="B92" s="464"/>
      <c r="C92" s="464"/>
      <c r="D92" s="464"/>
    </row>
    <row r="93" spans="1:4">
      <c r="A93" s="473">
        <v>2.0531916266377599</v>
      </c>
      <c r="B93" s="464"/>
      <c r="C93" s="464"/>
      <c r="D93" s="464"/>
    </row>
    <row r="94" spans="1:4">
      <c r="A94" s="473">
        <v>1.6763848301838</v>
      </c>
      <c r="B94" s="464"/>
      <c r="C94" s="464"/>
      <c r="D94" s="464"/>
    </row>
    <row r="95" spans="1:4">
      <c r="A95" s="473">
        <v>0.68976733498510001</v>
      </c>
      <c r="B95" s="464"/>
      <c r="C95" s="464"/>
      <c r="D95" s="464"/>
    </row>
    <row r="96" spans="1:4">
      <c r="A96" s="473">
        <v>0.14810397642747999</v>
      </c>
      <c r="B96" s="464"/>
      <c r="C96" s="464"/>
      <c r="D96" s="464"/>
    </row>
    <row r="97" spans="1:4">
      <c r="A97" s="473">
        <v>1.51986665636165E-2</v>
      </c>
      <c r="B97" s="464"/>
      <c r="C97" s="464"/>
      <c r="D97" s="464"/>
    </row>
    <row r="98" spans="1:4">
      <c r="A98" s="473">
        <v>5.4759380849953498E-4</v>
      </c>
      <c r="B98" s="464"/>
      <c r="C98" s="464"/>
      <c r="D98" s="464"/>
    </row>
    <row r="99" spans="1:4">
      <c r="A99" s="473">
        <v>1.05075007164442E-9</v>
      </c>
      <c r="B99" s="464"/>
      <c r="C99" s="464"/>
      <c r="D99" s="464"/>
    </row>
    <row r="100" spans="1:4">
      <c r="A100" s="473">
        <v>6.6579046435010998</v>
      </c>
      <c r="B100" s="464"/>
      <c r="C100" s="464"/>
      <c r="D100" s="464"/>
    </row>
    <row r="101" spans="1:4">
      <c r="A101" s="473">
        <v>5.4637849111641099</v>
      </c>
      <c r="B101" s="464"/>
      <c r="C101" s="464"/>
      <c r="D101" s="464"/>
    </row>
    <row r="102" spans="1:4">
      <c r="A102" s="473">
        <v>1.78482653991729</v>
      </c>
      <c r="B102" s="464"/>
      <c r="C102" s="464"/>
      <c r="D102" s="464"/>
    </row>
    <row r="103" spans="1:4">
      <c r="A103" s="473">
        <v>0.29656057182850498</v>
      </c>
      <c r="B103" s="464"/>
      <c r="C103" s="464"/>
      <c r="D103" s="464"/>
    </row>
    <row r="104" spans="1:4">
      <c r="A104" s="473">
        <v>2.65321895265761E-2</v>
      </c>
      <c r="B104" s="464"/>
      <c r="C104" s="464"/>
      <c r="D104" s="464"/>
    </row>
    <row r="105" spans="1:4">
      <c r="A105" s="473">
        <v>1.2426609473880799E-3</v>
      </c>
      <c r="B105" s="464"/>
      <c r="C105" s="464"/>
      <c r="D105" s="464"/>
    </row>
    <row r="106" spans="1:4">
      <c r="A106" s="473">
        <v>2.71155556874349E-5</v>
      </c>
      <c r="B106" s="464"/>
      <c r="C106" s="464"/>
      <c r="D106" s="464"/>
    </row>
    <row r="107" spans="1:4">
      <c r="A107" s="473">
        <v>2.01033439929229E-7</v>
      </c>
      <c r="B107" s="464"/>
      <c r="C107" s="464"/>
      <c r="D107" s="464"/>
    </row>
    <row r="108" spans="1:4">
      <c r="A108" s="473">
        <v>0.59983220655588798</v>
      </c>
      <c r="B108" s="464"/>
      <c r="C108" s="464"/>
      <c r="D108" s="464"/>
    </row>
    <row r="109" spans="1:4">
      <c r="A109" s="473">
        <v>0.136929880922736</v>
      </c>
      <c r="B109" s="464"/>
      <c r="C109" s="464"/>
      <c r="D109" s="464"/>
    </row>
    <row r="110" spans="1:4">
      <c r="A110" s="473">
        <v>1.4875361290850601E-2</v>
      </c>
      <c r="B110" s="464"/>
      <c r="C110" s="464"/>
      <c r="D110" s="464"/>
    </row>
    <row r="111" spans="1:4">
      <c r="A111" s="473">
        <v>7.8686913114561297E-4</v>
      </c>
      <c r="B111" s="464"/>
      <c r="C111" s="464"/>
      <c r="D111" s="464"/>
    </row>
    <row r="112" spans="1:4">
      <c r="A112" s="473">
        <v>1.8463183175100501E-5</v>
      </c>
      <c r="B112" s="464"/>
      <c r="C112" s="464"/>
      <c r="D112" s="464"/>
    </row>
    <row r="113" spans="1:4">
      <c r="A113" s="473">
        <v>1.4215117583164499E-7</v>
      </c>
      <c r="B113" s="464"/>
      <c r="C113" s="464"/>
      <c r="D113" s="464"/>
    </row>
    <row r="114" spans="1:4">
      <c r="A114" s="473">
        <v>2.0442631033899401E-15</v>
      </c>
      <c r="B114" s="464"/>
      <c r="C114" s="464"/>
      <c r="D114" s="464"/>
    </row>
    <row r="115" spans="1:4">
      <c r="A115" s="464"/>
      <c r="B115" s="464"/>
      <c r="C115" s="464"/>
      <c r="D115" s="464"/>
    </row>
    <row r="116" spans="1:4">
      <c r="A116" s="464"/>
      <c r="B116" s="464"/>
      <c r="C116" s="464"/>
      <c r="D116" s="464"/>
    </row>
    <row r="117" spans="1:4">
      <c r="A117" s="464"/>
      <c r="B117" s="464"/>
      <c r="C117" s="464"/>
      <c r="D117" s="464"/>
    </row>
    <row r="118" spans="1:4">
      <c r="A118" s="464"/>
      <c r="B118" s="464"/>
      <c r="C118" s="464"/>
      <c r="D118" s="464"/>
    </row>
    <row r="119" spans="1:4">
      <c r="A119" s="464"/>
      <c r="B119" s="464"/>
      <c r="C119" s="464"/>
      <c r="D119" s="464"/>
    </row>
    <row r="120" spans="1:4">
      <c r="A120" s="464"/>
      <c r="B120" s="464"/>
      <c r="C120" s="464"/>
      <c r="D120" s="464"/>
    </row>
    <row r="121" spans="1:4">
      <c r="A121" s="464"/>
      <c r="B121" s="464"/>
      <c r="C121" s="464"/>
      <c r="D121" s="464"/>
    </row>
    <row r="122" spans="1:4">
      <c r="A122" s="464"/>
      <c r="B122" s="464"/>
      <c r="C122" s="464"/>
      <c r="D122" s="464"/>
    </row>
    <row r="123" spans="1:4">
      <c r="A123" s="464"/>
      <c r="B123" s="464"/>
      <c r="C123" s="464"/>
      <c r="D123" s="464"/>
    </row>
    <row r="124" spans="1:4">
      <c r="A124" s="464"/>
      <c r="B124" s="464"/>
      <c r="C124" s="464"/>
      <c r="D124" s="464"/>
    </row>
    <row r="125" spans="1:4">
      <c r="A125" s="464"/>
      <c r="B125" s="464"/>
      <c r="C125" s="464"/>
      <c r="D125" s="464"/>
    </row>
    <row r="126" spans="1:4">
      <c r="A126" s="464"/>
      <c r="B126" s="464"/>
      <c r="C126" s="464"/>
      <c r="D126" s="464"/>
    </row>
    <row r="127" spans="1:4">
      <c r="A127" s="464"/>
      <c r="B127" s="464"/>
      <c r="C127" s="464"/>
      <c r="D127" s="464"/>
    </row>
    <row r="128" spans="1:4">
      <c r="A128" s="464"/>
      <c r="B128" s="464"/>
      <c r="C128" s="464"/>
      <c r="D128" s="464"/>
    </row>
    <row r="129" spans="1:4">
      <c r="A129" s="464"/>
      <c r="B129" s="464"/>
      <c r="C129" s="464"/>
      <c r="D129" s="464"/>
    </row>
    <row r="130" spans="1:4">
      <c r="A130" s="464"/>
      <c r="B130" s="464"/>
      <c r="C130" s="464"/>
      <c r="D130" s="464"/>
    </row>
    <row r="131" spans="1:4">
      <c r="A131" s="464"/>
      <c r="B131" s="464"/>
      <c r="C131" s="464"/>
      <c r="D131" s="464"/>
    </row>
    <row r="132" spans="1:4">
      <c r="A132" s="464"/>
      <c r="B132" s="464"/>
      <c r="C132" s="464"/>
      <c r="D132" s="464"/>
    </row>
    <row r="133" spans="1:4">
      <c r="A133" s="464"/>
      <c r="B133" s="464"/>
      <c r="C133" s="464"/>
      <c r="D133" s="464"/>
    </row>
    <row r="134" spans="1:4">
      <c r="A134" s="464"/>
      <c r="B134" s="464"/>
      <c r="C134" s="464"/>
      <c r="D134" s="464"/>
    </row>
    <row r="135" spans="1:4">
      <c r="A135" s="464"/>
      <c r="B135" s="464"/>
      <c r="C135" s="464"/>
      <c r="D135" s="464"/>
    </row>
    <row r="136" spans="1:4">
      <c r="A136" s="464"/>
      <c r="B136" s="464"/>
      <c r="C136" s="464"/>
      <c r="D136" s="464"/>
    </row>
    <row r="137" spans="1:4">
      <c r="A137" s="464"/>
      <c r="B137" s="464"/>
      <c r="C137" s="464"/>
      <c r="D137" s="464"/>
    </row>
    <row r="138" spans="1:4">
      <c r="A138" s="464"/>
      <c r="B138" s="464"/>
      <c r="C138" s="464"/>
      <c r="D138" s="464"/>
    </row>
    <row r="139" spans="1:4">
      <c r="A139" s="464"/>
      <c r="B139" s="464"/>
      <c r="C139" s="464"/>
      <c r="D139" s="464"/>
    </row>
    <row r="140" spans="1:4">
      <c r="A140" s="464"/>
      <c r="B140" s="464"/>
      <c r="C140" s="464"/>
      <c r="D140" s="464"/>
    </row>
  </sheetData>
  <sheetProtection sheet="1" objects="1" scenarios="1"/>
  <phoneticPr fontId="21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J24"/>
  <sheetViews>
    <sheetView workbookViewId="0">
      <selection activeCell="I4" sqref="I4"/>
    </sheetView>
  </sheetViews>
  <sheetFormatPr defaultRowHeight="13.2"/>
  <cols>
    <col min="2" max="2" width="2.6640625" customWidth="1"/>
    <col min="8" max="9" width="20.6640625" customWidth="1"/>
    <col min="10" max="10" width="2.6640625" customWidth="1"/>
  </cols>
  <sheetData>
    <row r="1" spans="2:10" ht="13.8" thickBot="1">
      <c r="B1" s="282"/>
      <c r="C1" s="282"/>
      <c r="D1" s="282"/>
      <c r="E1" s="282"/>
      <c r="F1" s="282"/>
      <c r="G1" s="282"/>
      <c r="H1" s="282"/>
      <c r="I1" s="282"/>
      <c r="J1" s="282"/>
    </row>
    <row r="2" spans="2:10" ht="13.8">
      <c r="B2" s="492"/>
      <c r="C2" s="289" t="s">
        <v>579</v>
      </c>
      <c r="D2" s="289"/>
      <c r="E2" s="289"/>
      <c r="F2" s="289"/>
      <c r="G2" s="289"/>
      <c r="H2" s="289"/>
      <c r="I2" s="289"/>
      <c r="J2" s="495"/>
    </row>
    <row r="3" spans="2:10" ht="13.8">
      <c r="B3" s="491"/>
      <c r="C3" s="286"/>
      <c r="D3" s="286"/>
      <c r="E3" s="286"/>
      <c r="F3" s="286"/>
      <c r="G3" s="286"/>
      <c r="H3" s="286"/>
      <c r="I3" s="286"/>
      <c r="J3" s="496"/>
    </row>
    <row r="4" spans="2:10" ht="13.8">
      <c r="B4" s="491"/>
      <c r="C4" s="286" t="s">
        <v>567</v>
      </c>
      <c r="D4" s="286"/>
      <c r="E4" s="286"/>
      <c r="F4" s="286"/>
      <c r="G4" s="286"/>
      <c r="H4" s="286" t="s">
        <v>580</v>
      </c>
      <c r="I4" s="284">
        <v>0</v>
      </c>
      <c r="J4" s="496"/>
    </row>
    <row r="5" spans="2:10" ht="13.8">
      <c r="B5" s="491"/>
      <c r="C5" s="286"/>
      <c r="D5" s="286"/>
      <c r="E5" s="286"/>
      <c r="F5" s="286"/>
      <c r="G5" s="286"/>
      <c r="H5" s="286"/>
      <c r="I5" s="286"/>
      <c r="J5" s="496"/>
    </row>
    <row r="6" spans="2:10" ht="13.8">
      <c r="B6" s="491"/>
      <c r="C6" s="286" t="s">
        <v>569</v>
      </c>
      <c r="D6" s="286"/>
      <c r="E6" s="286"/>
      <c r="F6" s="286"/>
      <c r="G6" s="286"/>
      <c r="H6" s="286" t="s">
        <v>355</v>
      </c>
      <c r="I6" s="284">
        <v>1</v>
      </c>
      <c r="J6" s="496"/>
    </row>
    <row r="7" spans="2:10" ht="13.8">
      <c r="B7" s="491"/>
      <c r="C7" s="286"/>
      <c r="D7" s="286"/>
      <c r="E7" s="286"/>
      <c r="F7" s="286"/>
      <c r="G7" s="286"/>
      <c r="H7" s="286"/>
      <c r="I7" s="286"/>
      <c r="J7" s="496"/>
    </row>
    <row r="8" spans="2:10" ht="13.8">
      <c r="B8" s="491"/>
      <c r="C8" s="286" t="s">
        <v>570</v>
      </c>
      <c r="D8" s="286"/>
      <c r="E8" s="286"/>
      <c r="F8" s="286"/>
      <c r="G8" s="286"/>
      <c r="H8" s="286"/>
      <c r="I8" s="284">
        <v>3</v>
      </c>
      <c r="J8" s="496"/>
    </row>
    <row r="9" spans="2:10" ht="13.8">
      <c r="B9" s="491"/>
      <c r="C9" s="286"/>
      <c r="D9" s="286"/>
      <c r="E9" s="286"/>
      <c r="F9" s="286"/>
      <c r="G9" s="286"/>
      <c r="H9" s="286"/>
      <c r="I9" s="286"/>
      <c r="J9" s="496"/>
    </row>
    <row r="10" spans="2:10" ht="13.8">
      <c r="B10" s="491"/>
      <c r="C10" s="286" t="s">
        <v>571</v>
      </c>
      <c r="D10" s="286"/>
      <c r="E10" s="286"/>
      <c r="F10" s="286"/>
      <c r="G10" s="286"/>
      <c r="H10" s="286"/>
      <c r="I10" s="284">
        <v>-3</v>
      </c>
      <c r="J10" s="496"/>
    </row>
    <row r="11" spans="2:10" ht="13.8">
      <c r="B11" s="491"/>
      <c r="C11" s="286"/>
      <c r="D11" s="286"/>
      <c r="E11" s="286"/>
      <c r="F11" s="286"/>
      <c r="G11" s="286"/>
      <c r="H11" s="286"/>
      <c r="I11" s="286"/>
      <c r="J11" s="496"/>
    </row>
    <row r="12" spans="2:10" ht="13.8">
      <c r="B12" s="491"/>
      <c r="C12" s="286"/>
      <c r="D12" s="286"/>
      <c r="E12" s="286"/>
      <c r="F12" s="286"/>
      <c r="G12" s="286"/>
      <c r="H12" s="286" t="s">
        <v>581</v>
      </c>
      <c r="I12" s="490">
        <f>(I8-I10)/(6*I6)</f>
        <v>1</v>
      </c>
      <c r="J12" s="496"/>
    </row>
    <row r="13" spans="2:10" ht="13.8">
      <c r="B13" s="491"/>
      <c r="C13" s="286"/>
      <c r="D13" s="286"/>
      <c r="E13" s="286"/>
      <c r="F13" s="286"/>
      <c r="G13" s="286"/>
      <c r="H13" s="286"/>
      <c r="I13" s="286"/>
      <c r="J13" s="496"/>
    </row>
    <row r="14" spans="2:10" ht="13.8">
      <c r="B14" s="491"/>
      <c r="C14" s="286"/>
      <c r="D14" s="286"/>
      <c r="E14" s="286"/>
      <c r="F14" s="286"/>
      <c r="G14" s="286"/>
      <c r="H14" s="286" t="s">
        <v>582</v>
      </c>
      <c r="I14" s="490">
        <f>(IF(ISERR(I16),I18,(IF(ISERR(I18),I16,MIN(I16,I18)))))</f>
        <v>1</v>
      </c>
      <c r="J14" s="496"/>
    </row>
    <row r="15" spans="2:10" ht="13.8">
      <c r="B15" s="491"/>
      <c r="C15" s="286"/>
      <c r="D15" s="286"/>
      <c r="E15" s="286"/>
      <c r="F15" s="286"/>
      <c r="G15" s="286"/>
      <c r="H15" s="286"/>
      <c r="I15" s="286"/>
      <c r="J15" s="496"/>
    </row>
    <row r="16" spans="2:10" ht="13.8">
      <c r="B16" s="491"/>
      <c r="C16" s="286"/>
      <c r="D16" s="286"/>
      <c r="E16" s="286"/>
      <c r="F16" s="286"/>
      <c r="G16" s="286"/>
      <c r="H16" s="286" t="s">
        <v>583</v>
      </c>
      <c r="I16" s="490">
        <f>((I8-I4)/(3*I6))</f>
        <v>1</v>
      </c>
      <c r="J16" s="496"/>
    </row>
    <row r="17" spans="2:10" ht="13.8">
      <c r="B17" s="491"/>
      <c r="C17" s="286"/>
      <c r="D17" s="286"/>
      <c r="E17" s="286"/>
      <c r="F17" s="286"/>
      <c r="G17" s="286"/>
      <c r="H17" s="286"/>
      <c r="I17" s="286"/>
      <c r="J17" s="496"/>
    </row>
    <row r="18" spans="2:10" ht="13.8">
      <c r="B18" s="491"/>
      <c r="C18" s="286"/>
      <c r="D18" s="286"/>
      <c r="E18" s="286"/>
      <c r="F18" s="286"/>
      <c r="G18" s="286"/>
      <c r="H18" s="286" t="s">
        <v>584</v>
      </c>
      <c r="I18" s="490">
        <f>((I4-I10)/(3*I6))</f>
        <v>1</v>
      </c>
      <c r="J18" s="496"/>
    </row>
    <row r="19" spans="2:10" ht="13.8" thickBot="1">
      <c r="B19" s="493"/>
      <c r="C19" s="494"/>
      <c r="D19" s="494"/>
      <c r="E19" s="494"/>
      <c r="F19" s="494"/>
      <c r="G19" s="494"/>
      <c r="H19" s="494"/>
      <c r="I19" s="494"/>
      <c r="J19" s="497"/>
    </row>
    <row r="20" spans="2:10">
      <c r="B20" s="282"/>
      <c r="C20" s="282"/>
      <c r="D20" s="282"/>
      <c r="E20" s="282"/>
      <c r="F20" s="282"/>
      <c r="G20" s="282"/>
      <c r="H20" s="282"/>
      <c r="I20" s="282"/>
      <c r="J20" s="282"/>
    </row>
    <row r="21" spans="2:10">
      <c r="B21" s="282"/>
      <c r="C21" s="283" t="s">
        <v>585</v>
      </c>
      <c r="D21" s="282"/>
      <c r="E21" s="282"/>
      <c r="F21" s="282"/>
      <c r="G21" s="282"/>
      <c r="H21" s="282"/>
      <c r="I21" s="282"/>
      <c r="J21" s="282"/>
    </row>
    <row r="22" spans="2:10">
      <c r="B22" s="282"/>
      <c r="C22" s="282"/>
      <c r="D22" s="282"/>
      <c r="E22" s="282"/>
      <c r="F22" s="282"/>
      <c r="G22" s="282"/>
      <c r="H22" s="282"/>
      <c r="I22" s="282"/>
      <c r="J22" s="282"/>
    </row>
    <row r="23" spans="2:10">
      <c r="B23" s="282"/>
      <c r="C23" s="295" t="s">
        <v>122</v>
      </c>
      <c r="D23" s="282"/>
      <c r="E23" s="282"/>
      <c r="F23" s="282"/>
      <c r="G23" s="282"/>
      <c r="H23" s="282"/>
      <c r="I23" s="282"/>
      <c r="J23" s="282"/>
    </row>
    <row r="24" spans="2:10">
      <c r="B24" s="282"/>
      <c r="C24" s="282"/>
      <c r="D24" s="282"/>
      <c r="E24" s="282"/>
      <c r="F24" s="282"/>
      <c r="G24" s="282"/>
      <c r="H24" s="282"/>
      <c r="I24" s="282"/>
      <c r="J24" s="282"/>
    </row>
  </sheetData>
  <sheetProtection sheet="1" objects="1" scenarios="1"/>
  <phoneticPr fontId="26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J29"/>
  <sheetViews>
    <sheetView workbookViewId="0">
      <selection activeCell="H4" sqref="H4"/>
    </sheetView>
  </sheetViews>
  <sheetFormatPr defaultRowHeight="13.2"/>
  <cols>
    <col min="2" max="2" width="2.6640625" customWidth="1"/>
    <col min="4" max="4" width="30.6640625" customWidth="1"/>
    <col min="7" max="7" width="30.6640625" customWidth="1"/>
    <col min="8" max="8" width="20.6640625" customWidth="1"/>
    <col min="9" max="9" width="3.6640625" customWidth="1"/>
    <col min="10" max="10" width="2.6640625" customWidth="1"/>
  </cols>
  <sheetData>
    <row r="1" spans="2:10" ht="13.8" thickBot="1">
      <c r="B1" s="282"/>
      <c r="C1" s="282"/>
      <c r="D1" s="282"/>
      <c r="E1" s="282"/>
      <c r="F1" s="282"/>
      <c r="G1" s="282"/>
      <c r="H1" s="282"/>
      <c r="I1" s="282"/>
      <c r="J1" s="282"/>
    </row>
    <row r="2" spans="2:10" ht="13.8">
      <c r="B2" s="492"/>
      <c r="C2" s="289" t="s">
        <v>586</v>
      </c>
      <c r="D2" s="289"/>
      <c r="E2" s="289"/>
      <c r="F2" s="289"/>
      <c r="G2" s="289"/>
      <c r="H2" s="289"/>
      <c r="I2" s="292"/>
      <c r="J2" s="282"/>
    </row>
    <row r="3" spans="2:10" ht="13.8">
      <c r="B3" s="491"/>
      <c r="C3" s="286"/>
      <c r="D3" s="286"/>
      <c r="E3" s="286"/>
      <c r="F3" s="286"/>
      <c r="G3" s="286"/>
      <c r="H3" s="286"/>
      <c r="I3" s="293"/>
      <c r="J3" s="282"/>
    </row>
    <row r="4" spans="2:10" ht="13.8">
      <c r="B4" s="491"/>
      <c r="C4" s="286" t="s">
        <v>567</v>
      </c>
      <c r="D4" s="286"/>
      <c r="E4" s="286"/>
      <c r="F4" s="286"/>
      <c r="G4" s="286" t="s">
        <v>580</v>
      </c>
      <c r="H4" s="284">
        <v>0</v>
      </c>
      <c r="I4" s="293"/>
      <c r="J4" s="282"/>
    </row>
    <row r="5" spans="2:10" ht="13.8">
      <c r="B5" s="491"/>
      <c r="C5" s="286"/>
      <c r="D5" s="286"/>
      <c r="E5" s="286"/>
      <c r="F5" s="286"/>
      <c r="G5" s="286"/>
      <c r="H5" s="286"/>
      <c r="I5" s="293"/>
      <c r="J5" s="282"/>
    </row>
    <row r="6" spans="2:10" ht="13.8">
      <c r="B6" s="491"/>
      <c r="C6" s="286" t="s">
        <v>569</v>
      </c>
      <c r="D6" s="286"/>
      <c r="E6" s="286"/>
      <c r="F6" s="286"/>
      <c r="G6" s="286" t="s">
        <v>355</v>
      </c>
      <c r="H6" s="284">
        <v>1</v>
      </c>
      <c r="I6" s="293"/>
      <c r="J6" s="282"/>
    </row>
    <row r="7" spans="2:10" ht="13.8">
      <c r="B7" s="491"/>
      <c r="C7" s="286"/>
      <c r="D7" s="286"/>
      <c r="E7" s="286"/>
      <c r="F7" s="286"/>
      <c r="G7" s="286"/>
      <c r="H7" s="286"/>
      <c r="I7" s="293"/>
      <c r="J7" s="282"/>
    </row>
    <row r="8" spans="2:10" ht="13.8">
      <c r="B8" s="491"/>
      <c r="C8" s="286" t="s">
        <v>587</v>
      </c>
      <c r="D8" s="286"/>
      <c r="E8" s="286"/>
      <c r="F8" s="286"/>
      <c r="G8" s="286" t="s">
        <v>410</v>
      </c>
      <c r="H8" s="284">
        <v>30</v>
      </c>
      <c r="I8" s="293"/>
      <c r="J8" s="282"/>
    </row>
    <row r="9" spans="2:10" ht="13.8">
      <c r="B9" s="491"/>
      <c r="C9" s="286"/>
      <c r="D9" s="286"/>
      <c r="E9" s="286"/>
      <c r="F9" s="286"/>
      <c r="G9" s="286"/>
      <c r="H9" s="286"/>
      <c r="I9" s="293"/>
      <c r="J9" s="282"/>
    </row>
    <row r="10" spans="2:10" ht="13.8">
      <c r="B10" s="491"/>
      <c r="C10" s="286" t="s">
        <v>588</v>
      </c>
      <c r="D10" s="286"/>
      <c r="E10" s="286"/>
      <c r="F10" s="286"/>
      <c r="G10" s="286" t="s">
        <v>595</v>
      </c>
      <c r="H10" s="498">
        <v>0.95</v>
      </c>
      <c r="I10" s="293"/>
      <c r="J10" s="282"/>
    </row>
    <row r="11" spans="2:10" ht="13.8">
      <c r="B11" s="491"/>
      <c r="C11" s="286"/>
      <c r="D11" s="286"/>
      <c r="E11" s="286"/>
      <c r="F11" s="286"/>
      <c r="G11" s="286"/>
      <c r="H11" s="286"/>
      <c r="I11" s="293"/>
      <c r="J11" s="282"/>
    </row>
    <row r="12" spans="2:10" ht="13.8">
      <c r="B12" s="491"/>
      <c r="C12" s="286" t="s">
        <v>570</v>
      </c>
      <c r="D12" s="286"/>
      <c r="E12" s="286"/>
      <c r="F12" s="286"/>
      <c r="G12" s="286"/>
      <c r="H12" s="284">
        <v>3</v>
      </c>
      <c r="I12" s="293"/>
      <c r="J12" s="282"/>
    </row>
    <row r="13" spans="2:10" ht="13.8">
      <c r="B13" s="491"/>
      <c r="C13" s="286"/>
      <c r="D13" s="286"/>
      <c r="E13" s="286"/>
      <c r="F13" s="286"/>
      <c r="G13" s="286"/>
      <c r="H13" s="286"/>
      <c r="I13" s="293"/>
      <c r="J13" s="282"/>
    </row>
    <row r="14" spans="2:10" ht="13.8">
      <c r="B14" s="491"/>
      <c r="C14" s="286" t="s">
        <v>571</v>
      </c>
      <c r="D14" s="286"/>
      <c r="E14" s="286"/>
      <c r="F14" s="286"/>
      <c r="G14" s="286"/>
      <c r="H14" s="284">
        <v>-3</v>
      </c>
      <c r="I14" s="293"/>
      <c r="J14" s="282"/>
    </row>
    <row r="15" spans="2:10" ht="13.8">
      <c r="B15" s="491"/>
      <c r="C15" s="286"/>
      <c r="D15" s="286"/>
      <c r="E15" s="286"/>
      <c r="F15" s="286"/>
      <c r="G15" s="286"/>
      <c r="H15" s="286"/>
      <c r="I15" s="293"/>
      <c r="J15" s="282"/>
    </row>
    <row r="16" spans="2:10" ht="13.8">
      <c r="B16" s="491"/>
      <c r="C16" s="286"/>
      <c r="D16" s="286" t="s">
        <v>589</v>
      </c>
      <c r="E16" s="285">
        <f>SQRT(($H$8-1)*$H$6^2 /CHIINV((1-$H$10)/2,$H$8-1) )</f>
        <v>0.7964069327626353</v>
      </c>
      <c r="F16" s="286"/>
      <c r="G16" s="286" t="s">
        <v>583</v>
      </c>
      <c r="H16" s="490">
        <f>($H$12-$H$4)/(3*$H$6)</f>
        <v>1</v>
      </c>
      <c r="I16" s="293"/>
      <c r="J16" s="282"/>
    </row>
    <row r="17" spans="2:10" ht="13.8">
      <c r="B17" s="491"/>
      <c r="C17" s="286"/>
      <c r="D17" s="286"/>
      <c r="E17" s="286"/>
      <c r="F17" s="286"/>
      <c r="G17" s="286"/>
      <c r="H17" s="286"/>
      <c r="I17" s="293"/>
      <c r="J17" s="282"/>
    </row>
    <row r="18" spans="2:10" ht="13.8">
      <c r="B18" s="491"/>
      <c r="C18" s="286"/>
      <c r="D18" s="286" t="s">
        <v>590</v>
      </c>
      <c r="E18" s="285">
        <f>SQRT(($H$8-1)*$H$6^2 /CHIINV($H$10+(1-$H$10)/2,$H$8-1) )</f>
        <v>1.3443151792404469</v>
      </c>
      <c r="F18" s="286"/>
      <c r="G18" s="286" t="s">
        <v>584</v>
      </c>
      <c r="H18" s="490">
        <f>($H$4-$H$14)/(3*$H$6)</f>
        <v>1</v>
      </c>
      <c r="I18" s="293"/>
      <c r="J18" s="282"/>
    </row>
    <row r="19" spans="2:10" ht="13.8">
      <c r="B19" s="491"/>
      <c r="C19" s="286"/>
      <c r="D19" s="286"/>
      <c r="E19" s="286"/>
      <c r="F19" s="286"/>
      <c r="G19" s="286"/>
      <c r="H19" s="286"/>
      <c r="I19" s="293"/>
      <c r="J19" s="282"/>
    </row>
    <row r="20" spans="2:10" ht="13.8">
      <c r="B20" s="491"/>
      <c r="C20" s="286"/>
      <c r="D20" s="286" t="s">
        <v>581</v>
      </c>
      <c r="E20" s="490">
        <f>($H$12-$H$14)/(6*$H$6)</f>
        <v>1</v>
      </c>
      <c r="F20" s="286"/>
      <c r="G20" s="286" t="s">
        <v>582</v>
      </c>
      <c r="H20" s="490">
        <f>IF(ISERR(H16),H18,(IF(ISERR(H18),H16,MIN(H16,H18))))</f>
        <v>1</v>
      </c>
      <c r="I20" s="293"/>
      <c r="J20" s="282"/>
    </row>
    <row r="21" spans="2:10" ht="13.8">
      <c r="B21" s="491"/>
      <c r="C21" s="286"/>
      <c r="D21" s="286"/>
      <c r="E21" s="286"/>
      <c r="F21" s="286"/>
      <c r="G21" s="286"/>
      <c r="H21" s="286"/>
      <c r="I21" s="293"/>
      <c r="J21" s="282"/>
    </row>
    <row r="22" spans="2:10" ht="13.8">
      <c r="B22" s="491"/>
      <c r="C22" s="286"/>
      <c r="D22" s="286" t="s">
        <v>591</v>
      </c>
      <c r="E22" s="490">
        <f>($H$12-$H$14)/(6*$E$18)</f>
        <v>0.74387317456685353</v>
      </c>
      <c r="F22" s="286"/>
      <c r="G22" s="286" t="s">
        <v>593</v>
      </c>
      <c r="H22" s="490">
        <f>$H$20 * (1-NORMSINV($H$10+(1-$H$10)/2) * SQRT((1/(9*$H$8*$H$20^2)) + (1/(2*$H$8))))</f>
        <v>0.72026451969750871</v>
      </c>
      <c r="I22" s="293"/>
      <c r="J22" s="282"/>
    </row>
    <row r="23" spans="2:10" ht="13.8">
      <c r="B23" s="491"/>
      <c r="C23" s="286"/>
      <c r="D23" s="286"/>
      <c r="E23" s="286"/>
      <c r="F23" s="286"/>
      <c r="G23" s="286"/>
      <c r="H23" s="286"/>
      <c r="I23" s="293"/>
      <c r="J23" s="282"/>
    </row>
    <row r="24" spans="2:10" ht="13.8">
      <c r="B24" s="491"/>
      <c r="C24" s="286"/>
      <c r="D24" s="286" t="s">
        <v>592</v>
      </c>
      <c r="E24" s="490">
        <f>($H$12-$H$14)/(6*$E$16)</f>
        <v>1.2556394964206627</v>
      </c>
      <c r="F24" s="286"/>
      <c r="G24" s="286" t="s">
        <v>594</v>
      </c>
      <c r="H24" s="490">
        <f>$H$20 * (1+NORMSINV($H$10+(1-$H$10)/2) * SQRT((1/(9*$H$8*$H$20^2)) + (1/(2*$H$8))))</f>
        <v>1.2797354803024912</v>
      </c>
      <c r="I24" s="293"/>
      <c r="J24" s="282"/>
    </row>
    <row r="25" spans="2:10" ht="14.4" thickBot="1">
      <c r="B25" s="500"/>
      <c r="C25" s="501"/>
      <c r="D25" s="501"/>
      <c r="E25" s="501"/>
      <c r="F25" s="501"/>
      <c r="G25" s="501"/>
      <c r="H25" s="501"/>
      <c r="I25" s="502"/>
    </row>
    <row r="26" spans="2:10" ht="13.8">
      <c r="C26" s="499"/>
      <c r="D26" s="499"/>
      <c r="E26" s="499"/>
      <c r="F26" s="499"/>
      <c r="G26" s="499"/>
      <c r="H26" s="499"/>
      <c r="I26" s="499"/>
    </row>
    <row r="27" spans="2:10">
      <c r="C27" s="295" t="s">
        <v>585</v>
      </c>
    </row>
    <row r="29" spans="2:10">
      <c r="C29" s="295" t="s">
        <v>122</v>
      </c>
    </row>
  </sheetData>
  <sheetProtection sheet="1" objects="1" scenarios="1"/>
  <phoneticPr fontId="26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J24"/>
  <sheetViews>
    <sheetView workbookViewId="0">
      <selection activeCell="I6" sqref="I6"/>
    </sheetView>
  </sheetViews>
  <sheetFormatPr defaultRowHeight="13.2"/>
  <cols>
    <col min="2" max="2" width="2.6640625" customWidth="1"/>
    <col min="8" max="9" width="20.6640625" customWidth="1"/>
    <col min="10" max="10" width="2.6640625" customWidth="1"/>
  </cols>
  <sheetData>
    <row r="1" spans="2:10" ht="13.8" thickBot="1">
      <c r="B1" s="282"/>
      <c r="C1" s="282"/>
      <c r="D1" s="282"/>
      <c r="E1" s="282"/>
      <c r="F1" s="282"/>
      <c r="G1" s="282"/>
      <c r="H1" s="282"/>
      <c r="I1" s="282"/>
      <c r="J1" s="282"/>
    </row>
    <row r="2" spans="2:10" ht="13.8">
      <c r="B2" s="492"/>
      <c r="C2" s="289" t="s">
        <v>596</v>
      </c>
      <c r="D2" s="289"/>
      <c r="E2" s="289"/>
      <c r="F2" s="289"/>
      <c r="G2" s="289"/>
      <c r="H2" s="289"/>
      <c r="I2" s="289"/>
      <c r="J2" s="495"/>
    </row>
    <row r="3" spans="2:10" ht="13.8">
      <c r="B3" s="491"/>
      <c r="C3" s="286"/>
      <c r="D3" s="286"/>
      <c r="E3" s="286"/>
      <c r="F3" s="286"/>
      <c r="G3" s="286"/>
      <c r="H3" s="286"/>
      <c r="I3" s="286"/>
      <c r="J3" s="496"/>
    </row>
    <row r="4" spans="2:10" ht="13.8">
      <c r="B4" s="491"/>
      <c r="C4" s="286"/>
      <c r="D4" s="286"/>
      <c r="E4" s="286"/>
      <c r="F4" s="286"/>
      <c r="G4" s="286"/>
      <c r="H4" s="286"/>
      <c r="I4" s="286"/>
      <c r="J4" s="496"/>
    </row>
    <row r="5" spans="2:10" ht="13.8">
      <c r="B5" s="491"/>
      <c r="C5" s="286"/>
      <c r="D5" s="286"/>
      <c r="E5" s="286"/>
      <c r="F5" s="286"/>
      <c r="G5" s="286"/>
      <c r="H5" s="286"/>
      <c r="I5" s="286"/>
      <c r="J5" s="496"/>
    </row>
    <row r="6" spans="2:10" ht="13.8">
      <c r="B6" s="491"/>
      <c r="C6" s="286" t="s">
        <v>569</v>
      </c>
      <c r="D6" s="286"/>
      <c r="E6" s="286"/>
      <c r="F6" s="286"/>
      <c r="G6" s="286"/>
      <c r="H6" s="286" t="s">
        <v>355</v>
      </c>
      <c r="I6" s="284">
        <v>1</v>
      </c>
      <c r="J6" s="496"/>
    </row>
    <row r="7" spans="2:10" ht="13.8">
      <c r="B7" s="491"/>
      <c r="C7" s="286"/>
      <c r="D7" s="286"/>
      <c r="E7" s="286"/>
      <c r="F7" s="286"/>
      <c r="G7" s="286"/>
      <c r="H7" s="286"/>
      <c r="I7" s="286"/>
      <c r="J7" s="496"/>
    </row>
    <row r="8" spans="2:10" ht="13.8">
      <c r="B8" s="491"/>
      <c r="C8" s="286" t="s">
        <v>597</v>
      </c>
      <c r="D8" s="286"/>
      <c r="E8" s="286"/>
      <c r="F8" s="286"/>
      <c r="G8" s="286"/>
      <c r="H8" s="286" t="s">
        <v>410</v>
      </c>
      <c r="I8" s="284">
        <v>30</v>
      </c>
      <c r="J8" s="496"/>
    </row>
    <row r="9" spans="2:10" ht="13.8">
      <c r="B9" s="491"/>
      <c r="C9" s="286"/>
      <c r="D9" s="286"/>
      <c r="E9" s="286"/>
      <c r="F9" s="286"/>
      <c r="G9" s="286"/>
      <c r="H9" s="286"/>
      <c r="I9" s="286"/>
      <c r="J9" s="496"/>
    </row>
    <row r="10" spans="2:10" ht="13.8">
      <c r="B10" s="491"/>
      <c r="C10" s="286" t="s">
        <v>598</v>
      </c>
      <c r="D10" s="286"/>
      <c r="E10" s="286"/>
      <c r="F10" s="286"/>
      <c r="G10" s="286"/>
      <c r="H10" s="286" t="s">
        <v>595</v>
      </c>
      <c r="I10" s="498">
        <v>0.95</v>
      </c>
      <c r="J10" s="496"/>
    </row>
    <row r="11" spans="2:10" ht="13.8">
      <c r="B11" s="491"/>
      <c r="C11" s="286"/>
      <c r="D11" s="286"/>
      <c r="E11" s="286"/>
      <c r="F11" s="286"/>
      <c r="G11" s="286"/>
      <c r="H11" s="286"/>
      <c r="I11" s="286"/>
      <c r="J11" s="496"/>
    </row>
    <row r="12" spans="2:10" ht="13.8">
      <c r="B12" s="491"/>
      <c r="C12" s="286"/>
      <c r="D12" s="286"/>
      <c r="E12" s="286"/>
      <c r="F12" s="286"/>
      <c r="G12" s="286"/>
      <c r="H12" s="286"/>
      <c r="I12" s="286"/>
      <c r="J12" s="496"/>
    </row>
    <row r="13" spans="2:10" ht="13.8">
      <c r="B13" s="491"/>
      <c r="C13" s="286"/>
      <c r="D13" s="286"/>
      <c r="E13" s="286"/>
      <c r="F13" s="286"/>
      <c r="G13" s="286"/>
      <c r="H13" s="286" t="s">
        <v>589</v>
      </c>
      <c r="I13" s="285">
        <f>SQRT(($I$8-1)*$I$6^2 /CHIINV((1-$I$10)/2,$I$8-1) )</f>
        <v>0.7964069327626353</v>
      </c>
      <c r="J13" s="496"/>
    </row>
    <row r="14" spans="2:10" ht="13.8">
      <c r="B14" s="491"/>
      <c r="C14" s="286"/>
      <c r="D14" s="286"/>
      <c r="E14" s="286"/>
      <c r="F14" s="286"/>
      <c r="G14" s="286"/>
      <c r="H14" s="286"/>
      <c r="I14" s="286"/>
      <c r="J14" s="496"/>
    </row>
    <row r="15" spans="2:10" ht="13.8">
      <c r="B15" s="491"/>
      <c r="C15" s="286"/>
      <c r="D15" s="286"/>
      <c r="E15" s="286"/>
      <c r="F15" s="286"/>
      <c r="G15" s="286"/>
      <c r="H15" s="286" t="s">
        <v>590</v>
      </c>
      <c r="I15" s="285">
        <f>SQRT(($I$8-1)*$I$6^2 /CHIINV($I$10+(1-$I$10)/2,$I$8-1) )</f>
        <v>1.3443151792404469</v>
      </c>
      <c r="J15" s="496"/>
    </row>
    <row r="16" spans="2:10">
      <c r="B16" s="491"/>
      <c r="C16" s="282"/>
      <c r="D16" s="282"/>
      <c r="E16" s="282"/>
      <c r="F16" s="282"/>
      <c r="G16" s="282"/>
      <c r="H16" s="282"/>
      <c r="I16" s="282"/>
      <c r="J16" s="496"/>
    </row>
    <row r="17" spans="2:10" ht="13.8" thickBot="1">
      <c r="B17" s="493"/>
      <c r="C17" s="494"/>
      <c r="D17" s="494"/>
      <c r="E17" s="494"/>
      <c r="F17" s="494"/>
      <c r="G17" s="494"/>
      <c r="H17" s="494"/>
      <c r="I17" s="494"/>
      <c r="J17" s="497"/>
    </row>
    <row r="18" spans="2:10">
      <c r="B18" s="282"/>
      <c r="C18" s="282"/>
      <c r="D18" s="282"/>
      <c r="E18" s="282"/>
      <c r="F18" s="282"/>
      <c r="G18" s="282"/>
      <c r="H18" s="282"/>
      <c r="I18" s="282"/>
      <c r="J18" s="282"/>
    </row>
    <row r="19" spans="2:10">
      <c r="B19" s="282"/>
      <c r="C19" s="282"/>
      <c r="D19" s="282"/>
      <c r="E19" s="282"/>
      <c r="F19" s="282"/>
      <c r="G19" s="282"/>
      <c r="H19" s="282"/>
      <c r="I19" s="282"/>
      <c r="J19" s="282"/>
    </row>
    <row r="20" spans="2:10">
      <c r="B20" s="282"/>
      <c r="C20" s="295" t="s">
        <v>122</v>
      </c>
      <c r="D20" s="282"/>
      <c r="E20" s="282"/>
      <c r="F20" s="282"/>
      <c r="G20" s="282"/>
      <c r="H20" s="282"/>
      <c r="I20" s="282"/>
      <c r="J20" s="282"/>
    </row>
    <row r="21" spans="2:10">
      <c r="B21" s="282"/>
      <c r="C21" s="282"/>
      <c r="D21" s="282"/>
      <c r="E21" s="282"/>
      <c r="F21" s="282"/>
      <c r="G21" s="282"/>
      <c r="H21" s="282"/>
      <c r="I21" s="282"/>
      <c r="J21" s="282"/>
    </row>
    <row r="22" spans="2:10">
      <c r="B22" s="282"/>
      <c r="C22" s="282"/>
      <c r="D22" s="282"/>
      <c r="E22" s="282"/>
      <c r="F22" s="282"/>
      <c r="G22" s="282"/>
      <c r="H22" s="282"/>
      <c r="I22" s="282"/>
      <c r="J22" s="282"/>
    </row>
    <row r="23" spans="2:10">
      <c r="B23" s="282"/>
      <c r="C23" s="282"/>
      <c r="D23" s="282"/>
      <c r="E23" s="282"/>
      <c r="F23" s="282"/>
      <c r="G23" s="282"/>
      <c r="H23" s="282"/>
      <c r="I23" s="282"/>
      <c r="J23" s="282"/>
    </row>
    <row r="24" spans="2:10">
      <c r="B24" s="282"/>
      <c r="C24" s="282"/>
      <c r="D24" s="282"/>
      <c r="E24" s="282"/>
      <c r="F24" s="282"/>
      <c r="G24" s="282"/>
      <c r="H24" s="282"/>
      <c r="I24" s="282"/>
      <c r="J24" s="282"/>
    </row>
  </sheetData>
  <sheetProtection sheet="1" objects="1" scenarios="1"/>
  <phoneticPr fontId="2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7"/>
  <dimension ref="A1:Q71"/>
  <sheetViews>
    <sheetView showGridLines="0" zoomScale="130" zoomScaleNormal="130" workbookViewId="0">
      <selection activeCell="J11" sqref="J11:K23"/>
    </sheetView>
  </sheetViews>
  <sheetFormatPr defaultColWidth="9.109375" defaultRowHeight="13.2"/>
  <cols>
    <col min="1" max="1" width="2.109375" style="63" customWidth="1"/>
    <col min="2" max="2" width="23.6640625" style="63" customWidth="1"/>
    <col min="3" max="3" width="37.109375" style="63" bestFit="1" customWidth="1"/>
    <col min="4" max="4" width="33" style="64" bestFit="1" customWidth="1"/>
    <col min="5" max="5" width="25.33203125" style="63" bestFit="1" customWidth="1"/>
    <col min="6" max="6" width="19.88671875" style="63" customWidth="1"/>
    <col min="7" max="7" width="31.44140625" style="63" customWidth="1"/>
    <col min="8" max="8" width="23.6640625" style="63" customWidth="1"/>
    <col min="9" max="9" width="23.44140625" style="63" customWidth="1"/>
    <col min="10" max="10" width="10.6640625" style="63" customWidth="1"/>
    <col min="11" max="11" width="23.44140625" style="63" customWidth="1"/>
    <col min="12" max="16384" width="9.109375" style="63"/>
  </cols>
  <sheetData>
    <row r="1" spans="1:17" ht="9" customHeight="1"/>
    <row r="2" spans="1:17">
      <c r="B2" s="65" t="s">
        <v>25</v>
      </c>
      <c r="C2" s="65"/>
      <c r="D2" s="63"/>
    </row>
    <row r="3" spans="1:17" ht="9" customHeight="1" thickBot="1">
      <c r="B3" s="65"/>
      <c r="C3" s="65"/>
      <c r="D3" s="63"/>
      <c r="J3" s="66"/>
    </row>
    <row r="4" spans="1:17">
      <c r="B4" s="3" t="s">
        <v>26</v>
      </c>
      <c r="C4" s="571"/>
      <c r="D4" s="572"/>
      <c r="E4" s="572"/>
      <c r="F4" s="572"/>
      <c r="G4" s="572"/>
      <c r="H4" s="573"/>
    </row>
    <row r="5" spans="1:17">
      <c r="B5" s="4" t="s">
        <v>27</v>
      </c>
      <c r="C5" s="574"/>
      <c r="D5" s="575"/>
      <c r="E5" s="575"/>
      <c r="F5" s="575"/>
      <c r="G5" s="575"/>
      <c r="H5" s="576"/>
    </row>
    <row r="6" spans="1:17">
      <c r="B6" s="4" t="s">
        <v>3</v>
      </c>
      <c r="C6" s="574"/>
      <c r="D6" s="575"/>
      <c r="E6" s="575"/>
      <c r="F6" s="575"/>
      <c r="G6" s="575"/>
      <c r="H6" s="576"/>
    </row>
    <row r="7" spans="1:17" ht="13.8" thickBot="1">
      <c r="B7" s="5" t="s">
        <v>28</v>
      </c>
      <c r="C7" s="577"/>
      <c r="D7" s="578"/>
      <c r="E7" s="578"/>
      <c r="F7" s="578"/>
      <c r="G7" s="578"/>
      <c r="H7" s="579"/>
    </row>
    <row r="8" spans="1:17" ht="9" customHeight="1" thickBot="1"/>
    <row r="9" spans="1:17" ht="13.5" customHeight="1" thickBot="1">
      <c r="B9" s="67" t="s">
        <v>35</v>
      </c>
      <c r="C9" s="569" t="s">
        <v>36</v>
      </c>
      <c r="D9" s="570"/>
      <c r="E9" s="68" t="s">
        <v>37</v>
      </c>
      <c r="F9" s="569" t="s">
        <v>38</v>
      </c>
      <c r="G9" s="570"/>
      <c r="H9" s="69" t="s">
        <v>39</v>
      </c>
      <c r="I9" s="70"/>
      <c r="J9" s="70"/>
    </row>
    <row r="10" spans="1:17" ht="38.25" customHeight="1">
      <c r="B10" s="521" t="s">
        <v>29</v>
      </c>
      <c r="C10" s="71" t="s">
        <v>30</v>
      </c>
      <c r="D10" s="72" t="s">
        <v>31</v>
      </c>
      <c r="E10" s="73" t="s">
        <v>622</v>
      </c>
      <c r="F10" s="71" t="s">
        <v>32</v>
      </c>
      <c r="G10" s="72" t="s">
        <v>33</v>
      </c>
      <c r="H10" s="74" t="s">
        <v>34</v>
      </c>
      <c r="I10" s="520" t="s">
        <v>623</v>
      </c>
      <c r="J10" s="70"/>
    </row>
    <row r="11" spans="1:17" ht="13.5" customHeight="1">
      <c r="A11" s="70"/>
      <c r="B11" s="522"/>
      <c r="C11" s="510"/>
      <c r="D11" s="511"/>
      <c r="E11" s="514"/>
      <c r="F11" s="510"/>
      <c r="G11" s="511"/>
      <c r="H11" s="509"/>
      <c r="I11" s="70"/>
      <c r="J11" s="70"/>
      <c r="K11" s="70"/>
      <c r="L11" s="70"/>
      <c r="M11" s="70"/>
      <c r="N11" s="70"/>
      <c r="O11" s="70"/>
      <c r="P11" s="70"/>
      <c r="Q11" s="70"/>
    </row>
    <row r="12" spans="1:17" ht="13.5" customHeight="1">
      <c r="A12" s="70"/>
      <c r="B12" s="522"/>
      <c r="C12" s="510"/>
      <c r="D12" s="511"/>
      <c r="E12" s="514"/>
      <c r="F12" s="510"/>
      <c r="G12" s="511"/>
      <c r="H12" s="509"/>
      <c r="I12" s="70"/>
      <c r="J12" s="70"/>
      <c r="K12" s="70"/>
      <c r="L12" s="70"/>
      <c r="M12" s="70"/>
      <c r="N12" s="70"/>
      <c r="O12" s="70"/>
      <c r="P12" s="70"/>
      <c r="Q12" s="70"/>
    </row>
    <row r="13" spans="1:17" ht="13.5" customHeight="1">
      <c r="A13" s="70"/>
      <c r="B13" s="522"/>
      <c r="C13" s="510"/>
      <c r="D13" s="511"/>
      <c r="E13" s="514"/>
      <c r="F13" s="510"/>
      <c r="G13" s="511"/>
      <c r="H13" s="509"/>
      <c r="I13" s="70"/>
      <c r="J13" s="516"/>
      <c r="K13" s="70"/>
      <c r="L13" s="70"/>
      <c r="M13" s="70"/>
      <c r="N13" s="70"/>
      <c r="O13" s="70"/>
      <c r="P13" s="70"/>
      <c r="Q13" s="70"/>
    </row>
    <row r="14" spans="1:17" ht="13.5" customHeight="1">
      <c r="A14" s="70"/>
      <c r="B14" s="522"/>
      <c r="C14" s="510"/>
      <c r="D14" s="511"/>
      <c r="E14" s="514"/>
      <c r="F14" s="510"/>
      <c r="G14" s="511"/>
      <c r="H14" s="509"/>
      <c r="I14" s="70"/>
      <c r="J14" s="516"/>
      <c r="K14" s="70"/>
      <c r="L14" s="70"/>
      <c r="M14" s="70"/>
      <c r="N14" s="70"/>
      <c r="O14" s="70"/>
      <c r="P14" s="70"/>
      <c r="Q14" s="70"/>
    </row>
    <row r="15" spans="1:17" ht="13.5" customHeight="1">
      <c r="A15" s="70"/>
      <c r="B15" s="523"/>
      <c r="C15" s="76"/>
      <c r="D15" s="77"/>
      <c r="E15" s="515"/>
      <c r="F15" s="76"/>
      <c r="G15" s="77"/>
      <c r="H15" s="75"/>
      <c r="I15" s="70"/>
      <c r="J15" s="516"/>
      <c r="K15" s="70"/>
      <c r="L15" s="70"/>
      <c r="M15" s="70"/>
      <c r="N15" s="70"/>
      <c r="O15" s="70"/>
      <c r="P15" s="70"/>
      <c r="Q15" s="70"/>
    </row>
    <row r="16" spans="1:17" s="517" customFormat="1" ht="13.5" customHeight="1">
      <c r="A16" s="512"/>
      <c r="B16" s="522"/>
      <c r="C16" s="510"/>
      <c r="D16" s="511"/>
      <c r="E16" s="526"/>
      <c r="F16" s="510"/>
      <c r="G16" s="511"/>
      <c r="H16" s="509"/>
      <c r="I16" s="512"/>
      <c r="J16" s="512"/>
      <c r="K16" s="512"/>
      <c r="L16" s="512"/>
      <c r="M16" s="512"/>
      <c r="N16" s="512"/>
      <c r="O16" s="512"/>
      <c r="P16" s="512"/>
      <c r="Q16" s="512"/>
    </row>
    <row r="17" spans="1:17" s="517" customFormat="1" ht="13.5" customHeight="1">
      <c r="A17" s="512"/>
      <c r="B17" s="522"/>
      <c r="C17" s="510"/>
      <c r="D17" s="511"/>
      <c r="E17" s="526"/>
      <c r="F17" s="510"/>
      <c r="G17" s="511"/>
      <c r="H17" s="509"/>
      <c r="I17" s="512"/>
      <c r="J17" s="512"/>
      <c r="K17" s="512"/>
      <c r="L17" s="512"/>
      <c r="M17" s="512"/>
      <c r="N17" s="512"/>
      <c r="O17" s="512"/>
      <c r="P17" s="512"/>
      <c r="Q17" s="512"/>
    </row>
    <row r="18" spans="1:17" s="517" customFormat="1">
      <c r="A18" s="512"/>
      <c r="B18" s="522"/>
      <c r="C18" s="510"/>
      <c r="D18" s="511"/>
      <c r="E18" s="514"/>
      <c r="F18" s="513"/>
      <c r="G18" s="511"/>
      <c r="H18" s="509"/>
      <c r="J18" s="512"/>
      <c r="K18" s="512"/>
      <c r="L18" s="512"/>
      <c r="M18" s="512"/>
      <c r="N18" s="512"/>
      <c r="O18" s="512"/>
      <c r="P18" s="512"/>
      <c r="Q18" s="512"/>
    </row>
    <row r="19" spans="1:17" ht="13.5" customHeight="1">
      <c r="A19" s="70"/>
      <c r="B19" s="524"/>
      <c r="C19" s="76"/>
      <c r="D19" s="77"/>
      <c r="E19" s="515"/>
      <c r="F19" s="76"/>
      <c r="G19" s="77"/>
      <c r="H19" s="75"/>
      <c r="I19" s="70"/>
      <c r="J19" s="70"/>
      <c r="K19" s="70"/>
      <c r="L19" s="70"/>
      <c r="M19" s="70"/>
      <c r="N19" s="70"/>
      <c r="O19" s="70"/>
      <c r="P19" s="70"/>
      <c r="Q19" s="70"/>
    </row>
    <row r="20" spans="1:17" ht="13.5" customHeight="1">
      <c r="A20" s="70"/>
      <c r="B20" s="524"/>
      <c r="C20" s="76"/>
      <c r="D20" s="77"/>
      <c r="E20" s="515"/>
      <c r="F20" s="510"/>
      <c r="G20" s="77"/>
      <c r="H20" s="75"/>
      <c r="I20" s="70"/>
      <c r="J20" s="70"/>
      <c r="K20" s="70"/>
      <c r="L20" s="70"/>
      <c r="M20" s="70"/>
      <c r="N20" s="70"/>
      <c r="O20" s="70"/>
      <c r="P20" s="70"/>
      <c r="Q20" s="70"/>
    </row>
    <row r="21" spans="1:17" ht="13.5" customHeight="1">
      <c r="A21" s="70"/>
      <c r="B21" s="524"/>
      <c r="C21" s="76"/>
      <c r="D21" s="77"/>
      <c r="E21" s="70"/>
      <c r="F21" s="510"/>
      <c r="G21" s="77"/>
      <c r="H21" s="75"/>
      <c r="I21" s="70"/>
      <c r="J21" s="70"/>
      <c r="K21" s="70"/>
      <c r="L21" s="70"/>
      <c r="M21" s="70"/>
      <c r="N21" s="70"/>
      <c r="O21" s="70"/>
      <c r="P21" s="70"/>
      <c r="Q21" s="70"/>
    </row>
    <row r="22" spans="1:17" ht="13.5" customHeight="1" thickBot="1">
      <c r="A22" s="70"/>
      <c r="B22" s="525"/>
      <c r="C22" s="79"/>
      <c r="D22" s="80"/>
      <c r="E22" s="70"/>
      <c r="F22" s="79"/>
      <c r="G22" s="80"/>
      <c r="H22" s="78"/>
      <c r="I22" s="70"/>
      <c r="J22" s="70"/>
      <c r="K22" s="70"/>
      <c r="L22" s="70"/>
      <c r="M22" s="70"/>
      <c r="N22" s="70"/>
      <c r="O22" s="70"/>
      <c r="P22" s="70"/>
      <c r="Q22" s="70"/>
    </row>
    <row r="23" spans="1:17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</row>
    <row r="24" spans="1:17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</row>
    <row r="25" spans="1:17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</row>
    <row r="26" spans="1:17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</row>
    <row r="28" spans="1:17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</row>
    <row r="29" spans="1:17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</row>
    <row r="30" spans="1:17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</row>
    <row r="31" spans="1:17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</row>
    <row r="32" spans="1:17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</row>
    <row r="33" spans="1:17">
      <c r="A33" s="70"/>
      <c r="B33" s="70" t="s">
        <v>24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</row>
    <row r="34" spans="1:17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</row>
    <row r="35" spans="1:17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</row>
    <row r="36" spans="1:17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</row>
    <row r="37" spans="1:17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</row>
    <row r="38" spans="1:17" ht="14.4">
      <c r="A38" s="70"/>
      <c r="B38" s="70"/>
      <c r="C38" s="70"/>
      <c r="D38" s="518"/>
      <c r="E38" s="519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</row>
    <row r="39" spans="1:17" ht="14.4">
      <c r="A39" s="70"/>
      <c r="B39" s="70"/>
      <c r="C39" s="70"/>
      <c r="D39" s="519"/>
      <c r="E39" s="51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</row>
    <row r="40" spans="1:17" ht="14.4">
      <c r="A40" s="70"/>
      <c r="B40" s="70"/>
      <c r="C40" s="70"/>
      <c r="D40" s="518"/>
      <c r="E40" s="519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</row>
    <row r="41" spans="1:17" ht="14.4">
      <c r="A41" s="70"/>
      <c r="B41" s="70"/>
      <c r="C41" s="70"/>
      <c r="D41" s="518"/>
      <c r="E41" s="51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</row>
    <row r="42" spans="1:17" ht="14.4">
      <c r="A42" s="70"/>
      <c r="B42" s="70"/>
      <c r="C42" s="70"/>
      <c r="D42" s="519"/>
      <c r="E42" s="519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</row>
    <row r="43" spans="1:17" ht="14.4">
      <c r="A43" s="70"/>
      <c r="B43" s="70"/>
      <c r="C43" s="70"/>
      <c r="D43" s="519"/>
      <c r="E43" s="519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</row>
    <row r="44" spans="1:17" ht="14.4">
      <c r="A44" s="70"/>
      <c r="B44" s="70"/>
      <c r="C44" s="70"/>
      <c r="D44" s="519"/>
      <c r="E44" s="519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</row>
    <row r="45" spans="1:17" ht="14.4">
      <c r="A45" s="70"/>
      <c r="B45" s="70"/>
      <c r="C45" s="70"/>
      <c r="D45" s="518"/>
      <c r="E45" s="518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</row>
    <row r="46" spans="1:17" ht="14.4">
      <c r="A46" s="70"/>
      <c r="B46" s="70"/>
      <c r="C46" s="70"/>
      <c r="D46" s="518"/>
      <c r="E46" s="518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</row>
    <row r="47" spans="1:17" ht="14.4">
      <c r="A47" s="70"/>
      <c r="B47" s="70"/>
      <c r="C47" s="70"/>
      <c r="D47" s="518"/>
      <c r="E47" s="518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</row>
    <row r="48" spans="1:17" ht="14.4">
      <c r="A48" s="70"/>
      <c r="B48" s="70"/>
      <c r="C48" s="70"/>
      <c r="D48" s="518"/>
      <c r="E48" s="519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</row>
    <row r="49" spans="1:17" ht="14.4">
      <c r="A49" s="70"/>
      <c r="B49" s="70"/>
      <c r="C49" s="70"/>
      <c r="D49" s="518"/>
      <c r="E49" s="519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</row>
    <row r="50" spans="1:17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</row>
    <row r="51" spans="1:17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</row>
    <row r="52" spans="1:17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</row>
    <row r="53" spans="1:17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</row>
    <row r="54" spans="1:17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</row>
    <row r="55" spans="1:17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</row>
    <row r="56" spans="1:17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</row>
    <row r="57" spans="1:17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</row>
    <row r="58" spans="1:17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</row>
    <row r="59" spans="1:17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</row>
    <row r="60" spans="1:17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</row>
    <row r="61" spans="1:17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</row>
    <row r="62" spans="1:17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</row>
    <row r="63" spans="1:17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</row>
    <row r="64" spans="1:17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</row>
    <row r="65" spans="2:4">
      <c r="B65" s="81"/>
      <c r="C65" s="81"/>
      <c r="D65" s="82"/>
    </row>
    <row r="66" spans="2:4">
      <c r="D66" s="82"/>
    </row>
    <row r="67" spans="2:4">
      <c r="B67" s="81"/>
      <c r="C67" s="81"/>
      <c r="D67" s="82"/>
    </row>
    <row r="68" spans="2:4">
      <c r="D68" s="82"/>
    </row>
    <row r="69" spans="2:4">
      <c r="D69" s="82"/>
    </row>
    <row r="70" spans="2:4">
      <c r="D70" s="82"/>
    </row>
    <row r="71" spans="2:4">
      <c r="D71" s="82"/>
    </row>
  </sheetData>
  <mergeCells count="6">
    <mergeCell ref="C9:D9"/>
    <mergeCell ref="F9:G9"/>
    <mergeCell ref="C4:H4"/>
    <mergeCell ref="C5:H5"/>
    <mergeCell ref="C6:H6"/>
    <mergeCell ref="C7:H7"/>
  </mergeCells>
  <phoneticPr fontId="21" type="noConversion"/>
  <pageMargins left="0.75" right="0.75" top="1" bottom="1" header="0.5" footer="0.5"/>
  <pageSetup orientation="portrait" r:id="rId1"/>
  <headerFooter alignWithMargins="0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K24"/>
  <sheetViews>
    <sheetView workbookViewId="0">
      <selection activeCell="J5" sqref="J5"/>
    </sheetView>
  </sheetViews>
  <sheetFormatPr defaultRowHeight="13.2"/>
  <cols>
    <col min="2" max="2" width="2.6640625" customWidth="1"/>
    <col min="9" max="9" width="22.6640625" customWidth="1"/>
    <col min="10" max="10" width="20.6640625" customWidth="1"/>
    <col min="11" max="11" width="2.6640625" customWidth="1"/>
  </cols>
  <sheetData>
    <row r="1" spans="2:11" ht="13.8" thickBot="1">
      <c r="B1" s="282"/>
      <c r="C1" s="282"/>
      <c r="D1" s="282"/>
      <c r="E1" s="282"/>
      <c r="F1" s="282"/>
      <c r="G1" s="282"/>
      <c r="H1" s="282"/>
      <c r="I1" s="282"/>
      <c r="J1" s="282"/>
    </row>
    <row r="2" spans="2:11" ht="13.8">
      <c r="B2" s="492"/>
      <c r="C2" s="289" t="s">
        <v>599</v>
      </c>
      <c r="D2" s="289"/>
      <c r="E2" s="289"/>
      <c r="F2" s="289"/>
      <c r="G2" s="289"/>
      <c r="H2" s="289"/>
      <c r="I2" s="289"/>
      <c r="J2" s="289"/>
      <c r="K2" s="504"/>
    </row>
    <row r="3" spans="2:11" ht="13.8">
      <c r="B3" s="491"/>
      <c r="C3" s="286"/>
      <c r="D3" s="286"/>
      <c r="E3" s="286"/>
      <c r="F3" s="286"/>
      <c r="G3" s="286"/>
      <c r="H3" s="286"/>
      <c r="I3" s="286"/>
      <c r="J3" s="286"/>
      <c r="K3" s="505"/>
    </row>
    <row r="4" spans="2:11" ht="13.8">
      <c r="B4" s="491"/>
      <c r="C4" s="286"/>
      <c r="D4" s="286"/>
      <c r="E4" s="286"/>
      <c r="F4" s="286"/>
      <c r="G4" s="286"/>
      <c r="H4" s="286"/>
      <c r="I4" s="286"/>
      <c r="J4" s="286"/>
      <c r="K4" s="505"/>
    </row>
    <row r="5" spans="2:11" ht="13.8">
      <c r="B5" s="491"/>
      <c r="C5" s="286" t="s">
        <v>600</v>
      </c>
      <c r="D5" s="286"/>
      <c r="E5" s="286"/>
      <c r="F5" s="286"/>
      <c r="G5" s="286"/>
      <c r="H5" s="286"/>
      <c r="I5" s="286" t="s">
        <v>603</v>
      </c>
      <c r="J5" s="284">
        <v>10</v>
      </c>
      <c r="K5" s="505"/>
    </row>
    <row r="6" spans="2:11" ht="13.8">
      <c r="B6" s="491"/>
      <c r="C6" s="286"/>
      <c r="D6" s="286"/>
      <c r="E6" s="286"/>
      <c r="F6" s="286"/>
      <c r="G6" s="286"/>
      <c r="H6" s="286"/>
      <c r="I6" s="286"/>
      <c r="J6" s="286"/>
      <c r="K6" s="505"/>
    </row>
    <row r="7" spans="2:11" ht="13.8">
      <c r="B7" s="491"/>
      <c r="C7" s="286" t="s">
        <v>601</v>
      </c>
      <c r="D7" s="286"/>
      <c r="E7" s="286"/>
      <c r="F7" s="286"/>
      <c r="G7" s="286"/>
      <c r="H7" s="286"/>
      <c r="I7" s="286" t="s">
        <v>410</v>
      </c>
      <c r="J7" s="284">
        <v>100</v>
      </c>
      <c r="K7" s="505"/>
    </row>
    <row r="8" spans="2:11" ht="13.8">
      <c r="B8" s="491"/>
      <c r="C8" s="286"/>
      <c r="D8" s="286"/>
      <c r="E8" s="286"/>
      <c r="F8" s="286"/>
      <c r="G8" s="286"/>
      <c r="H8" s="286"/>
      <c r="I8" s="286"/>
      <c r="J8" s="286"/>
      <c r="K8" s="505"/>
    </row>
    <row r="9" spans="2:11" ht="13.8">
      <c r="B9" s="491"/>
      <c r="C9" s="286" t="s">
        <v>602</v>
      </c>
      <c r="D9" s="286"/>
      <c r="E9" s="286"/>
      <c r="F9" s="286"/>
      <c r="G9" s="286"/>
      <c r="H9" s="286"/>
      <c r="I9" s="286" t="s">
        <v>595</v>
      </c>
      <c r="J9" s="498">
        <v>0.95</v>
      </c>
      <c r="K9" s="505"/>
    </row>
    <row r="10" spans="2:11" ht="13.8">
      <c r="B10" s="491"/>
      <c r="C10" s="286"/>
      <c r="D10" s="286"/>
      <c r="E10" s="286"/>
      <c r="F10" s="286"/>
      <c r="G10" s="286"/>
      <c r="H10" s="286"/>
      <c r="I10" s="286"/>
      <c r="J10" s="286"/>
      <c r="K10" s="505"/>
    </row>
    <row r="11" spans="2:11" ht="13.8">
      <c r="B11" s="491"/>
      <c r="C11" s="286"/>
      <c r="D11" s="286"/>
      <c r="E11" s="286"/>
      <c r="F11" s="286"/>
      <c r="G11" s="286"/>
      <c r="H11" s="286"/>
      <c r="I11" s="286"/>
      <c r="J11" s="286"/>
      <c r="K11" s="505"/>
    </row>
    <row r="12" spans="2:11" ht="13.8">
      <c r="B12" s="491"/>
      <c r="C12" s="286"/>
      <c r="D12" s="286"/>
      <c r="E12" s="286"/>
      <c r="F12" s="286"/>
      <c r="G12" s="286"/>
      <c r="H12" s="286"/>
      <c r="I12" s="286" t="s">
        <v>604</v>
      </c>
      <c r="J12" s="503">
        <f>IF(ISNUMBER(J7),(J5/J7),"")</f>
        <v>0.1</v>
      </c>
      <c r="K12" s="505"/>
    </row>
    <row r="13" spans="2:11" ht="13.8">
      <c r="B13" s="491"/>
      <c r="C13" s="286"/>
      <c r="D13" s="286"/>
      <c r="E13" s="286"/>
      <c r="F13" s="286"/>
      <c r="G13" s="286"/>
      <c r="H13" s="286"/>
      <c r="I13" s="286"/>
      <c r="J13" s="286"/>
      <c r="K13" s="505"/>
    </row>
    <row r="14" spans="2:11" ht="13.8">
      <c r="B14" s="491"/>
      <c r="C14" s="286"/>
      <c r="D14" s="286"/>
      <c r="E14" s="286"/>
      <c r="F14" s="286"/>
      <c r="G14" s="286"/>
      <c r="H14" s="286"/>
      <c r="I14" s="286" t="s">
        <v>605</v>
      </c>
      <c r="J14" s="285">
        <f>IF(J5=0,0,IF(J5=J7,1-BETAINV(1-(1-J9),J7-J5+1,J5),1-BETAINV(1-(1-J9)/2,J7-J5+1,J5)))</f>
        <v>4.9004689221485931E-2</v>
      </c>
      <c r="K14" s="505"/>
    </row>
    <row r="15" spans="2:11" ht="13.8">
      <c r="B15" s="491"/>
      <c r="C15" s="286"/>
      <c r="D15" s="286"/>
      <c r="E15" s="286"/>
      <c r="F15" s="286"/>
      <c r="G15" s="286"/>
      <c r="H15" s="286"/>
      <c r="I15" s="286"/>
      <c r="J15" s="286"/>
      <c r="K15" s="505"/>
    </row>
    <row r="16" spans="2:11" ht="13.8">
      <c r="B16" s="491"/>
      <c r="C16" s="286"/>
      <c r="D16" s="286"/>
      <c r="E16" s="286"/>
      <c r="F16" s="286"/>
      <c r="G16" s="286"/>
      <c r="H16" s="286"/>
      <c r="I16" s="286" t="s">
        <v>606</v>
      </c>
      <c r="J16" s="285">
        <f>IF(J5=J7,1,IF(J5=0,1-BETAINV((1-J9),J7-J5,J5+1),1-BETAINV((1-J9)/2,J7-J5,J5+1)))</f>
        <v>0.17622259774002269</v>
      </c>
      <c r="K16" s="505"/>
    </row>
    <row r="17" spans="2:11" ht="13.8">
      <c r="B17" s="491"/>
      <c r="C17" s="286"/>
      <c r="D17" s="286"/>
      <c r="E17" s="286"/>
      <c r="F17" s="286"/>
      <c r="G17" s="286"/>
      <c r="H17" s="286"/>
      <c r="I17" s="286"/>
      <c r="J17" s="286"/>
      <c r="K17" s="505"/>
    </row>
    <row r="18" spans="2:11" ht="13.8">
      <c r="B18" s="491"/>
      <c r="C18" s="286"/>
      <c r="D18" s="286"/>
      <c r="E18" s="286"/>
      <c r="F18" s="286"/>
      <c r="G18" s="286"/>
      <c r="H18" s="286"/>
      <c r="I18" s="286" t="s">
        <v>607</v>
      </c>
      <c r="J18" s="503">
        <f>IF( (J12-ABS(NORMSINV((1-J9)/2))*SQRT(J12*(1-J12)/J7))&lt;0,0,(J12-ABS(NORMSINV((1-J9)/2))*SQRT(J12*(1-J12)/J7)))</f>
        <v>4.120108046379839E-2</v>
      </c>
      <c r="K18" s="505"/>
    </row>
    <row r="19" spans="2:11" ht="13.8">
      <c r="B19" s="491"/>
      <c r="C19" s="286"/>
      <c r="D19" s="286"/>
      <c r="E19" s="286"/>
      <c r="F19" s="286"/>
      <c r="G19" s="286"/>
      <c r="H19" s="286"/>
      <c r="I19" s="286"/>
      <c r="J19" s="286"/>
      <c r="K19" s="505"/>
    </row>
    <row r="20" spans="2:11" ht="13.8">
      <c r="B20" s="491"/>
      <c r="C20" s="286"/>
      <c r="D20" s="286"/>
      <c r="E20" s="286"/>
      <c r="F20" s="286"/>
      <c r="G20" s="286"/>
      <c r="H20" s="286"/>
      <c r="I20" s="286" t="s">
        <v>608</v>
      </c>
      <c r="J20" s="503">
        <f>IF( (J12+ABS(NORMSINV((1-J9)/2))*SQRT(J12*(1-J12)/J7))&gt;1,1,(J12+ABS(NORMSINV((1-J9)/2))*SQRT(J12*(1-J12)/J7)))</f>
        <v>0.15879891953620162</v>
      </c>
      <c r="K20" s="505"/>
    </row>
    <row r="21" spans="2:11" ht="14.4" thickBot="1">
      <c r="B21" s="493"/>
      <c r="C21" s="291"/>
      <c r="D21" s="291"/>
      <c r="E21" s="291"/>
      <c r="F21" s="291"/>
      <c r="G21" s="291"/>
      <c r="H21" s="291"/>
      <c r="I21" s="291"/>
      <c r="J21" s="291"/>
      <c r="K21" s="506"/>
    </row>
    <row r="22" spans="2:11">
      <c r="B22" s="282"/>
      <c r="C22" s="282"/>
      <c r="D22" s="282"/>
      <c r="E22" s="282"/>
      <c r="F22" s="282"/>
      <c r="G22" s="282"/>
      <c r="H22" s="282"/>
      <c r="I22" s="282"/>
      <c r="J22" s="282"/>
    </row>
    <row r="23" spans="2:11">
      <c r="B23" s="282"/>
      <c r="C23" s="282"/>
      <c r="D23" s="282"/>
      <c r="E23" s="282"/>
      <c r="F23" s="282"/>
      <c r="G23" s="282"/>
      <c r="H23" s="282"/>
      <c r="I23" s="282"/>
      <c r="J23" s="282"/>
    </row>
    <row r="24" spans="2:11">
      <c r="B24" s="282"/>
      <c r="C24" s="295" t="s">
        <v>122</v>
      </c>
      <c r="D24" s="282"/>
      <c r="E24" s="282"/>
      <c r="F24" s="282"/>
      <c r="G24" s="282"/>
      <c r="H24" s="282"/>
      <c r="I24" s="282"/>
      <c r="J24" s="282"/>
    </row>
  </sheetData>
  <sheetProtection password="8F22" sheet="1" objects="1" scenarios="1"/>
  <phoneticPr fontId="26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K26"/>
  <sheetViews>
    <sheetView workbookViewId="0">
      <selection activeCell="J5" sqref="J5"/>
    </sheetView>
  </sheetViews>
  <sheetFormatPr defaultRowHeight="13.2"/>
  <cols>
    <col min="2" max="2" width="2.6640625" customWidth="1"/>
    <col min="8" max="8" width="14.6640625" customWidth="1"/>
    <col min="9" max="10" width="20.6640625" customWidth="1"/>
    <col min="11" max="11" width="2.6640625" customWidth="1"/>
  </cols>
  <sheetData>
    <row r="1" spans="2:11" ht="13.8" thickBot="1">
      <c r="B1" s="282"/>
      <c r="C1" s="282"/>
      <c r="D1" s="282"/>
      <c r="E1" s="282"/>
      <c r="F1" s="282"/>
      <c r="G1" s="282"/>
      <c r="H1" s="282"/>
      <c r="I1" s="282"/>
      <c r="J1" s="282"/>
    </row>
    <row r="2" spans="2:11" ht="13.8">
      <c r="B2" s="492"/>
      <c r="C2" s="289" t="s">
        <v>609</v>
      </c>
      <c r="D2" s="289"/>
      <c r="E2" s="289"/>
      <c r="F2" s="289"/>
      <c r="G2" s="289"/>
      <c r="H2" s="289"/>
      <c r="I2" s="289"/>
      <c r="J2" s="289"/>
      <c r="K2" s="504"/>
    </row>
    <row r="3" spans="2:11" ht="13.8">
      <c r="B3" s="491"/>
      <c r="C3" s="286"/>
      <c r="D3" s="286"/>
      <c r="E3" s="286"/>
      <c r="F3" s="286"/>
      <c r="G3" s="286"/>
      <c r="H3" s="286"/>
      <c r="I3" s="286"/>
      <c r="J3" s="286"/>
      <c r="K3" s="505"/>
    </row>
    <row r="4" spans="2:11" ht="13.8">
      <c r="B4" s="491"/>
      <c r="C4" s="286"/>
      <c r="D4" s="286"/>
      <c r="E4" s="286"/>
      <c r="F4" s="286"/>
      <c r="G4" s="286"/>
      <c r="H4" s="286"/>
      <c r="I4" s="286"/>
      <c r="J4" s="286"/>
      <c r="K4" s="505"/>
    </row>
    <row r="5" spans="2:11" ht="13.8">
      <c r="B5" s="491"/>
      <c r="C5" s="286" t="s">
        <v>610</v>
      </c>
      <c r="D5" s="286"/>
      <c r="E5" s="286"/>
      <c r="F5" s="286"/>
      <c r="G5" s="286"/>
      <c r="H5" s="286"/>
      <c r="I5" s="286" t="s">
        <v>614</v>
      </c>
      <c r="J5" s="284"/>
      <c r="K5" s="505"/>
    </row>
    <row r="6" spans="2:11" ht="13.8">
      <c r="B6" s="491"/>
      <c r="C6" s="286"/>
      <c r="D6" s="286"/>
      <c r="E6" s="286"/>
      <c r="F6" s="286"/>
      <c r="G6" s="286"/>
      <c r="H6" s="286"/>
      <c r="I6" s="286"/>
      <c r="J6" s="286"/>
      <c r="K6" s="505"/>
    </row>
    <row r="7" spans="2:11" ht="13.8">
      <c r="B7" s="491"/>
      <c r="C7" s="286" t="s">
        <v>611</v>
      </c>
      <c r="D7" s="286"/>
      <c r="E7" s="286"/>
      <c r="F7" s="286"/>
      <c r="G7" s="286"/>
      <c r="H7" s="286"/>
      <c r="I7" s="286" t="s">
        <v>615</v>
      </c>
      <c r="J7" s="284"/>
      <c r="K7" s="505"/>
    </row>
    <row r="8" spans="2:11" ht="13.8">
      <c r="B8" s="491"/>
      <c r="C8" s="286"/>
      <c r="D8" s="286"/>
      <c r="E8" s="286"/>
      <c r="F8" s="286"/>
      <c r="G8" s="286"/>
      <c r="H8" s="286"/>
      <c r="I8" s="286"/>
      <c r="J8" s="286"/>
      <c r="K8" s="505"/>
    </row>
    <row r="9" spans="2:11" ht="13.8">
      <c r="B9" s="491"/>
      <c r="C9" s="286"/>
      <c r="D9" s="286"/>
      <c r="E9" s="286"/>
      <c r="F9" s="286"/>
      <c r="G9" s="286"/>
      <c r="H9" s="286"/>
      <c r="I9" s="286"/>
      <c r="J9" s="286"/>
      <c r="K9" s="505"/>
    </row>
    <row r="10" spans="2:11" ht="13.8">
      <c r="B10" s="491"/>
      <c r="C10" s="286" t="s">
        <v>612</v>
      </c>
      <c r="D10" s="286"/>
      <c r="E10" s="286"/>
      <c r="F10" s="286"/>
      <c r="G10" s="286"/>
      <c r="H10" s="286"/>
      <c r="I10" s="286" t="s">
        <v>616</v>
      </c>
      <c r="J10" s="284"/>
      <c r="K10" s="505"/>
    </row>
    <row r="11" spans="2:11" ht="13.8">
      <c r="B11" s="491"/>
      <c r="C11" s="286"/>
      <c r="D11" s="286"/>
      <c r="E11" s="286"/>
      <c r="F11" s="286"/>
      <c r="G11" s="286"/>
      <c r="H11" s="286"/>
      <c r="I11" s="286"/>
      <c r="J11" s="286"/>
      <c r="K11" s="505"/>
    </row>
    <row r="12" spans="2:11" ht="13.8">
      <c r="B12" s="491"/>
      <c r="C12" s="286" t="s">
        <v>613</v>
      </c>
      <c r="D12" s="286"/>
      <c r="E12" s="286"/>
      <c r="F12" s="286"/>
      <c r="G12" s="286"/>
      <c r="H12" s="286"/>
      <c r="I12" s="286" t="s">
        <v>617</v>
      </c>
      <c r="J12" s="284"/>
      <c r="K12" s="505"/>
    </row>
    <row r="13" spans="2:11" ht="13.8">
      <c r="B13" s="491"/>
      <c r="C13" s="286"/>
      <c r="D13" s="286"/>
      <c r="E13" s="286"/>
      <c r="F13" s="286"/>
      <c r="G13" s="286"/>
      <c r="H13" s="286"/>
      <c r="I13" s="286"/>
      <c r="J13" s="286"/>
      <c r="K13" s="505"/>
    </row>
    <row r="14" spans="2:11" ht="13.8">
      <c r="B14" s="491"/>
      <c r="C14" s="286"/>
      <c r="D14" s="286"/>
      <c r="E14" s="286"/>
      <c r="F14" s="286"/>
      <c r="G14" s="286"/>
      <c r="H14" s="286"/>
      <c r="I14" s="286"/>
      <c r="J14" s="286"/>
      <c r="K14" s="505"/>
    </row>
    <row r="15" spans="2:11" ht="13.8">
      <c r="B15" s="491"/>
      <c r="C15" s="286"/>
      <c r="D15" s="286"/>
      <c r="E15" s="286"/>
      <c r="F15" s="286"/>
      <c r="G15" s="286"/>
      <c r="H15" s="286"/>
      <c r="I15" s="286"/>
      <c r="J15" s="286"/>
      <c r="K15" s="505"/>
    </row>
    <row r="16" spans="2:11" ht="13.8">
      <c r="B16" s="491"/>
      <c r="C16" s="286"/>
      <c r="D16" s="286"/>
      <c r="E16" s="286"/>
      <c r="F16" s="286"/>
      <c r="G16" s="286"/>
      <c r="H16" s="286"/>
      <c r="I16" s="286" t="s">
        <v>618</v>
      </c>
      <c r="J16" s="507" t="str">
        <f>IF(ISNUMBER(J7),(J5/J7),"")</f>
        <v/>
      </c>
      <c r="K16" s="505"/>
    </row>
    <row r="17" spans="2:11" ht="13.8">
      <c r="B17" s="491"/>
      <c r="C17" s="286"/>
      <c r="D17" s="286"/>
      <c r="E17" s="286"/>
      <c r="F17" s="286"/>
      <c r="G17" s="286"/>
      <c r="H17" s="286"/>
      <c r="I17" s="286"/>
      <c r="J17" s="286"/>
      <c r="K17" s="505"/>
    </row>
    <row r="18" spans="2:11" ht="13.8">
      <c r="B18" s="491"/>
      <c r="C18" s="286"/>
      <c r="D18" s="286"/>
      <c r="E18" s="286"/>
      <c r="F18" s="286"/>
      <c r="G18" s="286"/>
      <c r="H18" s="286"/>
      <c r="I18" s="286" t="s">
        <v>619</v>
      </c>
      <c r="J18" s="507" t="str">
        <f>IF(ISNUMBER(J12),(J10/J12),"")</f>
        <v/>
      </c>
      <c r="K18" s="505"/>
    </row>
    <row r="19" spans="2:11" ht="13.8">
      <c r="B19" s="491"/>
      <c r="C19" s="286"/>
      <c r="D19" s="286"/>
      <c r="E19" s="286"/>
      <c r="F19" s="286"/>
      <c r="G19" s="286"/>
      <c r="H19" s="286"/>
      <c r="I19" s="286"/>
      <c r="J19" s="286"/>
      <c r="K19" s="505"/>
    </row>
    <row r="20" spans="2:11" ht="13.8">
      <c r="B20" s="491"/>
      <c r="C20" s="286"/>
      <c r="D20" s="286"/>
      <c r="E20" s="286"/>
      <c r="F20" s="286"/>
      <c r="G20" s="286"/>
      <c r="H20" s="286"/>
      <c r="I20" s="286" t="s">
        <v>620</v>
      </c>
      <c r="J20" s="508" t="str">
        <f>IF(ISNUMBER(ABS((J5/J7)-(J10/J12))/SQRT((J5+J10)/(J7+J12)*((1)-((J5+J10)/(J7+J12)))*((1/J7)+(1/J12)))),(ABS((J5/J7)-(J10/J12))/SQRT((J5+J10)/(J7+J12)*((1)-((J5+J10)/(J7+J12)))*((1/J7)+(1/J12)))),"")</f>
        <v/>
      </c>
      <c r="K20" s="505"/>
    </row>
    <row r="21" spans="2:11" ht="13.8">
      <c r="B21" s="491"/>
      <c r="C21" s="286"/>
      <c r="D21" s="286"/>
      <c r="E21" s="286"/>
      <c r="F21" s="286"/>
      <c r="G21" s="286"/>
      <c r="H21" s="286"/>
      <c r="I21" s="286"/>
      <c r="J21" s="286"/>
      <c r="K21" s="505"/>
    </row>
    <row r="22" spans="2:11" ht="13.8">
      <c r="B22" s="491"/>
      <c r="C22" s="286"/>
      <c r="D22" s="286"/>
      <c r="E22" s="286"/>
      <c r="F22" s="286"/>
      <c r="G22" s="286"/>
      <c r="H22" s="286"/>
      <c r="I22" s="286" t="s">
        <v>621</v>
      </c>
      <c r="J22" s="508" t="str">
        <f>IF(ISNUMBER(J20),(2*(1-NORMSDIST(J20))),"")</f>
        <v/>
      </c>
      <c r="K22" s="505"/>
    </row>
    <row r="23" spans="2:11" ht="14.4" thickBot="1">
      <c r="B23" s="493"/>
      <c r="C23" s="291"/>
      <c r="D23" s="291"/>
      <c r="E23" s="291"/>
      <c r="F23" s="291"/>
      <c r="G23" s="291"/>
      <c r="H23" s="291"/>
      <c r="I23" s="291"/>
      <c r="J23" s="291"/>
      <c r="K23" s="506"/>
    </row>
    <row r="24" spans="2:11">
      <c r="B24" s="282"/>
      <c r="C24" s="282"/>
      <c r="D24" s="282"/>
      <c r="E24" s="282"/>
      <c r="F24" s="282"/>
      <c r="G24" s="282"/>
      <c r="H24" s="282"/>
      <c r="I24" s="282"/>
      <c r="J24" s="282"/>
    </row>
    <row r="26" spans="2:11">
      <c r="C26" s="295" t="s">
        <v>122</v>
      </c>
    </row>
  </sheetData>
  <sheetProtection password="8F22" sheet="1" objects="1" scenarios="1"/>
  <phoneticPr fontId="26" type="noConversion"/>
  <conditionalFormatting sqref="J22">
    <cfRule type="cellIs" dxfId="0" priority="1" stopIfTrue="1" operator="lessThan">
      <formula>0.05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6"/>
  <dimension ref="A2:R38"/>
  <sheetViews>
    <sheetView showGridLines="0" workbookViewId="0">
      <selection activeCell="B4" sqref="B4"/>
    </sheetView>
  </sheetViews>
  <sheetFormatPr defaultColWidth="9.109375" defaultRowHeight="12.75" customHeight="1"/>
  <cols>
    <col min="1" max="1" width="2.109375" style="1" customWidth="1"/>
    <col min="2" max="2" width="20.6640625" style="1" customWidth="1"/>
    <col min="3" max="3" width="10.6640625" style="1" customWidth="1"/>
    <col min="4" max="4" width="30.6640625" style="62" customWidth="1"/>
    <col min="5" max="5" width="20.6640625" style="62" customWidth="1"/>
    <col min="6" max="11" width="20.6640625" style="1" customWidth="1"/>
    <col min="12" max="12" width="30.6640625" style="1" customWidth="1"/>
    <col min="13" max="16384" width="9.109375" style="1"/>
  </cols>
  <sheetData>
    <row r="2" spans="1:18" ht="12.75" customHeight="1">
      <c r="B2" s="2" t="s">
        <v>40</v>
      </c>
      <c r="C2" s="2"/>
      <c r="D2" s="1"/>
      <c r="E2" s="1"/>
    </row>
    <row r="3" spans="1:18" ht="12.75" customHeight="1" thickBot="1">
      <c r="B3" s="2"/>
      <c r="C3" s="2"/>
      <c r="D3" s="1"/>
      <c r="E3" s="1"/>
    </row>
    <row r="4" spans="1:18" ht="12.75" customHeight="1">
      <c r="B4" s="83" t="s">
        <v>1</v>
      </c>
      <c r="C4" s="580"/>
      <c r="D4" s="581"/>
      <c r="E4" s="581"/>
      <c r="F4" s="581"/>
      <c r="G4" s="582"/>
      <c r="H4" s="6"/>
      <c r="I4" s="6"/>
      <c r="J4" s="6"/>
      <c r="K4" s="6"/>
    </row>
    <row r="5" spans="1:18" ht="12.75" customHeight="1">
      <c r="B5" s="84" t="s">
        <v>27</v>
      </c>
      <c r="C5" s="583"/>
      <c r="D5" s="584"/>
      <c r="E5" s="584"/>
      <c r="F5" s="584"/>
      <c r="G5" s="585"/>
      <c r="H5" s="6"/>
      <c r="I5" s="6"/>
      <c r="J5" s="6"/>
      <c r="K5" s="6"/>
    </row>
    <row r="6" spans="1:18" ht="12.75" customHeight="1">
      <c r="B6" s="84" t="s">
        <v>3</v>
      </c>
      <c r="C6" s="583"/>
      <c r="D6" s="584"/>
      <c r="E6" s="584"/>
      <c r="F6" s="584"/>
      <c r="G6" s="585"/>
      <c r="H6" s="6"/>
      <c r="I6" s="6"/>
      <c r="J6" s="6"/>
      <c r="K6" s="6"/>
    </row>
    <row r="7" spans="1:18" ht="12.75" customHeight="1" thickBot="1">
      <c r="B7" s="85" t="s">
        <v>28</v>
      </c>
      <c r="C7" s="586"/>
      <c r="D7" s="587"/>
      <c r="E7" s="587"/>
      <c r="F7" s="587"/>
      <c r="G7" s="588"/>
      <c r="H7" s="6"/>
      <c r="I7" s="6"/>
      <c r="J7" s="6"/>
      <c r="K7" s="6"/>
    </row>
    <row r="8" spans="1:18" s="6" customFormat="1" ht="12.75" customHeight="1" thickBot="1">
      <c r="B8" s="7"/>
    </row>
    <row r="9" spans="1:18" ht="29.25" customHeight="1" thickBot="1">
      <c r="A9" s="6"/>
      <c r="B9" s="86" t="s">
        <v>41</v>
      </c>
      <c r="C9" s="87" t="s">
        <v>42</v>
      </c>
      <c r="D9" s="87" t="s">
        <v>43</v>
      </c>
      <c r="E9" s="88" t="s">
        <v>44</v>
      </c>
      <c r="F9" s="88" t="s">
        <v>45</v>
      </c>
      <c r="G9" s="87" t="s">
        <v>46</v>
      </c>
      <c r="H9" s="89" t="s">
        <v>47</v>
      </c>
      <c r="I9" s="89" t="s">
        <v>48</v>
      </c>
      <c r="J9" s="90" t="s">
        <v>49</v>
      </c>
      <c r="K9" s="90" t="s">
        <v>50</v>
      </c>
      <c r="L9" s="91" t="s">
        <v>51</v>
      </c>
      <c r="M9" s="56"/>
      <c r="N9" s="6"/>
      <c r="O9" s="6"/>
      <c r="P9" s="6"/>
      <c r="Q9" s="6"/>
      <c r="R9" s="6"/>
    </row>
    <row r="10" spans="1:18" ht="12.75" customHeight="1">
      <c r="A10" s="6"/>
      <c r="B10" s="92"/>
      <c r="C10" s="93"/>
      <c r="D10" s="94"/>
      <c r="E10" s="94"/>
      <c r="F10" s="93"/>
      <c r="G10" s="93"/>
      <c r="H10" s="93"/>
      <c r="I10" s="92"/>
      <c r="J10" s="92"/>
      <c r="K10" s="95"/>
      <c r="L10" s="96"/>
      <c r="M10" s="6"/>
      <c r="N10" s="6"/>
      <c r="O10" s="6"/>
      <c r="P10" s="6"/>
      <c r="Q10" s="6"/>
      <c r="R10" s="6"/>
    </row>
    <row r="11" spans="1:18" ht="12.75" customHeight="1">
      <c r="A11" s="6"/>
      <c r="B11" s="97"/>
      <c r="C11" s="98"/>
      <c r="D11" s="99"/>
      <c r="E11" s="99"/>
      <c r="F11" s="98"/>
      <c r="G11" s="98"/>
      <c r="H11" s="98"/>
      <c r="I11" s="97"/>
      <c r="J11" s="97"/>
      <c r="K11" s="100"/>
      <c r="L11" s="101"/>
      <c r="M11" s="6"/>
      <c r="N11" s="6"/>
      <c r="O11" s="6"/>
      <c r="P11" s="6"/>
      <c r="Q11" s="6"/>
      <c r="R11" s="6"/>
    </row>
    <row r="12" spans="1:18" ht="12.75" customHeight="1">
      <c r="A12" s="6"/>
      <c r="B12" s="97"/>
      <c r="C12" s="98"/>
      <c r="D12" s="98"/>
      <c r="E12" s="98"/>
      <c r="F12" s="98"/>
      <c r="G12" s="98"/>
      <c r="H12" s="98"/>
      <c r="I12" s="97"/>
      <c r="J12" s="97"/>
      <c r="K12" s="97"/>
      <c r="L12" s="101"/>
      <c r="M12" s="6"/>
      <c r="N12" s="6"/>
      <c r="O12" s="6"/>
      <c r="P12" s="6"/>
      <c r="Q12" s="6"/>
      <c r="R12" s="6"/>
    </row>
    <row r="13" spans="1:18" ht="12.75" customHeight="1">
      <c r="A13" s="6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1"/>
      <c r="M13" s="6"/>
      <c r="N13" s="6"/>
      <c r="O13" s="6"/>
      <c r="P13" s="6"/>
      <c r="Q13" s="6"/>
      <c r="R13" s="6"/>
    </row>
    <row r="14" spans="1:18" ht="12.75" customHeight="1">
      <c r="A14" s="6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1"/>
      <c r="M14" s="6"/>
      <c r="N14" s="6"/>
      <c r="O14" s="6"/>
      <c r="P14" s="6"/>
      <c r="Q14" s="6"/>
      <c r="R14" s="6"/>
    </row>
    <row r="15" spans="1:18" ht="12.75" customHeight="1">
      <c r="A15" s="6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1"/>
      <c r="M15" s="6"/>
      <c r="N15" s="6"/>
      <c r="O15" s="6"/>
      <c r="P15" s="6"/>
      <c r="Q15" s="6"/>
      <c r="R15" s="6"/>
    </row>
    <row r="16" spans="1:18" ht="12.75" customHeight="1">
      <c r="A16" s="6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1"/>
      <c r="M16" s="6"/>
      <c r="N16" s="6"/>
      <c r="O16" s="6"/>
      <c r="P16" s="6"/>
      <c r="Q16" s="6"/>
      <c r="R16" s="6"/>
    </row>
    <row r="17" spans="1:18" ht="12.75" customHeight="1">
      <c r="A17" s="6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1"/>
      <c r="M17" s="6"/>
      <c r="N17" s="6"/>
      <c r="O17" s="6"/>
      <c r="P17" s="6"/>
      <c r="Q17" s="6"/>
      <c r="R17" s="6"/>
    </row>
    <row r="18" spans="1:18" ht="12.75" customHeight="1">
      <c r="A18" s="6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1"/>
      <c r="M18" s="6"/>
      <c r="N18" s="6"/>
      <c r="O18" s="6"/>
      <c r="P18" s="6"/>
      <c r="Q18" s="6"/>
      <c r="R18" s="6"/>
    </row>
    <row r="19" spans="1:18" ht="12.75" customHeight="1">
      <c r="A19" s="6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1"/>
      <c r="M19" s="6"/>
      <c r="N19" s="6"/>
      <c r="O19" s="6"/>
      <c r="P19" s="6"/>
      <c r="Q19" s="6"/>
      <c r="R19" s="6"/>
    </row>
    <row r="20" spans="1:18" ht="12.75" customHeight="1">
      <c r="A20" s="6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1"/>
      <c r="M20" s="6"/>
      <c r="N20" s="6"/>
      <c r="O20" s="6"/>
      <c r="P20" s="6"/>
      <c r="Q20" s="6"/>
      <c r="R20" s="6"/>
    </row>
    <row r="21" spans="1:18" ht="12.75" customHeight="1">
      <c r="A21" s="6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1"/>
      <c r="M21" s="6"/>
      <c r="N21" s="6"/>
      <c r="O21" s="6"/>
      <c r="P21" s="6"/>
      <c r="Q21" s="6"/>
      <c r="R21" s="6"/>
    </row>
    <row r="22" spans="1:18" ht="12.75" customHeight="1">
      <c r="A22" s="6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1"/>
      <c r="M22" s="6"/>
      <c r="N22" s="6"/>
      <c r="O22" s="6"/>
      <c r="P22" s="6"/>
      <c r="Q22" s="6"/>
      <c r="R22" s="6"/>
    </row>
    <row r="23" spans="1:18" ht="12.75" customHeight="1">
      <c r="A23" s="6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1"/>
      <c r="M23" s="6"/>
      <c r="N23" s="6"/>
      <c r="O23" s="6"/>
      <c r="P23" s="6"/>
      <c r="Q23" s="6"/>
      <c r="R23" s="6"/>
    </row>
    <row r="24" spans="1:18" ht="12.75" customHeight="1">
      <c r="A24" s="6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1"/>
      <c r="M24" s="6"/>
      <c r="N24" s="6"/>
      <c r="O24" s="6"/>
      <c r="P24" s="6"/>
      <c r="Q24" s="6"/>
      <c r="R24" s="6"/>
    </row>
    <row r="25" spans="1:18" ht="12.75" customHeight="1">
      <c r="A25" s="6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1"/>
      <c r="M25" s="6"/>
      <c r="N25" s="6"/>
      <c r="O25" s="6"/>
      <c r="P25" s="6"/>
      <c r="Q25" s="6"/>
      <c r="R25" s="6"/>
    </row>
    <row r="26" spans="1:18" ht="12.75" customHeight="1">
      <c r="A26" s="6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1"/>
      <c r="M26" s="6"/>
      <c r="N26" s="6"/>
      <c r="O26" s="6"/>
      <c r="P26" s="6"/>
      <c r="Q26" s="6"/>
      <c r="R26" s="6"/>
    </row>
    <row r="27" spans="1:18" ht="12.75" customHeight="1">
      <c r="A27" s="6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1"/>
      <c r="M27" s="6"/>
      <c r="N27" s="6"/>
      <c r="O27" s="6"/>
      <c r="P27" s="6"/>
      <c r="Q27" s="6"/>
      <c r="R27" s="6"/>
    </row>
    <row r="28" spans="1:18" ht="12.75" customHeight="1">
      <c r="A28" s="6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1"/>
      <c r="M28" s="6"/>
      <c r="N28" s="6"/>
      <c r="O28" s="6"/>
      <c r="P28" s="6"/>
      <c r="Q28" s="6"/>
      <c r="R28" s="6"/>
    </row>
    <row r="29" spans="1:18" ht="12.75" customHeight="1">
      <c r="B29" s="103"/>
      <c r="C29" s="103"/>
      <c r="D29" s="104"/>
      <c r="E29" s="104"/>
      <c r="F29" s="105"/>
      <c r="G29" s="105"/>
      <c r="H29" s="105"/>
      <c r="I29" s="105"/>
      <c r="J29" s="105"/>
      <c r="K29" s="105"/>
      <c r="L29" s="106"/>
    </row>
    <row r="30" spans="1:18" ht="12.75" customHeight="1">
      <c r="B30" s="105"/>
      <c r="C30" s="105"/>
      <c r="D30" s="104"/>
      <c r="E30" s="104"/>
      <c r="F30" s="105"/>
      <c r="G30" s="105"/>
      <c r="H30" s="105"/>
      <c r="I30" s="105"/>
      <c r="J30" s="105"/>
      <c r="K30" s="105"/>
      <c r="L30" s="106"/>
    </row>
    <row r="31" spans="1:18" ht="12.75" customHeight="1">
      <c r="B31" s="107"/>
      <c r="C31" s="107"/>
      <c r="D31" s="104"/>
      <c r="E31" s="104"/>
      <c r="F31" s="105"/>
      <c r="G31" s="105"/>
      <c r="H31" s="105"/>
      <c r="I31" s="105"/>
      <c r="J31" s="105"/>
      <c r="K31" s="105"/>
      <c r="L31" s="106"/>
    </row>
    <row r="32" spans="1:18" ht="12.75" customHeight="1">
      <c r="B32" s="105"/>
      <c r="C32" s="105"/>
      <c r="D32" s="104"/>
      <c r="E32" s="104"/>
      <c r="F32" s="105"/>
      <c r="G32" s="105"/>
      <c r="H32" s="105"/>
      <c r="I32" s="105"/>
      <c r="J32" s="105"/>
      <c r="K32" s="105"/>
      <c r="L32" s="106"/>
    </row>
    <row r="33" spans="2:12" ht="12.75" customHeight="1">
      <c r="B33" s="105"/>
      <c r="C33" s="105"/>
      <c r="D33" s="104"/>
      <c r="E33" s="104"/>
      <c r="F33" s="105"/>
      <c r="G33" s="105"/>
      <c r="H33" s="105"/>
      <c r="I33" s="105"/>
      <c r="J33" s="105"/>
      <c r="K33" s="105"/>
      <c r="L33" s="106"/>
    </row>
    <row r="34" spans="2:12" ht="12.75" customHeight="1">
      <c r="B34" s="105"/>
      <c r="C34" s="105"/>
      <c r="D34" s="104"/>
      <c r="E34" s="104"/>
      <c r="F34" s="105"/>
      <c r="G34" s="105"/>
      <c r="H34" s="105"/>
      <c r="I34" s="105"/>
      <c r="J34" s="105"/>
      <c r="K34" s="105"/>
      <c r="L34" s="106"/>
    </row>
    <row r="35" spans="2:12" ht="12.75" customHeight="1">
      <c r="B35" s="105"/>
      <c r="C35" s="105"/>
      <c r="D35" s="104"/>
      <c r="E35" s="104"/>
      <c r="F35" s="105"/>
      <c r="G35" s="105"/>
      <c r="H35" s="105"/>
      <c r="I35" s="105"/>
      <c r="J35" s="105"/>
      <c r="K35" s="105"/>
      <c r="L35" s="106"/>
    </row>
    <row r="36" spans="2:12" ht="12.75" customHeight="1" thickBot="1">
      <c r="B36" s="108"/>
      <c r="C36" s="108"/>
      <c r="D36" s="109"/>
      <c r="E36" s="109"/>
      <c r="F36" s="108"/>
      <c r="G36" s="108"/>
      <c r="H36" s="108"/>
      <c r="I36" s="108"/>
      <c r="J36" s="108"/>
      <c r="K36" s="108"/>
      <c r="L36" s="110"/>
    </row>
    <row r="38" spans="2:12" ht="12.75" customHeight="1">
      <c r="B38" s="55" t="s">
        <v>24</v>
      </c>
    </row>
  </sheetData>
  <mergeCells count="4">
    <mergeCell ref="C4:G4"/>
    <mergeCell ref="C5:G5"/>
    <mergeCell ref="C6:G6"/>
    <mergeCell ref="C7:G7"/>
  </mergeCells>
  <phoneticPr fontId="2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9"/>
  <dimension ref="B2:P74"/>
  <sheetViews>
    <sheetView showGridLines="0" showRowColHeaders="0" workbookViewId="0">
      <selection activeCell="B4" sqref="B4"/>
    </sheetView>
  </sheetViews>
  <sheetFormatPr defaultColWidth="9.109375" defaultRowHeight="13.2"/>
  <cols>
    <col min="1" max="1" width="2.109375" style="63" customWidth="1"/>
    <col min="2" max="2" width="30" style="63" customWidth="1"/>
    <col min="3" max="3" width="10.6640625" style="64" customWidth="1"/>
    <col min="4" max="7" width="10.6640625" style="63" customWidth="1"/>
    <col min="8" max="8" width="10.6640625" style="82" customWidth="1"/>
    <col min="9" max="12" width="10.6640625" style="63" customWidth="1"/>
    <col min="13" max="13" width="23.44140625" style="63" customWidth="1"/>
    <col min="14" max="16384" width="9.109375" style="63"/>
  </cols>
  <sheetData>
    <row r="2" spans="2:16">
      <c r="B2" s="65" t="s">
        <v>52</v>
      </c>
      <c r="C2" s="63"/>
      <c r="H2" s="63"/>
    </row>
    <row r="3" spans="2:16" ht="13.8" thickBot="1">
      <c r="B3" s="65"/>
      <c r="C3" s="63"/>
      <c r="H3" s="63"/>
    </row>
    <row r="4" spans="2:16">
      <c r="B4" s="3" t="s">
        <v>26</v>
      </c>
      <c r="C4" s="592"/>
      <c r="D4" s="593"/>
      <c r="E4" s="593"/>
      <c r="F4" s="593"/>
      <c r="G4" s="593"/>
      <c r="H4" s="593"/>
      <c r="I4" s="593"/>
      <c r="J4" s="594"/>
    </row>
    <row r="5" spans="2:16">
      <c r="B5" s="4" t="s">
        <v>27</v>
      </c>
      <c r="C5" s="595"/>
      <c r="D5" s="596"/>
      <c r="E5" s="596"/>
      <c r="F5" s="596"/>
      <c r="G5" s="596"/>
      <c r="H5" s="596"/>
      <c r="I5" s="596"/>
      <c r="J5" s="597"/>
    </row>
    <row r="6" spans="2:16">
      <c r="B6" s="4" t="s">
        <v>53</v>
      </c>
      <c r="C6" s="595"/>
      <c r="D6" s="596"/>
      <c r="E6" s="596"/>
      <c r="F6" s="596"/>
      <c r="G6" s="596"/>
      <c r="H6" s="596"/>
      <c r="I6" s="596"/>
      <c r="J6" s="597"/>
    </row>
    <row r="7" spans="2:16" ht="13.8" thickBot="1">
      <c r="B7" s="111" t="s">
        <v>28</v>
      </c>
      <c r="C7" s="598"/>
      <c r="D7" s="599"/>
      <c r="E7" s="599"/>
      <c r="F7" s="599"/>
      <c r="G7" s="599"/>
      <c r="H7" s="599"/>
      <c r="I7" s="599"/>
      <c r="J7" s="600"/>
    </row>
    <row r="8" spans="2:16" ht="13.8" thickBot="1"/>
    <row r="9" spans="2:16">
      <c r="B9" s="112" t="s">
        <v>54</v>
      </c>
      <c r="C9" s="113" t="s">
        <v>55</v>
      </c>
      <c r="D9" s="114" t="s">
        <v>56</v>
      </c>
      <c r="E9" s="114" t="s">
        <v>57</v>
      </c>
      <c r="F9" s="114" t="s">
        <v>58</v>
      </c>
      <c r="G9" s="114" t="s">
        <v>59</v>
      </c>
      <c r="H9" s="114" t="s">
        <v>60</v>
      </c>
      <c r="I9" s="114" t="s">
        <v>61</v>
      </c>
      <c r="J9" s="114" t="s">
        <v>62</v>
      </c>
      <c r="K9" s="114" t="s">
        <v>63</v>
      </c>
      <c r="L9" s="115" t="s">
        <v>64</v>
      </c>
    </row>
    <row r="10" spans="2:16" ht="13.8" thickBot="1">
      <c r="B10" s="116" t="s">
        <v>65</v>
      </c>
      <c r="C10" s="117"/>
      <c r="D10" s="118"/>
      <c r="E10" s="118"/>
      <c r="F10" s="118"/>
      <c r="G10" s="118"/>
      <c r="H10" s="118"/>
      <c r="I10" s="119"/>
      <c r="J10" s="119"/>
      <c r="K10" s="119"/>
      <c r="L10" s="120"/>
    </row>
    <row r="11" spans="2:16" ht="6.75" customHeight="1" thickBot="1">
      <c r="C11" s="63"/>
      <c r="H11" s="63"/>
    </row>
    <row r="12" spans="2:16" ht="12.75" customHeight="1" thickBot="1">
      <c r="B12" s="121" t="s">
        <v>66</v>
      </c>
      <c r="C12" s="589" t="s">
        <v>67</v>
      </c>
      <c r="D12" s="590"/>
      <c r="E12" s="590"/>
      <c r="F12" s="590"/>
      <c r="G12" s="590"/>
      <c r="H12" s="590"/>
      <c r="I12" s="590"/>
      <c r="J12" s="590"/>
      <c r="K12" s="590"/>
      <c r="L12" s="591"/>
      <c r="M12" s="122" t="s">
        <v>68</v>
      </c>
      <c r="P12" s="123"/>
    </row>
    <row r="13" spans="2:16">
      <c r="B13" s="124" t="s">
        <v>69</v>
      </c>
      <c r="C13" s="125"/>
      <c r="D13" s="126"/>
      <c r="E13" s="126"/>
      <c r="F13" s="126"/>
      <c r="G13" s="126"/>
      <c r="H13" s="126"/>
      <c r="I13" s="126"/>
      <c r="J13" s="126"/>
      <c r="K13" s="126"/>
      <c r="L13" s="127"/>
      <c r="M13" s="128">
        <f t="shared" ref="M13:M44" si="0">$C$10*C13+$D$10*D13+$E$10*E13+$F$10*F13+$G$10*G13+$H$10*H13+$I$10*I13+$J$10*J13+$K$10*K13+$L$10*L13</f>
        <v>0</v>
      </c>
    </row>
    <row r="14" spans="2:16">
      <c r="B14" s="129" t="s">
        <v>70</v>
      </c>
      <c r="C14" s="130"/>
      <c r="D14" s="131"/>
      <c r="E14" s="131"/>
      <c r="F14" s="131"/>
      <c r="G14" s="131"/>
      <c r="H14" s="131"/>
      <c r="I14" s="131"/>
      <c r="J14" s="131"/>
      <c r="K14" s="131"/>
      <c r="L14" s="132"/>
      <c r="M14" s="128">
        <f t="shared" si="0"/>
        <v>0</v>
      </c>
    </row>
    <row r="15" spans="2:16">
      <c r="B15" s="129" t="s">
        <v>71</v>
      </c>
      <c r="C15" s="130"/>
      <c r="D15" s="131"/>
      <c r="E15" s="131"/>
      <c r="F15" s="131"/>
      <c r="G15" s="131"/>
      <c r="H15" s="131"/>
      <c r="I15" s="131"/>
      <c r="J15" s="131"/>
      <c r="K15" s="131"/>
      <c r="L15" s="132"/>
      <c r="M15" s="128">
        <f t="shared" si="0"/>
        <v>0</v>
      </c>
    </row>
    <row r="16" spans="2:16">
      <c r="B16" s="124" t="s">
        <v>72</v>
      </c>
      <c r="C16" s="130"/>
      <c r="D16" s="131"/>
      <c r="E16" s="131"/>
      <c r="F16" s="131"/>
      <c r="G16" s="131"/>
      <c r="H16" s="131"/>
      <c r="I16" s="133"/>
      <c r="J16" s="133"/>
      <c r="K16" s="133"/>
      <c r="L16" s="134"/>
      <c r="M16" s="128">
        <f t="shared" si="0"/>
        <v>0</v>
      </c>
    </row>
    <row r="17" spans="2:13">
      <c r="B17" s="129" t="s">
        <v>73</v>
      </c>
      <c r="C17" s="130"/>
      <c r="D17" s="131"/>
      <c r="E17" s="131"/>
      <c r="F17" s="131"/>
      <c r="G17" s="131"/>
      <c r="H17" s="131"/>
      <c r="I17" s="131"/>
      <c r="J17" s="131"/>
      <c r="K17" s="131"/>
      <c r="L17" s="132"/>
      <c r="M17" s="128">
        <f t="shared" si="0"/>
        <v>0</v>
      </c>
    </row>
    <row r="18" spans="2:13">
      <c r="B18" s="129" t="s">
        <v>74</v>
      </c>
      <c r="C18" s="130"/>
      <c r="D18" s="131"/>
      <c r="E18" s="131"/>
      <c r="F18" s="131"/>
      <c r="G18" s="131"/>
      <c r="H18" s="131"/>
      <c r="I18" s="131"/>
      <c r="J18" s="131"/>
      <c r="K18" s="131"/>
      <c r="L18" s="132"/>
      <c r="M18" s="128">
        <f t="shared" si="0"/>
        <v>0</v>
      </c>
    </row>
    <row r="19" spans="2:13">
      <c r="B19" s="124" t="s">
        <v>75</v>
      </c>
      <c r="C19" s="130"/>
      <c r="D19" s="131"/>
      <c r="E19" s="131"/>
      <c r="F19" s="131"/>
      <c r="G19" s="131"/>
      <c r="H19" s="131"/>
      <c r="I19" s="131"/>
      <c r="J19" s="131"/>
      <c r="K19" s="131"/>
      <c r="L19" s="132"/>
      <c r="M19" s="128">
        <f t="shared" si="0"/>
        <v>0</v>
      </c>
    </row>
    <row r="20" spans="2:13">
      <c r="B20" s="129" t="s">
        <v>76</v>
      </c>
      <c r="C20" s="130"/>
      <c r="D20" s="131"/>
      <c r="E20" s="131"/>
      <c r="F20" s="131"/>
      <c r="G20" s="131"/>
      <c r="H20" s="131"/>
      <c r="I20" s="131"/>
      <c r="J20" s="131"/>
      <c r="K20" s="131"/>
      <c r="L20" s="132"/>
      <c r="M20" s="128">
        <f t="shared" si="0"/>
        <v>0</v>
      </c>
    </row>
    <row r="21" spans="2:13">
      <c r="B21" s="129" t="s">
        <v>77</v>
      </c>
      <c r="C21" s="130"/>
      <c r="D21" s="131"/>
      <c r="E21" s="131"/>
      <c r="F21" s="131"/>
      <c r="G21" s="131"/>
      <c r="H21" s="131"/>
      <c r="I21" s="131"/>
      <c r="J21" s="131"/>
      <c r="K21" s="131"/>
      <c r="L21" s="132"/>
      <c r="M21" s="128">
        <f t="shared" si="0"/>
        <v>0</v>
      </c>
    </row>
    <row r="22" spans="2:13">
      <c r="B22" s="124" t="s">
        <v>78</v>
      </c>
      <c r="C22" s="130"/>
      <c r="D22" s="131"/>
      <c r="E22" s="131"/>
      <c r="F22" s="131"/>
      <c r="G22" s="131"/>
      <c r="H22" s="131"/>
      <c r="I22" s="131"/>
      <c r="J22" s="131"/>
      <c r="K22" s="131"/>
      <c r="L22" s="132"/>
      <c r="M22" s="128">
        <f t="shared" si="0"/>
        <v>0</v>
      </c>
    </row>
    <row r="23" spans="2:13">
      <c r="B23" s="129" t="s">
        <v>79</v>
      </c>
      <c r="C23" s="130"/>
      <c r="D23" s="131"/>
      <c r="E23" s="131"/>
      <c r="F23" s="131"/>
      <c r="G23" s="131"/>
      <c r="H23" s="131"/>
      <c r="I23" s="131"/>
      <c r="J23" s="131"/>
      <c r="K23" s="131"/>
      <c r="L23" s="132"/>
      <c r="M23" s="128">
        <f t="shared" si="0"/>
        <v>0</v>
      </c>
    </row>
    <row r="24" spans="2:13">
      <c r="B24" s="129" t="s">
        <v>80</v>
      </c>
      <c r="C24" s="130"/>
      <c r="D24" s="131"/>
      <c r="E24" s="131"/>
      <c r="F24" s="131"/>
      <c r="G24" s="131"/>
      <c r="H24" s="131"/>
      <c r="I24" s="131"/>
      <c r="J24" s="131"/>
      <c r="K24" s="131"/>
      <c r="L24" s="132"/>
      <c r="M24" s="128">
        <f t="shared" si="0"/>
        <v>0</v>
      </c>
    </row>
    <row r="25" spans="2:13">
      <c r="B25" s="124" t="s">
        <v>81</v>
      </c>
      <c r="C25" s="130"/>
      <c r="D25" s="131"/>
      <c r="E25" s="131"/>
      <c r="F25" s="131"/>
      <c r="G25" s="131"/>
      <c r="H25" s="131"/>
      <c r="I25" s="131"/>
      <c r="J25" s="131"/>
      <c r="K25" s="131"/>
      <c r="L25" s="132"/>
      <c r="M25" s="128">
        <f t="shared" si="0"/>
        <v>0</v>
      </c>
    </row>
    <row r="26" spans="2:13">
      <c r="B26" s="129" t="s">
        <v>82</v>
      </c>
      <c r="C26" s="130"/>
      <c r="D26" s="131"/>
      <c r="E26" s="131"/>
      <c r="F26" s="131"/>
      <c r="G26" s="131"/>
      <c r="H26" s="131"/>
      <c r="I26" s="131"/>
      <c r="J26" s="131"/>
      <c r="K26" s="131"/>
      <c r="L26" s="132"/>
      <c r="M26" s="128">
        <f t="shared" si="0"/>
        <v>0</v>
      </c>
    </row>
    <row r="27" spans="2:13">
      <c r="B27" s="129" t="s">
        <v>83</v>
      </c>
      <c r="C27" s="130"/>
      <c r="D27" s="131"/>
      <c r="E27" s="131"/>
      <c r="F27" s="131"/>
      <c r="G27" s="131"/>
      <c r="H27" s="131"/>
      <c r="I27" s="131"/>
      <c r="J27" s="131"/>
      <c r="K27" s="131"/>
      <c r="L27" s="132"/>
      <c r="M27" s="128">
        <f t="shared" si="0"/>
        <v>0</v>
      </c>
    </row>
    <row r="28" spans="2:13">
      <c r="B28" s="124" t="s">
        <v>84</v>
      </c>
      <c r="C28" s="130"/>
      <c r="D28" s="131"/>
      <c r="E28" s="131"/>
      <c r="F28" s="131"/>
      <c r="G28" s="131"/>
      <c r="H28" s="131"/>
      <c r="I28" s="131"/>
      <c r="J28" s="131"/>
      <c r="K28" s="131"/>
      <c r="L28" s="132"/>
      <c r="M28" s="128">
        <f t="shared" si="0"/>
        <v>0</v>
      </c>
    </row>
    <row r="29" spans="2:13">
      <c r="B29" s="129" t="s">
        <v>85</v>
      </c>
      <c r="C29" s="130"/>
      <c r="D29" s="131"/>
      <c r="E29" s="131"/>
      <c r="F29" s="131"/>
      <c r="G29" s="131"/>
      <c r="H29" s="131"/>
      <c r="I29" s="131"/>
      <c r="J29" s="131"/>
      <c r="K29" s="131"/>
      <c r="L29" s="132"/>
      <c r="M29" s="128">
        <f t="shared" si="0"/>
        <v>0</v>
      </c>
    </row>
    <row r="30" spans="2:13">
      <c r="B30" s="129" t="s">
        <v>86</v>
      </c>
      <c r="C30" s="130"/>
      <c r="D30" s="131"/>
      <c r="E30" s="131"/>
      <c r="F30" s="131"/>
      <c r="G30" s="131"/>
      <c r="H30" s="131"/>
      <c r="I30" s="131"/>
      <c r="J30" s="131"/>
      <c r="K30" s="131"/>
      <c r="L30" s="132"/>
      <c r="M30" s="128">
        <f t="shared" si="0"/>
        <v>0</v>
      </c>
    </row>
    <row r="31" spans="2:13">
      <c r="B31" s="124" t="s">
        <v>87</v>
      </c>
      <c r="C31" s="130"/>
      <c r="D31" s="131"/>
      <c r="E31" s="131"/>
      <c r="F31" s="131"/>
      <c r="G31" s="131"/>
      <c r="H31" s="131"/>
      <c r="I31" s="131"/>
      <c r="J31" s="131"/>
      <c r="K31" s="131"/>
      <c r="L31" s="132"/>
      <c r="M31" s="128">
        <f t="shared" si="0"/>
        <v>0</v>
      </c>
    </row>
    <row r="32" spans="2:13">
      <c r="B32" s="129" t="s">
        <v>88</v>
      </c>
      <c r="C32" s="130"/>
      <c r="D32" s="131"/>
      <c r="E32" s="131"/>
      <c r="F32" s="131"/>
      <c r="G32" s="131"/>
      <c r="H32" s="131"/>
      <c r="I32" s="131"/>
      <c r="J32" s="131"/>
      <c r="K32" s="131"/>
      <c r="L32" s="132"/>
      <c r="M32" s="128">
        <f t="shared" si="0"/>
        <v>0</v>
      </c>
    </row>
    <row r="33" spans="2:13">
      <c r="B33" s="129" t="s">
        <v>89</v>
      </c>
      <c r="C33" s="130"/>
      <c r="D33" s="131"/>
      <c r="E33" s="131"/>
      <c r="F33" s="131"/>
      <c r="G33" s="131"/>
      <c r="H33" s="131"/>
      <c r="I33" s="131"/>
      <c r="J33" s="131"/>
      <c r="K33" s="131"/>
      <c r="L33" s="132"/>
      <c r="M33" s="128">
        <f t="shared" si="0"/>
        <v>0</v>
      </c>
    </row>
    <row r="34" spans="2:13">
      <c r="B34" s="124" t="s">
        <v>90</v>
      </c>
      <c r="C34" s="130"/>
      <c r="D34" s="131"/>
      <c r="E34" s="131"/>
      <c r="F34" s="131"/>
      <c r="G34" s="131"/>
      <c r="H34" s="131"/>
      <c r="I34" s="131"/>
      <c r="J34" s="131"/>
      <c r="K34" s="131"/>
      <c r="L34" s="132"/>
      <c r="M34" s="128">
        <f t="shared" si="0"/>
        <v>0</v>
      </c>
    </row>
    <row r="35" spans="2:13">
      <c r="B35" s="129" t="s">
        <v>91</v>
      </c>
      <c r="C35" s="130"/>
      <c r="D35" s="131"/>
      <c r="E35" s="131"/>
      <c r="F35" s="131"/>
      <c r="G35" s="131"/>
      <c r="H35" s="131"/>
      <c r="I35" s="131"/>
      <c r="J35" s="131"/>
      <c r="K35" s="131"/>
      <c r="L35" s="132"/>
      <c r="M35" s="128">
        <f t="shared" si="0"/>
        <v>0</v>
      </c>
    </row>
    <row r="36" spans="2:13">
      <c r="B36" s="129" t="s">
        <v>92</v>
      </c>
      <c r="C36" s="130"/>
      <c r="D36" s="131"/>
      <c r="E36" s="131"/>
      <c r="F36" s="131"/>
      <c r="G36" s="131"/>
      <c r="H36" s="131"/>
      <c r="I36" s="131"/>
      <c r="J36" s="131"/>
      <c r="K36" s="131"/>
      <c r="L36" s="132"/>
      <c r="M36" s="128">
        <f t="shared" si="0"/>
        <v>0</v>
      </c>
    </row>
    <row r="37" spans="2:13">
      <c r="B37" s="124" t="s">
        <v>93</v>
      </c>
      <c r="C37" s="130"/>
      <c r="D37" s="131"/>
      <c r="E37" s="131"/>
      <c r="F37" s="131"/>
      <c r="G37" s="131"/>
      <c r="H37" s="131"/>
      <c r="I37" s="131"/>
      <c r="J37" s="131"/>
      <c r="K37" s="131"/>
      <c r="L37" s="132"/>
      <c r="M37" s="128">
        <f t="shared" si="0"/>
        <v>0</v>
      </c>
    </row>
    <row r="38" spans="2:13">
      <c r="B38" s="129" t="s">
        <v>94</v>
      </c>
      <c r="C38" s="130"/>
      <c r="D38" s="131"/>
      <c r="E38" s="131"/>
      <c r="F38" s="131"/>
      <c r="G38" s="131"/>
      <c r="H38" s="131"/>
      <c r="I38" s="131"/>
      <c r="J38" s="131"/>
      <c r="K38" s="131"/>
      <c r="L38" s="132"/>
      <c r="M38" s="128">
        <f t="shared" si="0"/>
        <v>0</v>
      </c>
    </row>
    <row r="39" spans="2:13">
      <c r="B39" s="129" t="s">
        <v>95</v>
      </c>
      <c r="C39" s="130"/>
      <c r="D39" s="131"/>
      <c r="E39" s="131"/>
      <c r="F39" s="131"/>
      <c r="G39" s="131"/>
      <c r="H39" s="131"/>
      <c r="I39" s="131"/>
      <c r="J39" s="131"/>
      <c r="K39" s="131"/>
      <c r="L39" s="132"/>
      <c r="M39" s="128">
        <f t="shared" si="0"/>
        <v>0</v>
      </c>
    </row>
    <row r="40" spans="2:13">
      <c r="B40" s="124" t="s">
        <v>96</v>
      </c>
      <c r="C40" s="130"/>
      <c r="D40" s="131"/>
      <c r="E40" s="131"/>
      <c r="F40" s="131"/>
      <c r="G40" s="131"/>
      <c r="H40" s="131"/>
      <c r="I40" s="133"/>
      <c r="J40" s="133"/>
      <c r="K40" s="133"/>
      <c r="L40" s="134"/>
      <c r="M40" s="128">
        <f t="shared" si="0"/>
        <v>0</v>
      </c>
    </row>
    <row r="41" spans="2:13">
      <c r="B41" s="129" t="s">
        <v>97</v>
      </c>
      <c r="C41" s="130"/>
      <c r="D41" s="131"/>
      <c r="E41" s="131"/>
      <c r="F41" s="131"/>
      <c r="G41" s="131"/>
      <c r="H41" s="131"/>
      <c r="I41" s="131"/>
      <c r="J41" s="131"/>
      <c r="K41" s="131"/>
      <c r="L41" s="132"/>
      <c r="M41" s="128">
        <f t="shared" si="0"/>
        <v>0</v>
      </c>
    </row>
    <row r="42" spans="2:13">
      <c r="B42" s="129" t="s">
        <v>98</v>
      </c>
      <c r="C42" s="130"/>
      <c r="D42" s="131"/>
      <c r="E42" s="131"/>
      <c r="F42" s="131"/>
      <c r="G42" s="131"/>
      <c r="H42" s="131"/>
      <c r="I42" s="131"/>
      <c r="J42" s="131"/>
      <c r="K42" s="131"/>
      <c r="L42" s="132"/>
      <c r="M42" s="128">
        <f t="shared" si="0"/>
        <v>0</v>
      </c>
    </row>
    <row r="43" spans="2:13">
      <c r="B43" s="124" t="s">
        <v>99</v>
      </c>
      <c r="C43" s="130"/>
      <c r="D43" s="131"/>
      <c r="E43" s="131"/>
      <c r="F43" s="131"/>
      <c r="G43" s="131"/>
      <c r="H43" s="131"/>
      <c r="I43" s="131"/>
      <c r="J43" s="131"/>
      <c r="K43" s="131"/>
      <c r="L43" s="132"/>
      <c r="M43" s="128">
        <f t="shared" si="0"/>
        <v>0</v>
      </c>
    </row>
    <row r="44" spans="2:13">
      <c r="B44" s="129" t="s">
        <v>100</v>
      </c>
      <c r="C44" s="130"/>
      <c r="D44" s="131"/>
      <c r="E44" s="131"/>
      <c r="F44" s="131"/>
      <c r="G44" s="131"/>
      <c r="H44" s="131"/>
      <c r="I44" s="131"/>
      <c r="J44" s="131"/>
      <c r="K44" s="131"/>
      <c r="L44" s="132"/>
      <c r="M44" s="128">
        <f t="shared" si="0"/>
        <v>0</v>
      </c>
    </row>
    <row r="45" spans="2:13">
      <c r="B45" s="129" t="s">
        <v>101</v>
      </c>
      <c r="C45" s="130"/>
      <c r="D45" s="131"/>
      <c r="E45" s="131"/>
      <c r="F45" s="131"/>
      <c r="G45" s="131"/>
      <c r="H45" s="131"/>
      <c r="I45" s="131"/>
      <c r="J45" s="131"/>
      <c r="K45" s="131"/>
      <c r="L45" s="132"/>
      <c r="M45" s="128">
        <f t="shared" ref="M45:M62" si="1">$C$10*C45+$D$10*D45+$E$10*E45+$F$10*F45+$G$10*G45+$H$10*H45+$I$10*I45+$J$10*J45+$K$10*K45+$L$10*L45</f>
        <v>0</v>
      </c>
    </row>
    <row r="46" spans="2:13">
      <c r="B46" s="124" t="s">
        <v>102</v>
      </c>
      <c r="C46" s="130"/>
      <c r="D46" s="131"/>
      <c r="E46" s="131"/>
      <c r="F46" s="131"/>
      <c r="G46" s="131"/>
      <c r="H46" s="131"/>
      <c r="I46" s="131"/>
      <c r="J46" s="131"/>
      <c r="K46" s="131"/>
      <c r="L46" s="132"/>
      <c r="M46" s="128">
        <f t="shared" si="1"/>
        <v>0</v>
      </c>
    </row>
    <row r="47" spans="2:13">
      <c r="B47" s="129" t="s">
        <v>103</v>
      </c>
      <c r="C47" s="130"/>
      <c r="D47" s="131"/>
      <c r="E47" s="131"/>
      <c r="F47" s="131"/>
      <c r="G47" s="131"/>
      <c r="H47" s="131"/>
      <c r="I47" s="131"/>
      <c r="J47" s="131"/>
      <c r="K47" s="131"/>
      <c r="L47" s="132"/>
      <c r="M47" s="128">
        <f t="shared" si="1"/>
        <v>0</v>
      </c>
    </row>
    <row r="48" spans="2:13">
      <c r="B48" s="129" t="s">
        <v>104</v>
      </c>
      <c r="C48" s="130"/>
      <c r="D48" s="131"/>
      <c r="E48" s="131"/>
      <c r="F48" s="131"/>
      <c r="G48" s="131"/>
      <c r="H48" s="131"/>
      <c r="I48" s="131"/>
      <c r="J48" s="131"/>
      <c r="K48" s="131"/>
      <c r="L48" s="132"/>
      <c r="M48" s="128">
        <f t="shared" si="1"/>
        <v>0</v>
      </c>
    </row>
    <row r="49" spans="2:13">
      <c r="B49" s="124" t="s">
        <v>105</v>
      </c>
      <c r="C49" s="130"/>
      <c r="D49" s="131"/>
      <c r="E49" s="131"/>
      <c r="F49" s="131"/>
      <c r="G49" s="131"/>
      <c r="H49" s="131"/>
      <c r="I49" s="131"/>
      <c r="J49" s="131"/>
      <c r="K49" s="131"/>
      <c r="L49" s="132"/>
      <c r="M49" s="128">
        <f t="shared" si="1"/>
        <v>0</v>
      </c>
    </row>
    <row r="50" spans="2:13">
      <c r="B50" s="129" t="s">
        <v>106</v>
      </c>
      <c r="C50" s="130"/>
      <c r="D50" s="131"/>
      <c r="E50" s="131"/>
      <c r="F50" s="131"/>
      <c r="G50" s="131"/>
      <c r="H50" s="131"/>
      <c r="I50" s="131"/>
      <c r="J50" s="131"/>
      <c r="K50" s="131"/>
      <c r="L50" s="132"/>
      <c r="M50" s="128">
        <f t="shared" si="1"/>
        <v>0</v>
      </c>
    </row>
    <row r="51" spans="2:13">
      <c r="B51" s="129" t="s">
        <v>107</v>
      </c>
      <c r="C51" s="130"/>
      <c r="D51" s="131"/>
      <c r="E51" s="131"/>
      <c r="F51" s="131"/>
      <c r="G51" s="131"/>
      <c r="H51" s="131"/>
      <c r="I51" s="131"/>
      <c r="J51" s="131"/>
      <c r="K51" s="131"/>
      <c r="L51" s="132"/>
      <c r="M51" s="128">
        <f t="shared" si="1"/>
        <v>0</v>
      </c>
    </row>
    <row r="52" spans="2:13">
      <c r="B52" s="124" t="s">
        <v>108</v>
      </c>
      <c r="C52" s="130"/>
      <c r="D52" s="131"/>
      <c r="E52" s="131"/>
      <c r="F52" s="131"/>
      <c r="G52" s="131"/>
      <c r="H52" s="131"/>
      <c r="I52" s="131"/>
      <c r="J52" s="131"/>
      <c r="K52" s="131"/>
      <c r="L52" s="132"/>
      <c r="M52" s="128">
        <f t="shared" si="1"/>
        <v>0</v>
      </c>
    </row>
    <row r="53" spans="2:13">
      <c r="B53" s="129" t="s">
        <v>109</v>
      </c>
      <c r="C53" s="130"/>
      <c r="D53" s="131"/>
      <c r="E53" s="131"/>
      <c r="F53" s="131"/>
      <c r="G53" s="131"/>
      <c r="H53" s="131"/>
      <c r="I53" s="131"/>
      <c r="J53" s="131"/>
      <c r="K53" s="131"/>
      <c r="L53" s="132"/>
      <c r="M53" s="128">
        <f t="shared" si="1"/>
        <v>0</v>
      </c>
    </row>
    <row r="54" spans="2:13">
      <c r="B54" s="129" t="s">
        <v>110</v>
      </c>
      <c r="C54" s="130"/>
      <c r="D54" s="131"/>
      <c r="E54" s="131"/>
      <c r="F54" s="131"/>
      <c r="G54" s="131"/>
      <c r="H54" s="131"/>
      <c r="I54" s="131"/>
      <c r="J54" s="131"/>
      <c r="K54" s="131"/>
      <c r="L54" s="132"/>
      <c r="M54" s="128">
        <f t="shared" si="1"/>
        <v>0</v>
      </c>
    </row>
    <row r="55" spans="2:13">
      <c r="B55" s="124" t="s">
        <v>111</v>
      </c>
      <c r="C55" s="130"/>
      <c r="D55" s="131"/>
      <c r="E55" s="131"/>
      <c r="F55" s="131"/>
      <c r="G55" s="131"/>
      <c r="H55" s="131"/>
      <c r="I55" s="131"/>
      <c r="J55" s="131"/>
      <c r="K55" s="131"/>
      <c r="L55" s="132"/>
      <c r="M55" s="128">
        <f t="shared" si="1"/>
        <v>0</v>
      </c>
    </row>
    <row r="56" spans="2:13">
      <c r="B56" s="129" t="s">
        <v>112</v>
      </c>
      <c r="C56" s="130"/>
      <c r="D56" s="131"/>
      <c r="E56" s="131"/>
      <c r="F56" s="131"/>
      <c r="G56" s="131"/>
      <c r="H56" s="131"/>
      <c r="I56" s="131"/>
      <c r="J56" s="131"/>
      <c r="K56" s="131"/>
      <c r="L56" s="132"/>
      <c r="M56" s="128">
        <f t="shared" si="1"/>
        <v>0</v>
      </c>
    </row>
    <row r="57" spans="2:13">
      <c r="B57" s="129" t="s">
        <v>113</v>
      </c>
      <c r="C57" s="130"/>
      <c r="D57" s="131"/>
      <c r="E57" s="131"/>
      <c r="F57" s="131"/>
      <c r="G57" s="131"/>
      <c r="H57" s="131"/>
      <c r="I57" s="131"/>
      <c r="J57" s="131"/>
      <c r="K57" s="131"/>
      <c r="L57" s="132"/>
      <c r="M57" s="128">
        <f t="shared" si="1"/>
        <v>0</v>
      </c>
    </row>
    <row r="58" spans="2:13">
      <c r="B58" s="124" t="s">
        <v>114</v>
      </c>
      <c r="C58" s="130"/>
      <c r="D58" s="131"/>
      <c r="E58" s="131"/>
      <c r="F58" s="131"/>
      <c r="G58" s="131"/>
      <c r="H58" s="131"/>
      <c r="I58" s="131"/>
      <c r="J58" s="131"/>
      <c r="K58" s="131"/>
      <c r="L58" s="132"/>
      <c r="M58" s="128">
        <f t="shared" si="1"/>
        <v>0</v>
      </c>
    </row>
    <row r="59" spans="2:13">
      <c r="B59" s="129" t="s">
        <v>115</v>
      </c>
      <c r="C59" s="130"/>
      <c r="D59" s="131"/>
      <c r="E59" s="131"/>
      <c r="F59" s="131"/>
      <c r="G59" s="131"/>
      <c r="H59" s="131"/>
      <c r="I59" s="131"/>
      <c r="J59" s="131"/>
      <c r="K59" s="131"/>
      <c r="L59" s="132"/>
      <c r="M59" s="128">
        <f t="shared" si="1"/>
        <v>0</v>
      </c>
    </row>
    <row r="60" spans="2:13">
      <c r="B60" s="129" t="s">
        <v>116</v>
      </c>
      <c r="C60" s="130"/>
      <c r="D60" s="131"/>
      <c r="E60" s="131"/>
      <c r="F60" s="131"/>
      <c r="G60" s="131"/>
      <c r="H60" s="131"/>
      <c r="I60" s="131"/>
      <c r="J60" s="131"/>
      <c r="K60" s="131"/>
      <c r="L60" s="132"/>
      <c r="M60" s="128">
        <f t="shared" si="1"/>
        <v>0</v>
      </c>
    </row>
    <row r="61" spans="2:13">
      <c r="B61" s="124" t="s">
        <v>117</v>
      </c>
      <c r="C61" s="130"/>
      <c r="D61" s="131"/>
      <c r="E61" s="131"/>
      <c r="F61" s="131"/>
      <c r="G61" s="131"/>
      <c r="H61" s="131"/>
      <c r="I61" s="131"/>
      <c r="J61" s="131"/>
      <c r="K61" s="131"/>
      <c r="L61" s="132"/>
      <c r="M61" s="128">
        <f t="shared" si="1"/>
        <v>0</v>
      </c>
    </row>
    <row r="62" spans="2:13" ht="13.8" thickBot="1">
      <c r="B62" s="135" t="s">
        <v>118</v>
      </c>
      <c r="C62" s="117"/>
      <c r="D62" s="118"/>
      <c r="E62" s="118"/>
      <c r="F62" s="118"/>
      <c r="G62" s="118"/>
      <c r="H62" s="118"/>
      <c r="I62" s="118"/>
      <c r="J62" s="118"/>
      <c r="K62" s="118"/>
      <c r="L62" s="136"/>
      <c r="M62" s="128">
        <f t="shared" si="1"/>
        <v>0</v>
      </c>
    </row>
    <row r="63" spans="2:13">
      <c r="C63" s="82"/>
    </row>
    <row r="64" spans="2:13">
      <c r="C64" s="82"/>
    </row>
    <row r="65" spans="2:3">
      <c r="B65" s="81" t="s">
        <v>28</v>
      </c>
      <c r="C65" s="82"/>
    </row>
    <row r="66" spans="2:3">
      <c r="B66" s="81" t="s">
        <v>119</v>
      </c>
      <c r="C66" s="82"/>
    </row>
    <row r="67" spans="2:3">
      <c r="B67" s="81" t="s">
        <v>120</v>
      </c>
      <c r="C67" s="82"/>
    </row>
    <row r="68" spans="2:3">
      <c r="B68" s="81" t="s">
        <v>121</v>
      </c>
      <c r="C68" s="82"/>
    </row>
    <row r="69" spans="2:3">
      <c r="C69" s="82"/>
    </row>
    <row r="70" spans="2:3">
      <c r="B70" s="81" t="s">
        <v>122</v>
      </c>
      <c r="C70" s="82"/>
    </row>
    <row r="71" spans="2:3">
      <c r="C71" s="82"/>
    </row>
    <row r="72" spans="2:3">
      <c r="C72" s="82"/>
    </row>
    <row r="73" spans="2:3">
      <c r="C73" s="82"/>
    </row>
    <row r="74" spans="2:3">
      <c r="C74" s="82"/>
    </row>
  </sheetData>
  <sheetProtection sheet="1" objects="1" scenarios="1"/>
  <mergeCells count="5">
    <mergeCell ref="C12:L12"/>
    <mergeCell ref="C4:J4"/>
    <mergeCell ref="C5:J5"/>
    <mergeCell ref="C6:J6"/>
    <mergeCell ref="C7:J7"/>
  </mergeCells>
  <phoneticPr fontId="2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pageSetUpPr fitToPage="1"/>
  </sheetPr>
  <dimension ref="B1:W72"/>
  <sheetViews>
    <sheetView showGridLines="0" topLeftCell="A28" zoomScale="115" workbookViewId="0">
      <selection activeCell="B3" sqref="B3:D3"/>
    </sheetView>
  </sheetViews>
  <sheetFormatPr defaultColWidth="9.109375" defaultRowHeight="13.2"/>
  <cols>
    <col min="1" max="1" width="2.109375" style="137" customWidth="1"/>
    <col min="2" max="2" width="10.6640625" style="137" customWidth="1"/>
    <col min="3" max="3" width="10.33203125" style="137" customWidth="1"/>
    <col min="4" max="4" width="12" style="137" customWidth="1"/>
    <col min="5" max="5" width="13.109375" style="137" customWidth="1"/>
    <col min="6" max="6" width="9.88671875" style="137" customWidth="1"/>
    <col min="7" max="7" width="11.44140625" style="137" customWidth="1"/>
    <col min="8" max="8" width="13" style="137" customWidth="1"/>
    <col min="9" max="9" width="9.109375" style="137"/>
    <col min="10" max="10" width="14.88671875" style="137" customWidth="1"/>
    <col min="11" max="11" width="11.33203125" style="137" customWidth="1"/>
    <col min="12" max="13" width="9.109375" style="137"/>
    <col min="14" max="14" width="16.109375" style="137" customWidth="1"/>
    <col min="15" max="20" width="9.109375" style="137"/>
    <col min="21" max="21" width="12" style="137" customWidth="1"/>
    <col min="22" max="22" width="10.6640625" style="137" customWidth="1"/>
    <col min="23" max="23" width="11.88671875" style="137" customWidth="1"/>
    <col min="24" max="16384" width="9.109375" style="137"/>
  </cols>
  <sheetData>
    <row r="1" spans="2:23" ht="24.6">
      <c r="B1" s="138" t="s">
        <v>123</v>
      </c>
    </row>
    <row r="3" spans="2:23" ht="14.25" customHeight="1">
      <c r="B3" s="661" t="s">
        <v>124</v>
      </c>
      <c r="C3" s="662"/>
      <c r="D3" s="662"/>
      <c r="E3" s="659"/>
      <c r="F3" s="659"/>
      <c r="G3" s="659"/>
      <c r="H3" s="659"/>
      <c r="I3" s="659"/>
      <c r="J3" s="662" t="s">
        <v>125</v>
      </c>
      <c r="K3" s="662"/>
      <c r="L3" s="662"/>
      <c r="M3" s="662"/>
      <c r="N3" s="662"/>
      <c r="O3" s="662"/>
      <c r="P3" s="662"/>
      <c r="Q3" s="659"/>
      <c r="R3" s="659"/>
      <c r="S3" s="659"/>
      <c r="T3" s="659"/>
      <c r="U3" s="659"/>
      <c r="V3" s="659"/>
      <c r="W3" s="660"/>
    </row>
    <row r="4" spans="2:23" ht="14.25" customHeight="1">
      <c r="B4" s="646" t="s">
        <v>126</v>
      </c>
      <c r="C4" s="647"/>
      <c r="D4" s="647"/>
      <c r="E4" s="659"/>
      <c r="F4" s="659"/>
      <c r="G4" s="659"/>
      <c r="H4" s="659"/>
      <c r="I4" s="659"/>
      <c r="J4" s="647" t="s">
        <v>127</v>
      </c>
      <c r="K4" s="647"/>
      <c r="L4" s="647"/>
      <c r="M4" s="647"/>
      <c r="N4" s="647"/>
      <c r="O4" s="647"/>
      <c r="P4" s="647"/>
      <c r="Q4" s="659"/>
      <c r="R4" s="659"/>
      <c r="S4" s="659"/>
      <c r="T4" s="659"/>
      <c r="U4" s="659"/>
      <c r="V4" s="659"/>
      <c r="W4" s="660"/>
    </row>
    <row r="5" spans="2:23" ht="14.25" customHeight="1">
      <c r="B5" s="646" t="s">
        <v>128</v>
      </c>
      <c r="C5" s="647"/>
      <c r="D5" s="647"/>
      <c r="E5" s="659"/>
      <c r="F5" s="659"/>
      <c r="G5" s="659"/>
      <c r="H5" s="659"/>
      <c r="I5" s="659"/>
      <c r="J5" s="647" t="s">
        <v>129</v>
      </c>
      <c r="K5" s="647"/>
      <c r="L5" s="647"/>
      <c r="M5" s="647"/>
      <c r="N5" s="647"/>
      <c r="O5" s="647"/>
      <c r="P5" s="647"/>
      <c r="Q5" s="659"/>
      <c r="R5" s="659"/>
      <c r="S5" s="663" t="s">
        <v>130</v>
      </c>
      <c r="T5" s="663"/>
      <c r="U5" s="663"/>
      <c r="V5" s="659"/>
      <c r="W5" s="660"/>
    </row>
    <row r="6" spans="2:23" ht="14.25" customHeight="1">
      <c r="B6" s="646" t="s">
        <v>3</v>
      </c>
      <c r="C6" s="647"/>
      <c r="D6" s="647"/>
      <c r="E6" s="659"/>
      <c r="F6" s="659"/>
      <c r="G6" s="659"/>
      <c r="H6" s="659"/>
      <c r="I6" s="659"/>
      <c r="J6" s="139"/>
      <c r="K6" s="139"/>
      <c r="L6" s="139"/>
      <c r="M6" s="139"/>
      <c r="N6" s="139"/>
      <c r="O6" s="139"/>
      <c r="P6" s="139"/>
      <c r="Q6" s="659"/>
      <c r="R6" s="659"/>
      <c r="S6" s="140"/>
      <c r="T6" s="140"/>
      <c r="U6" s="140"/>
      <c r="V6" s="659"/>
      <c r="W6" s="660"/>
    </row>
    <row r="7" spans="2:23" ht="13.8" thickBot="1">
      <c r="B7" s="664"/>
      <c r="C7" s="665"/>
      <c r="D7" s="665"/>
      <c r="E7" s="665"/>
      <c r="F7" s="665"/>
      <c r="G7" s="665"/>
      <c r="H7" s="665"/>
      <c r="I7" s="665"/>
      <c r="J7" s="665"/>
      <c r="K7" s="665"/>
      <c r="L7" s="665"/>
      <c r="M7" s="636"/>
      <c r="N7" s="636"/>
      <c r="O7" s="636"/>
      <c r="P7" s="636"/>
      <c r="Q7" s="636"/>
      <c r="R7" s="636"/>
      <c r="S7" s="636"/>
      <c r="T7" s="636"/>
      <c r="U7" s="636"/>
      <c r="V7" s="636"/>
      <c r="W7" s="637"/>
    </row>
    <row r="8" spans="2:23" ht="15" customHeight="1" thickBot="1">
      <c r="B8" s="631" t="s">
        <v>131</v>
      </c>
      <c r="C8" s="632"/>
      <c r="D8" s="632"/>
      <c r="E8" s="632"/>
      <c r="F8" s="632"/>
      <c r="G8" s="632"/>
      <c r="H8" s="632"/>
      <c r="I8" s="632"/>
      <c r="J8" s="632"/>
      <c r="K8" s="632"/>
      <c r="L8" s="632"/>
      <c r="M8" s="633"/>
      <c r="N8" s="631" t="s">
        <v>132</v>
      </c>
      <c r="O8" s="632"/>
      <c r="P8" s="632"/>
      <c r="Q8" s="632"/>
      <c r="R8" s="632"/>
      <c r="S8" s="633"/>
      <c r="T8" s="631" t="s">
        <v>133</v>
      </c>
      <c r="U8" s="632"/>
      <c r="V8" s="632"/>
      <c r="W8" s="633"/>
    </row>
    <row r="9" spans="2:23" ht="66.75" customHeight="1" thickBot="1">
      <c r="B9" s="141" t="s">
        <v>134</v>
      </c>
      <c r="C9" s="142" t="s">
        <v>135</v>
      </c>
      <c r="D9" s="640" t="s">
        <v>136</v>
      </c>
      <c r="E9" s="640"/>
      <c r="F9" s="142" t="s">
        <v>137</v>
      </c>
      <c r="G9" s="142" t="s">
        <v>138</v>
      </c>
      <c r="H9" s="142" t="s">
        <v>139</v>
      </c>
      <c r="I9" s="640" t="s">
        <v>140</v>
      </c>
      <c r="J9" s="640"/>
      <c r="K9" s="142" t="s">
        <v>141</v>
      </c>
      <c r="L9" s="668" t="s">
        <v>142</v>
      </c>
      <c r="M9" s="669"/>
      <c r="N9" s="141" t="s">
        <v>143</v>
      </c>
      <c r="O9" s="640" t="s">
        <v>144</v>
      </c>
      <c r="P9" s="640"/>
      <c r="Q9" s="640"/>
      <c r="R9" s="640" t="s">
        <v>145</v>
      </c>
      <c r="S9" s="666"/>
      <c r="T9" s="141" t="s">
        <v>146</v>
      </c>
      <c r="U9" s="143" t="s">
        <v>147</v>
      </c>
      <c r="V9" s="142" t="s">
        <v>148</v>
      </c>
      <c r="W9" s="144" t="s">
        <v>149</v>
      </c>
    </row>
    <row r="10" spans="2:23" ht="13.8">
      <c r="B10" s="145"/>
      <c r="C10" s="146"/>
      <c r="D10" s="674"/>
      <c r="E10" s="674"/>
      <c r="F10" s="147"/>
      <c r="G10" s="148"/>
      <c r="H10" s="147"/>
      <c r="I10" s="670"/>
      <c r="J10" s="670"/>
      <c r="K10" s="147"/>
      <c r="L10" s="672" t="str">
        <f t="shared" ref="L10:L27" si="0">IF(AND(ISNUMBER($F10),ISNUMBER($H10),ISNUMBER($K10)),($F10*$H10*$K10),"")</f>
        <v/>
      </c>
      <c r="M10" s="673"/>
      <c r="N10" s="149"/>
      <c r="O10" s="670"/>
      <c r="P10" s="670"/>
      <c r="Q10" s="670"/>
      <c r="R10" s="670"/>
      <c r="S10" s="671"/>
      <c r="T10" s="149"/>
      <c r="U10" s="151"/>
      <c r="V10" s="148"/>
      <c r="W10" s="150" t="str">
        <f t="shared" ref="W10:W27" si="1">IF(AND(ISNUMBER($T10),ISNUMBER($U10),ISNUMBER($V10)),($T10*$U10*$V10),"")</f>
        <v/>
      </c>
    </row>
    <row r="11" spans="2:23" ht="13.8">
      <c r="B11" s="152"/>
      <c r="C11" s="153"/>
      <c r="D11" s="667"/>
      <c r="E11" s="667"/>
      <c r="F11" s="154"/>
      <c r="G11" s="155"/>
      <c r="H11" s="154"/>
      <c r="I11" s="638"/>
      <c r="J11" s="638"/>
      <c r="K11" s="154"/>
      <c r="L11" s="634" t="str">
        <f t="shared" si="0"/>
        <v/>
      </c>
      <c r="M11" s="635"/>
      <c r="N11" s="152"/>
      <c r="O11" s="638"/>
      <c r="P11" s="638"/>
      <c r="Q11" s="638"/>
      <c r="R11" s="638"/>
      <c r="S11" s="639"/>
      <c r="T11" s="152"/>
      <c r="U11" s="157"/>
      <c r="V11" s="155"/>
      <c r="W11" s="156" t="str">
        <f t="shared" si="1"/>
        <v/>
      </c>
    </row>
    <row r="12" spans="2:23">
      <c r="B12" s="152"/>
      <c r="C12" s="155"/>
      <c r="D12" s="638"/>
      <c r="E12" s="638"/>
      <c r="F12" s="154"/>
      <c r="G12" s="155"/>
      <c r="H12" s="154"/>
      <c r="I12" s="638"/>
      <c r="J12" s="638"/>
      <c r="K12" s="154"/>
      <c r="L12" s="634" t="str">
        <f t="shared" si="0"/>
        <v/>
      </c>
      <c r="M12" s="635"/>
      <c r="N12" s="152"/>
      <c r="O12" s="638"/>
      <c r="P12" s="638"/>
      <c r="Q12" s="638"/>
      <c r="R12" s="638"/>
      <c r="S12" s="639"/>
      <c r="T12" s="152"/>
      <c r="U12" s="157"/>
      <c r="V12" s="155"/>
      <c r="W12" s="156" t="str">
        <f t="shared" si="1"/>
        <v/>
      </c>
    </row>
    <row r="13" spans="2:23">
      <c r="B13" s="152"/>
      <c r="C13" s="155"/>
      <c r="D13" s="638"/>
      <c r="E13" s="638"/>
      <c r="F13" s="154"/>
      <c r="G13" s="155"/>
      <c r="H13" s="154"/>
      <c r="I13" s="638"/>
      <c r="J13" s="638"/>
      <c r="K13" s="154"/>
      <c r="L13" s="634" t="str">
        <f t="shared" si="0"/>
        <v/>
      </c>
      <c r="M13" s="635"/>
      <c r="N13" s="152"/>
      <c r="O13" s="638"/>
      <c r="P13" s="638"/>
      <c r="Q13" s="638"/>
      <c r="R13" s="638"/>
      <c r="S13" s="639"/>
      <c r="T13" s="152"/>
      <c r="U13" s="157"/>
      <c r="V13" s="155"/>
      <c r="W13" s="156" t="str">
        <f t="shared" si="1"/>
        <v/>
      </c>
    </row>
    <row r="14" spans="2:23">
      <c r="B14" s="152"/>
      <c r="C14" s="155"/>
      <c r="D14" s="638"/>
      <c r="E14" s="638"/>
      <c r="F14" s="154"/>
      <c r="G14" s="155"/>
      <c r="H14" s="154"/>
      <c r="I14" s="638"/>
      <c r="J14" s="638"/>
      <c r="K14" s="154"/>
      <c r="L14" s="634" t="str">
        <f t="shared" si="0"/>
        <v/>
      </c>
      <c r="M14" s="635"/>
      <c r="N14" s="152"/>
      <c r="O14" s="638"/>
      <c r="P14" s="638"/>
      <c r="Q14" s="638"/>
      <c r="R14" s="638"/>
      <c r="S14" s="639"/>
      <c r="T14" s="152"/>
      <c r="U14" s="157"/>
      <c r="V14" s="155"/>
      <c r="W14" s="156" t="str">
        <f t="shared" si="1"/>
        <v/>
      </c>
    </row>
    <row r="15" spans="2:23">
      <c r="B15" s="152"/>
      <c r="C15" s="155"/>
      <c r="D15" s="638"/>
      <c r="E15" s="638"/>
      <c r="F15" s="154"/>
      <c r="G15" s="155"/>
      <c r="H15" s="154"/>
      <c r="I15" s="638"/>
      <c r="J15" s="638"/>
      <c r="K15" s="154"/>
      <c r="L15" s="634" t="str">
        <f t="shared" si="0"/>
        <v/>
      </c>
      <c r="M15" s="635"/>
      <c r="N15" s="152"/>
      <c r="O15" s="638"/>
      <c r="P15" s="638"/>
      <c r="Q15" s="638"/>
      <c r="R15" s="638"/>
      <c r="S15" s="639"/>
      <c r="T15" s="152"/>
      <c r="U15" s="157"/>
      <c r="V15" s="155"/>
      <c r="W15" s="156" t="str">
        <f t="shared" si="1"/>
        <v/>
      </c>
    </row>
    <row r="16" spans="2:23">
      <c r="B16" s="152"/>
      <c r="C16" s="155"/>
      <c r="D16" s="638"/>
      <c r="E16" s="638"/>
      <c r="F16" s="154"/>
      <c r="G16" s="155"/>
      <c r="H16" s="154"/>
      <c r="I16" s="638"/>
      <c r="J16" s="638"/>
      <c r="K16" s="154"/>
      <c r="L16" s="634" t="str">
        <f t="shared" si="0"/>
        <v/>
      </c>
      <c r="M16" s="635"/>
      <c r="N16" s="152"/>
      <c r="O16" s="638"/>
      <c r="P16" s="638"/>
      <c r="Q16" s="638"/>
      <c r="R16" s="638"/>
      <c r="S16" s="639"/>
      <c r="T16" s="152"/>
      <c r="U16" s="157"/>
      <c r="V16" s="155"/>
      <c r="W16" s="156" t="str">
        <f t="shared" si="1"/>
        <v/>
      </c>
    </row>
    <row r="17" spans="2:23">
      <c r="B17" s="152"/>
      <c r="C17" s="155"/>
      <c r="D17" s="638"/>
      <c r="E17" s="638"/>
      <c r="F17" s="154"/>
      <c r="G17" s="155"/>
      <c r="H17" s="154"/>
      <c r="I17" s="638"/>
      <c r="J17" s="638"/>
      <c r="K17" s="154"/>
      <c r="L17" s="634" t="str">
        <f t="shared" si="0"/>
        <v/>
      </c>
      <c r="M17" s="635"/>
      <c r="N17" s="152"/>
      <c r="O17" s="638"/>
      <c r="P17" s="638"/>
      <c r="Q17" s="638"/>
      <c r="R17" s="638"/>
      <c r="S17" s="639"/>
      <c r="T17" s="152"/>
      <c r="U17" s="157"/>
      <c r="V17" s="155"/>
      <c r="W17" s="156" t="str">
        <f t="shared" si="1"/>
        <v/>
      </c>
    </row>
    <row r="18" spans="2:23">
      <c r="B18" s="152"/>
      <c r="C18" s="155"/>
      <c r="D18" s="638"/>
      <c r="E18" s="638"/>
      <c r="F18" s="154"/>
      <c r="G18" s="155"/>
      <c r="H18" s="154"/>
      <c r="I18" s="638"/>
      <c r="J18" s="638"/>
      <c r="K18" s="154"/>
      <c r="L18" s="634" t="str">
        <f t="shared" si="0"/>
        <v/>
      </c>
      <c r="M18" s="635"/>
      <c r="N18" s="152"/>
      <c r="O18" s="638"/>
      <c r="P18" s="638"/>
      <c r="Q18" s="638"/>
      <c r="R18" s="638"/>
      <c r="S18" s="639"/>
      <c r="T18" s="152"/>
      <c r="U18" s="157"/>
      <c r="V18" s="155"/>
      <c r="W18" s="156" t="str">
        <f t="shared" si="1"/>
        <v/>
      </c>
    </row>
    <row r="19" spans="2:23">
      <c r="B19" s="152"/>
      <c r="C19" s="155"/>
      <c r="D19" s="638"/>
      <c r="E19" s="638"/>
      <c r="F19" s="154"/>
      <c r="G19" s="155"/>
      <c r="H19" s="154"/>
      <c r="I19" s="638"/>
      <c r="J19" s="638"/>
      <c r="K19" s="154"/>
      <c r="L19" s="634" t="str">
        <f t="shared" si="0"/>
        <v/>
      </c>
      <c r="M19" s="635"/>
      <c r="N19" s="152"/>
      <c r="O19" s="638"/>
      <c r="P19" s="638"/>
      <c r="Q19" s="638"/>
      <c r="R19" s="638"/>
      <c r="S19" s="639"/>
      <c r="T19" s="152"/>
      <c r="U19" s="157"/>
      <c r="V19" s="155"/>
      <c r="W19" s="156" t="str">
        <f t="shared" si="1"/>
        <v/>
      </c>
    </row>
    <row r="20" spans="2:23">
      <c r="B20" s="152"/>
      <c r="C20" s="155"/>
      <c r="D20" s="638"/>
      <c r="E20" s="638"/>
      <c r="F20" s="154"/>
      <c r="G20" s="155"/>
      <c r="H20" s="154"/>
      <c r="I20" s="638"/>
      <c r="J20" s="638"/>
      <c r="K20" s="154"/>
      <c r="L20" s="634" t="str">
        <f t="shared" si="0"/>
        <v/>
      </c>
      <c r="M20" s="635"/>
      <c r="N20" s="152"/>
      <c r="O20" s="638"/>
      <c r="P20" s="638"/>
      <c r="Q20" s="638"/>
      <c r="R20" s="638"/>
      <c r="S20" s="639"/>
      <c r="T20" s="152"/>
      <c r="U20" s="157"/>
      <c r="V20" s="155"/>
      <c r="W20" s="156" t="str">
        <f t="shared" si="1"/>
        <v/>
      </c>
    </row>
    <row r="21" spans="2:23">
      <c r="B21" s="152"/>
      <c r="C21" s="155"/>
      <c r="D21" s="638"/>
      <c r="E21" s="638"/>
      <c r="F21" s="154"/>
      <c r="G21" s="155"/>
      <c r="H21" s="154"/>
      <c r="I21" s="638"/>
      <c r="J21" s="638"/>
      <c r="K21" s="154"/>
      <c r="L21" s="634" t="str">
        <f t="shared" si="0"/>
        <v/>
      </c>
      <c r="M21" s="635"/>
      <c r="N21" s="152"/>
      <c r="O21" s="638"/>
      <c r="P21" s="638"/>
      <c r="Q21" s="638"/>
      <c r="R21" s="638"/>
      <c r="S21" s="639"/>
      <c r="T21" s="152"/>
      <c r="U21" s="157"/>
      <c r="V21" s="155"/>
      <c r="W21" s="156" t="str">
        <f t="shared" si="1"/>
        <v/>
      </c>
    </row>
    <row r="22" spans="2:23">
      <c r="B22" s="152"/>
      <c r="C22" s="155"/>
      <c r="D22" s="638"/>
      <c r="E22" s="638"/>
      <c r="F22" s="154"/>
      <c r="G22" s="155"/>
      <c r="H22" s="154"/>
      <c r="I22" s="638"/>
      <c r="J22" s="638"/>
      <c r="K22" s="154"/>
      <c r="L22" s="634" t="str">
        <f t="shared" si="0"/>
        <v/>
      </c>
      <c r="M22" s="635"/>
      <c r="N22" s="152"/>
      <c r="O22" s="638"/>
      <c r="P22" s="638"/>
      <c r="Q22" s="638"/>
      <c r="R22" s="638"/>
      <c r="S22" s="639"/>
      <c r="T22" s="152"/>
      <c r="U22" s="157"/>
      <c r="V22" s="155"/>
      <c r="W22" s="156" t="str">
        <f t="shared" si="1"/>
        <v/>
      </c>
    </row>
    <row r="23" spans="2:23">
      <c r="B23" s="152"/>
      <c r="C23" s="155"/>
      <c r="D23" s="638"/>
      <c r="E23" s="638"/>
      <c r="F23" s="154"/>
      <c r="G23" s="155"/>
      <c r="H23" s="154"/>
      <c r="I23" s="638"/>
      <c r="J23" s="638"/>
      <c r="K23" s="154"/>
      <c r="L23" s="634" t="str">
        <f t="shared" si="0"/>
        <v/>
      </c>
      <c r="M23" s="635"/>
      <c r="N23" s="152"/>
      <c r="O23" s="638"/>
      <c r="P23" s="638"/>
      <c r="Q23" s="638"/>
      <c r="R23" s="638"/>
      <c r="S23" s="639"/>
      <c r="T23" s="152"/>
      <c r="U23" s="157"/>
      <c r="V23" s="155"/>
      <c r="W23" s="156" t="str">
        <f t="shared" si="1"/>
        <v/>
      </c>
    </row>
    <row r="24" spans="2:23">
      <c r="B24" s="152"/>
      <c r="C24" s="155"/>
      <c r="D24" s="638"/>
      <c r="E24" s="638"/>
      <c r="F24" s="154"/>
      <c r="G24" s="155"/>
      <c r="H24" s="154"/>
      <c r="I24" s="638"/>
      <c r="J24" s="638"/>
      <c r="K24" s="154"/>
      <c r="L24" s="634" t="str">
        <f t="shared" si="0"/>
        <v/>
      </c>
      <c r="M24" s="635"/>
      <c r="N24" s="152"/>
      <c r="O24" s="638"/>
      <c r="P24" s="638"/>
      <c r="Q24" s="638"/>
      <c r="R24" s="638"/>
      <c r="S24" s="639"/>
      <c r="T24" s="152"/>
      <c r="U24" s="157"/>
      <c r="V24" s="155"/>
      <c r="W24" s="156" t="str">
        <f t="shared" si="1"/>
        <v/>
      </c>
    </row>
    <row r="25" spans="2:23">
      <c r="B25" s="152"/>
      <c r="C25" s="155"/>
      <c r="D25" s="638"/>
      <c r="E25" s="638"/>
      <c r="F25" s="154"/>
      <c r="G25" s="155"/>
      <c r="H25" s="154"/>
      <c r="I25" s="638"/>
      <c r="J25" s="638"/>
      <c r="K25" s="154"/>
      <c r="L25" s="634" t="str">
        <f t="shared" si="0"/>
        <v/>
      </c>
      <c r="M25" s="635"/>
      <c r="N25" s="152"/>
      <c r="O25" s="638"/>
      <c r="P25" s="638"/>
      <c r="Q25" s="638"/>
      <c r="R25" s="638"/>
      <c r="S25" s="639"/>
      <c r="T25" s="152"/>
      <c r="U25" s="157"/>
      <c r="V25" s="155"/>
      <c r="W25" s="156" t="str">
        <f t="shared" si="1"/>
        <v/>
      </c>
    </row>
    <row r="26" spans="2:23">
      <c r="B26" s="152"/>
      <c r="C26" s="155"/>
      <c r="D26" s="638"/>
      <c r="E26" s="638"/>
      <c r="F26" s="154"/>
      <c r="G26" s="155"/>
      <c r="H26" s="154"/>
      <c r="I26" s="638"/>
      <c r="J26" s="638"/>
      <c r="K26" s="154"/>
      <c r="L26" s="634" t="str">
        <f t="shared" si="0"/>
        <v/>
      </c>
      <c r="M26" s="635"/>
      <c r="N26" s="152"/>
      <c r="O26" s="638"/>
      <c r="P26" s="638"/>
      <c r="Q26" s="638"/>
      <c r="R26" s="638"/>
      <c r="S26" s="639"/>
      <c r="T26" s="152"/>
      <c r="U26" s="157"/>
      <c r="V26" s="155"/>
      <c r="W26" s="156" t="str">
        <f t="shared" si="1"/>
        <v/>
      </c>
    </row>
    <row r="27" spans="2:23" ht="13.8" thickBot="1">
      <c r="B27" s="158"/>
      <c r="C27" s="159"/>
      <c r="D27" s="675"/>
      <c r="E27" s="675"/>
      <c r="F27" s="160"/>
      <c r="G27" s="159"/>
      <c r="H27" s="160"/>
      <c r="I27" s="675"/>
      <c r="J27" s="675"/>
      <c r="K27" s="160"/>
      <c r="L27" s="677" t="str">
        <f t="shared" si="0"/>
        <v/>
      </c>
      <c r="M27" s="678"/>
      <c r="N27" s="158"/>
      <c r="O27" s="675"/>
      <c r="P27" s="675"/>
      <c r="Q27" s="675"/>
      <c r="R27" s="675"/>
      <c r="S27" s="676"/>
      <c r="T27" s="158"/>
      <c r="U27" s="162"/>
      <c r="V27" s="159"/>
      <c r="W27" s="161" t="str">
        <f t="shared" si="1"/>
        <v/>
      </c>
    </row>
    <row r="28" spans="2:23" ht="15" customHeight="1" thickBot="1"/>
    <row r="29" spans="2:23" ht="15" customHeight="1" thickBot="1">
      <c r="B29" s="163" t="s">
        <v>150</v>
      </c>
      <c r="C29" s="621" t="s">
        <v>151</v>
      </c>
      <c r="D29" s="622"/>
      <c r="E29" s="622"/>
      <c r="F29" s="622"/>
      <c r="G29" s="622"/>
      <c r="H29" s="622"/>
      <c r="I29" s="622"/>
      <c r="J29" s="623"/>
      <c r="K29" s="164"/>
    </row>
    <row r="30" spans="2:23" ht="13.8" thickBot="1">
      <c r="B30" s="165"/>
      <c r="C30" s="621" t="s">
        <v>152</v>
      </c>
      <c r="D30" s="623"/>
      <c r="E30" s="621" t="s">
        <v>153</v>
      </c>
      <c r="F30" s="622"/>
      <c r="G30" s="622"/>
      <c r="H30" s="622"/>
      <c r="I30" s="622"/>
      <c r="J30" s="623"/>
      <c r="K30" s="166"/>
      <c r="U30" s="167"/>
      <c r="V30" s="167"/>
      <c r="W30" s="167"/>
    </row>
    <row r="31" spans="2:23">
      <c r="B31" s="168">
        <v>10</v>
      </c>
      <c r="C31" s="679" t="s">
        <v>154</v>
      </c>
      <c r="D31" s="680"/>
      <c r="E31" s="681" t="s">
        <v>155</v>
      </c>
      <c r="F31" s="682"/>
      <c r="G31" s="682"/>
      <c r="H31" s="682"/>
      <c r="I31" s="682"/>
      <c r="J31" s="680"/>
      <c r="K31" s="169" t="s">
        <v>156</v>
      </c>
    </row>
    <row r="32" spans="2:23">
      <c r="B32" s="168">
        <v>9</v>
      </c>
      <c r="C32" s="618" t="s">
        <v>157</v>
      </c>
      <c r="D32" s="624"/>
      <c r="E32" s="630" t="s">
        <v>158</v>
      </c>
      <c r="F32" s="619"/>
      <c r="G32" s="619"/>
      <c r="H32" s="619"/>
      <c r="I32" s="619"/>
      <c r="J32" s="624"/>
    </row>
    <row r="33" spans="2:11">
      <c r="B33" s="168">
        <v>8</v>
      </c>
      <c r="C33" s="618" t="s">
        <v>159</v>
      </c>
      <c r="D33" s="624"/>
      <c r="E33" s="630" t="s">
        <v>160</v>
      </c>
      <c r="F33" s="619"/>
      <c r="G33" s="619"/>
      <c r="H33" s="619"/>
      <c r="I33" s="619"/>
      <c r="J33" s="624"/>
    </row>
    <row r="34" spans="2:11">
      <c r="B34" s="168">
        <v>7</v>
      </c>
      <c r="C34" s="618" t="s">
        <v>161</v>
      </c>
      <c r="D34" s="624"/>
      <c r="E34" s="630" t="s">
        <v>162</v>
      </c>
      <c r="F34" s="619"/>
      <c r="G34" s="619"/>
      <c r="H34" s="619"/>
      <c r="I34" s="619"/>
      <c r="J34" s="624"/>
    </row>
    <row r="35" spans="2:11">
      <c r="B35" s="168">
        <v>6</v>
      </c>
      <c r="C35" s="618" t="s">
        <v>163</v>
      </c>
      <c r="D35" s="624"/>
      <c r="E35" s="630" t="s">
        <v>164</v>
      </c>
      <c r="F35" s="619"/>
      <c r="G35" s="619"/>
      <c r="H35" s="619"/>
      <c r="I35" s="619"/>
      <c r="J35" s="624"/>
    </row>
    <row r="36" spans="2:11">
      <c r="B36" s="168">
        <v>5</v>
      </c>
      <c r="C36" s="618" t="s">
        <v>165</v>
      </c>
      <c r="D36" s="624"/>
      <c r="E36" s="630" t="s">
        <v>166</v>
      </c>
      <c r="F36" s="619"/>
      <c r="G36" s="619"/>
      <c r="H36" s="619"/>
      <c r="I36" s="619"/>
      <c r="J36" s="624"/>
    </row>
    <row r="37" spans="2:11">
      <c r="B37" s="168">
        <v>4</v>
      </c>
      <c r="C37" s="618" t="s">
        <v>167</v>
      </c>
      <c r="D37" s="624"/>
      <c r="E37" s="630" t="s">
        <v>168</v>
      </c>
      <c r="F37" s="619"/>
      <c r="G37" s="619"/>
      <c r="H37" s="619"/>
      <c r="I37" s="619"/>
      <c r="J37" s="624"/>
    </row>
    <row r="38" spans="2:11">
      <c r="B38" s="168">
        <v>3</v>
      </c>
      <c r="C38" s="618" t="s">
        <v>169</v>
      </c>
      <c r="D38" s="624"/>
      <c r="E38" s="630" t="s">
        <v>170</v>
      </c>
      <c r="F38" s="619"/>
      <c r="G38" s="619"/>
      <c r="H38" s="619"/>
      <c r="I38" s="619"/>
      <c r="J38" s="624"/>
    </row>
    <row r="39" spans="2:11">
      <c r="B39" s="168">
        <v>2</v>
      </c>
      <c r="C39" s="618" t="s">
        <v>171</v>
      </c>
      <c r="D39" s="624"/>
      <c r="E39" s="630" t="s">
        <v>172</v>
      </c>
      <c r="F39" s="619"/>
      <c r="G39" s="619"/>
      <c r="H39" s="619"/>
      <c r="I39" s="619"/>
      <c r="J39" s="624"/>
    </row>
    <row r="40" spans="2:11" ht="13.8" thickBot="1">
      <c r="B40" s="172">
        <v>1</v>
      </c>
      <c r="C40" s="648" t="s">
        <v>173</v>
      </c>
      <c r="D40" s="629"/>
      <c r="E40" s="627" t="s">
        <v>174</v>
      </c>
      <c r="F40" s="628"/>
      <c r="G40" s="628"/>
      <c r="H40" s="628"/>
      <c r="I40" s="628"/>
      <c r="J40" s="629"/>
      <c r="K40" s="169" t="s">
        <v>175</v>
      </c>
    </row>
    <row r="42" spans="2:11" ht="13.8" thickBot="1"/>
    <row r="43" spans="2:11" ht="13.8" thickBot="1">
      <c r="B43" s="163" t="s">
        <v>150</v>
      </c>
      <c r="C43" s="621" t="s">
        <v>176</v>
      </c>
      <c r="D43" s="622"/>
      <c r="E43" s="622"/>
      <c r="F43" s="622"/>
      <c r="G43" s="622"/>
      <c r="H43" s="622"/>
      <c r="I43" s="622"/>
      <c r="J43" s="623"/>
    </row>
    <row r="44" spans="2:11" ht="13.8" thickBot="1">
      <c r="B44" s="165"/>
      <c r="C44" s="656" t="s">
        <v>152</v>
      </c>
      <c r="D44" s="657"/>
      <c r="E44" s="658"/>
      <c r="F44" s="621" t="s">
        <v>153</v>
      </c>
      <c r="G44" s="622"/>
      <c r="H44" s="622"/>
      <c r="I44" s="622"/>
      <c r="J44" s="623"/>
    </row>
    <row r="45" spans="2:11">
      <c r="B45" s="173">
        <v>10</v>
      </c>
      <c r="C45" s="174" t="s">
        <v>177</v>
      </c>
      <c r="D45" s="175"/>
      <c r="E45" s="176"/>
      <c r="F45" s="177" t="s">
        <v>178</v>
      </c>
      <c r="G45" s="175"/>
      <c r="H45" s="609" t="s">
        <v>179</v>
      </c>
      <c r="I45" s="610"/>
      <c r="J45" s="611"/>
      <c r="K45" s="169" t="s">
        <v>156</v>
      </c>
    </row>
    <row r="46" spans="2:11">
      <c r="B46" s="173">
        <v>9</v>
      </c>
      <c r="C46" s="178" t="s">
        <v>180</v>
      </c>
      <c r="D46" s="179"/>
      <c r="E46" s="180"/>
      <c r="F46" s="181" t="s">
        <v>181</v>
      </c>
      <c r="G46" s="179"/>
      <c r="H46" s="615" t="s">
        <v>182</v>
      </c>
      <c r="I46" s="616"/>
      <c r="J46" s="617"/>
      <c r="K46" s="169"/>
    </row>
    <row r="47" spans="2:11">
      <c r="B47" s="173">
        <v>8</v>
      </c>
      <c r="C47" s="618" t="s">
        <v>183</v>
      </c>
      <c r="D47" s="619"/>
      <c r="E47" s="620"/>
      <c r="F47" s="181" t="s">
        <v>184</v>
      </c>
      <c r="G47" s="179"/>
      <c r="H47" s="615" t="s">
        <v>185</v>
      </c>
      <c r="I47" s="616"/>
      <c r="J47" s="617"/>
      <c r="K47" s="169"/>
    </row>
    <row r="48" spans="2:11">
      <c r="B48" s="173">
        <v>7</v>
      </c>
      <c r="C48" s="618" t="s">
        <v>186</v>
      </c>
      <c r="D48" s="619"/>
      <c r="E48" s="620"/>
      <c r="F48" s="181" t="s">
        <v>187</v>
      </c>
      <c r="G48" s="179"/>
      <c r="H48" s="615" t="s">
        <v>188</v>
      </c>
      <c r="I48" s="616"/>
      <c r="J48" s="617"/>
      <c r="K48" s="169"/>
    </row>
    <row r="49" spans="2:11">
      <c r="B49" s="173">
        <v>6</v>
      </c>
      <c r="C49" s="170" t="s">
        <v>189</v>
      </c>
      <c r="D49" s="171"/>
      <c r="E49" s="182"/>
      <c r="F49" s="181" t="s">
        <v>190</v>
      </c>
      <c r="G49" s="179"/>
      <c r="H49" s="612" t="s">
        <v>191</v>
      </c>
      <c r="I49" s="613"/>
      <c r="J49" s="614"/>
      <c r="K49" s="169"/>
    </row>
    <row r="50" spans="2:11">
      <c r="B50" s="173">
        <v>5</v>
      </c>
      <c r="C50" s="170" t="s">
        <v>192</v>
      </c>
      <c r="D50" s="171"/>
      <c r="E50" s="182"/>
      <c r="F50" s="181" t="s">
        <v>193</v>
      </c>
      <c r="G50" s="179"/>
      <c r="H50" s="604" t="s">
        <v>194</v>
      </c>
      <c r="I50" s="605"/>
      <c r="J50" s="606"/>
      <c r="K50" s="169"/>
    </row>
    <row r="51" spans="2:11">
      <c r="B51" s="173">
        <v>4</v>
      </c>
      <c r="C51" s="170" t="s">
        <v>195</v>
      </c>
      <c r="D51" s="171"/>
      <c r="E51" s="182"/>
      <c r="F51" s="181" t="s">
        <v>196</v>
      </c>
      <c r="G51" s="179"/>
      <c r="H51" s="604" t="s">
        <v>197</v>
      </c>
      <c r="I51" s="605"/>
      <c r="J51" s="606"/>
      <c r="K51" s="169"/>
    </row>
    <row r="52" spans="2:11">
      <c r="B52" s="173">
        <v>3</v>
      </c>
      <c r="C52" s="618" t="s">
        <v>198</v>
      </c>
      <c r="D52" s="619"/>
      <c r="E52" s="620"/>
      <c r="F52" s="181" t="s">
        <v>199</v>
      </c>
      <c r="G52" s="179"/>
      <c r="H52" s="604" t="s">
        <v>200</v>
      </c>
      <c r="I52" s="605"/>
      <c r="J52" s="606"/>
      <c r="K52" s="169"/>
    </row>
    <row r="53" spans="2:11">
      <c r="B53" s="173">
        <v>2</v>
      </c>
      <c r="C53" s="618" t="s">
        <v>201</v>
      </c>
      <c r="D53" s="619"/>
      <c r="E53" s="620"/>
      <c r="F53" s="181" t="s">
        <v>202</v>
      </c>
      <c r="G53" s="179"/>
      <c r="H53" s="604" t="s">
        <v>203</v>
      </c>
      <c r="I53" s="605"/>
      <c r="J53" s="606"/>
      <c r="K53" s="169"/>
    </row>
    <row r="54" spans="2:11" ht="13.8" thickBot="1">
      <c r="B54" s="184">
        <v>1</v>
      </c>
      <c r="C54" s="648" t="s">
        <v>204</v>
      </c>
      <c r="D54" s="628"/>
      <c r="E54" s="649"/>
      <c r="F54" s="185" t="s">
        <v>205</v>
      </c>
      <c r="G54" s="186"/>
      <c r="H54" s="650" t="s">
        <v>206</v>
      </c>
      <c r="I54" s="651"/>
      <c r="J54" s="652"/>
      <c r="K54" s="169" t="s">
        <v>175</v>
      </c>
    </row>
    <row r="56" spans="2:11" ht="13.8" thickBot="1"/>
    <row r="57" spans="2:11" ht="13.8" thickBot="1">
      <c r="B57" s="163" t="s">
        <v>150</v>
      </c>
      <c r="C57" s="621" t="s">
        <v>207</v>
      </c>
      <c r="D57" s="622"/>
      <c r="E57" s="622"/>
      <c r="F57" s="622"/>
      <c r="G57" s="622"/>
      <c r="H57" s="622"/>
      <c r="I57" s="622"/>
      <c r="J57" s="623"/>
    </row>
    <row r="58" spans="2:11" ht="13.8" thickBot="1">
      <c r="B58" s="165"/>
      <c r="C58" s="621" t="s">
        <v>152</v>
      </c>
      <c r="D58" s="622"/>
      <c r="E58" s="622"/>
      <c r="F58" s="623"/>
      <c r="G58" s="621" t="s">
        <v>153</v>
      </c>
      <c r="H58" s="622"/>
      <c r="I58" s="622"/>
      <c r="J58" s="623"/>
    </row>
    <row r="59" spans="2:11">
      <c r="B59" s="173">
        <v>10</v>
      </c>
      <c r="C59" s="607" t="s">
        <v>208</v>
      </c>
      <c r="D59" s="608"/>
      <c r="E59" s="608"/>
      <c r="F59" s="608"/>
      <c r="G59" s="653" t="s">
        <v>209</v>
      </c>
      <c r="H59" s="654"/>
      <c r="I59" s="654"/>
      <c r="J59" s="655"/>
      <c r="K59" s="169" t="s">
        <v>156</v>
      </c>
    </row>
    <row r="60" spans="2:11">
      <c r="B60" s="173">
        <v>9</v>
      </c>
      <c r="C60" s="170" t="s">
        <v>210</v>
      </c>
      <c r="D60" s="171"/>
      <c r="E60" s="183"/>
      <c r="F60" s="187"/>
      <c r="G60" s="601" t="s">
        <v>211</v>
      </c>
      <c r="H60" s="602"/>
      <c r="I60" s="602"/>
      <c r="J60" s="603"/>
      <c r="K60" s="169"/>
    </row>
    <row r="61" spans="2:11">
      <c r="B61" s="173">
        <v>8</v>
      </c>
      <c r="C61" s="188" t="s">
        <v>212</v>
      </c>
      <c r="D61" s="189"/>
      <c r="E61" s="190"/>
      <c r="F61" s="187"/>
      <c r="G61" s="601" t="s">
        <v>213</v>
      </c>
      <c r="H61" s="602"/>
      <c r="I61" s="602"/>
      <c r="J61" s="603"/>
      <c r="K61" s="169"/>
    </row>
    <row r="62" spans="2:11">
      <c r="B62" s="173">
        <v>7</v>
      </c>
      <c r="C62" s="188" t="s">
        <v>214</v>
      </c>
      <c r="D62" s="189"/>
      <c r="E62" s="190"/>
      <c r="F62" s="187"/>
      <c r="G62" s="601" t="s">
        <v>215</v>
      </c>
      <c r="H62" s="602"/>
      <c r="I62" s="602"/>
      <c r="J62" s="603"/>
      <c r="K62" s="169"/>
    </row>
    <row r="63" spans="2:11">
      <c r="B63" s="173">
        <v>6</v>
      </c>
      <c r="C63" s="625" t="s">
        <v>216</v>
      </c>
      <c r="D63" s="626"/>
      <c r="E63" s="626"/>
      <c r="F63" s="626"/>
      <c r="G63" s="601" t="s">
        <v>217</v>
      </c>
      <c r="H63" s="602"/>
      <c r="I63" s="602"/>
      <c r="J63" s="603"/>
      <c r="K63" s="169"/>
    </row>
    <row r="64" spans="2:11">
      <c r="B64" s="173">
        <v>5</v>
      </c>
      <c r="C64" s="625" t="s">
        <v>218</v>
      </c>
      <c r="D64" s="626"/>
      <c r="E64" s="626"/>
      <c r="F64" s="626"/>
      <c r="G64" s="601" t="s">
        <v>219</v>
      </c>
      <c r="H64" s="602"/>
      <c r="I64" s="602"/>
      <c r="J64" s="603"/>
      <c r="K64" s="169"/>
    </row>
    <row r="65" spans="2:11">
      <c r="B65" s="173">
        <v>4</v>
      </c>
      <c r="C65" s="170" t="s">
        <v>220</v>
      </c>
      <c r="D65" s="171"/>
      <c r="E65" s="182"/>
      <c r="F65" s="187"/>
      <c r="G65" s="601" t="s">
        <v>221</v>
      </c>
      <c r="H65" s="602"/>
      <c r="I65" s="602"/>
      <c r="J65" s="603"/>
      <c r="K65" s="169"/>
    </row>
    <row r="66" spans="2:11">
      <c r="B66" s="173">
        <v>3</v>
      </c>
      <c r="C66" s="625" t="s">
        <v>222</v>
      </c>
      <c r="D66" s="626"/>
      <c r="E66" s="626"/>
      <c r="F66" s="626"/>
      <c r="G66" s="601" t="s">
        <v>223</v>
      </c>
      <c r="H66" s="602"/>
      <c r="I66" s="602"/>
      <c r="J66" s="603"/>
      <c r="K66" s="169"/>
    </row>
    <row r="67" spans="2:11">
      <c r="B67" s="173">
        <v>2</v>
      </c>
      <c r="C67" s="625" t="s">
        <v>224</v>
      </c>
      <c r="D67" s="626"/>
      <c r="E67" s="626"/>
      <c r="F67" s="626"/>
      <c r="G67" s="601" t="s">
        <v>225</v>
      </c>
      <c r="H67" s="602"/>
      <c r="I67" s="602"/>
      <c r="J67" s="603"/>
      <c r="K67" s="169"/>
    </row>
    <row r="68" spans="2:11" ht="13.8" thickBot="1">
      <c r="B68" s="184">
        <v>1</v>
      </c>
      <c r="C68" s="644" t="s">
        <v>226</v>
      </c>
      <c r="D68" s="645"/>
      <c r="E68" s="645"/>
      <c r="F68" s="645"/>
      <c r="G68" s="641" t="s">
        <v>227</v>
      </c>
      <c r="H68" s="642"/>
      <c r="I68" s="642"/>
      <c r="J68" s="643"/>
      <c r="K68" s="169" t="s">
        <v>175</v>
      </c>
    </row>
    <row r="72" spans="2:11">
      <c r="B72" s="191" t="s">
        <v>122</v>
      </c>
    </row>
  </sheetData>
  <sheetProtection objects="1" scenarios="1"/>
  <mergeCells count="179">
    <mergeCell ref="C35:D35"/>
    <mergeCell ref="C31:D31"/>
    <mergeCell ref="E33:J33"/>
    <mergeCell ref="E34:J34"/>
    <mergeCell ref="E35:J35"/>
    <mergeCell ref="C32:D32"/>
    <mergeCell ref="C34:D34"/>
    <mergeCell ref="E31:J31"/>
    <mergeCell ref="E32:J32"/>
    <mergeCell ref="O24:Q24"/>
    <mergeCell ref="R24:S24"/>
    <mergeCell ref="I24:J24"/>
    <mergeCell ref="L24:M24"/>
    <mergeCell ref="L23:M23"/>
    <mergeCell ref="O23:Q23"/>
    <mergeCell ref="R23:S23"/>
    <mergeCell ref="C30:D30"/>
    <mergeCell ref="R26:S26"/>
    <mergeCell ref="D25:E25"/>
    <mergeCell ref="I25:J25"/>
    <mergeCell ref="L25:M25"/>
    <mergeCell ref="O25:Q25"/>
    <mergeCell ref="R25:S25"/>
    <mergeCell ref="L26:M26"/>
    <mergeCell ref="O26:Q26"/>
    <mergeCell ref="D26:E26"/>
    <mergeCell ref="R27:S27"/>
    <mergeCell ref="L27:M27"/>
    <mergeCell ref="O27:Q27"/>
    <mergeCell ref="C29:J29"/>
    <mergeCell ref="D27:E27"/>
    <mergeCell ref="I27:J27"/>
    <mergeCell ref="E30:J30"/>
    <mergeCell ref="R21:S21"/>
    <mergeCell ref="L21:M21"/>
    <mergeCell ref="O21:Q21"/>
    <mergeCell ref="D23:E23"/>
    <mergeCell ref="R22:S22"/>
    <mergeCell ref="O22:Q22"/>
    <mergeCell ref="I21:J21"/>
    <mergeCell ref="L22:M22"/>
    <mergeCell ref="I22:J22"/>
    <mergeCell ref="I23:J23"/>
    <mergeCell ref="R18:S18"/>
    <mergeCell ref="O20:Q20"/>
    <mergeCell ref="L17:M17"/>
    <mergeCell ref="R19:S19"/>
    <mergeCell ref="R17:S17"/>
    <mergeCell ref="L20:M20"/>
    <mergeCell ref="L19:M19"/>
    <mergeCell ref="O19:Q19"/>
    <mergeCell ref="R20:S20"/>
    <mergeCell ref="L18:M18"/>
    <mergeCell ref="B7:L7"/>
    <mergeCell ref="M7:O7"/>
    <mergeCell ref="R12:S12"/>
    <mergeCell ref="O14:Q14"/>
    <mergeCell ref="O15:Q15"/>
    <mergeCell ref="O12:Q12"/>
    <mergeCell ref="O18:Q18"/>
    <mergeCell ref="D17:E17"/>
    <mergeCell ref="I17:J17"/>
    <mergeCell ref="L16:M16"/>
    <mergeCell ref="O16:Q16"/>
    <mergeCell ref="O17:Q17"/>
    <mergeCell ref="I13:J13"/>
    <mergeCell ref="I12:J12"/>
    <mergeCell ref="R9:S9"/>
    <mergeCell ref="D11:E11"/>
    <mergeCell ref="I11:J11"/>
    <mergeCell ref="O11:Q11"/>
    <mergeCell ref="L11:M11"/>
    <mergeCell ref="L9:M9"/>
    <mergeCell ref="D9:E9"/>
    <mergeCell ref="R10:S10"/>
    <mergeCell ref="O10:Q10"/>
    <mergeCell ref="R16:S16"/>
    <mergeCell ref="Q3:W3"/>
    <mergeCell ref="Q4:W4"/>
    <mergeCell ref="E6:I6"/>
    <mergeCell ref="B5:D5"/>
    <mergeCell ref="B4:D4"/>
    <mergeCell ref="E4:I4"/>
    <mergeCell ref="J4:P4"/>
    <mergeCell ref="E3:I3"/>
    <mergeCell ref="B3:D3"/>
    <mergeCell ref="S5:U5"/>
    <mergeCell ref="J3:P3"/>
    <mergeCell ref="J5:P5"/>
    <mergeCell ref="E5:I5"/>
    <mergeCell ref="V5:W5"/>
    <mergeCell ref="Q5:R5"/>
    <mergeCell ref="Q6:R6"/>
    <mergeCell ref="V6:W6"/>
    <mergeCell ref="G68:J68"/>
    <mergeCell ref="C63:F63"/>
    <mergeCell ref="C66:F66"/>
    <mergeCell ref="H50:J50"/>
    <mergeCell ref="H51:J51"/>
    <mergeCell ref="G58:J58"/>
    <mergeCell ref="C68:F68"/>
    <mergeCell ref="C53:E53"/>
    <mergeCell ref="B6:D6"/>
    <mergeCell ref="I9:J9"/>
    <mergeCell ref="C67:F67"/>
    <mergeCell ref="C58:F58"/>
    <mergeCell ref="C43:J43"/>
    <mergeCell ref="C48:E48"/>
    <mergeCell ref="G67:J67"/>
    <mergeCell ref="C54:E54"/>
    <mergeCell ref="G60:J60"/>
    <mergeCell ref="H54:J54"/>
    <mergeCell ref="H53:J53"/>
    <mergeCell ref="G59:J59"/>
    <mergeCell ref="E38:J38"/>
    <mergeCell ref="G64:J64"/>
    <mergeCell ref="C40:D40"/>
    <mergeCell ref="C44:E44"/>
    <mergeCell ref="P7:W7"/>
    <mergeCell ref="T8:W8"/>
    <mergeCell ref="B8:M8"/>
    <mergeCell ref="R11:S11"/>
    <mergeCell ref="O9:Q9"/>
    <mergeCell ref="E37:J37"/>
    <mergeCell ref="D14:E14"/>
    <mergeCell ref="I14:J14"/>
    <mergeCell ref="I15:J15"/>
    <mergeCell ref="I20:J20"/>
    <mergeCell ref="D21:E21"/>
    <mergeCell ref="D22:E22"/>
    <mergeCell ref="I19:J19"/>
    <mergeCell ref="C33:D33"/>
    <mergeCell ref="D15:E15"/>
    <mergeCell ref="D16:E16"/>
    <mergeCell ref="I16:J16"/>
    <mergeCell ref="D19:E19"/>
    <mergeCell ref="E36:J36"/>
    <mergeCell ref="D18:E18"/>
    <mergeCell ref="I18:J18"/>
    <mergeCell ref="D20:E20"/>
    <mergeCell ref="D24:E24"/>
    <mergeCell ref="I26:J26"/>
    <mergeCell ref="F44:J44"/>
    <mergeCell ref="C38:D38"/>
    <mergeCell ref="C39:D39"/>
    <mergeCell ref="C52:E52"/>
    <mergeCell ref="C64:F64"/>
    <mergeCell ref="E40:J40"/>
    <mergeCell ref="E39:J39"/>
    <mergeCell ref="G61:J61"/>
    <mergeCell ref="N8:S8"/>
    <mergeCell ref="L15:M15"/>
    <mergeCell ref="D13:E13"/>
    <mergeCell ref="C36:D36"/>
    <mergeCell ref="C37:D37"/>
    <mergeCell ref="L12:M12"/>
    <mergeCell ref="L13:M13"/>
    <mergeCell ref="L14:M14"/>
    <mergeCell ref="L10:M10"/>
    <mergeCell ref="D10:E10"/>
    <mergeCell ref="I10:J10"/>
    <mergeCell ref="D12:E12"/>
    <mergeCell ref="R15:S15"/>
    <mergeCell ref="R13:S13"/>
    <mergeCell ref="R14:S14"/>
    <mergeCell ref="O13:Q13"/>
    <mergeCell ref="G65:J65"/>
    <mergeCell ref="G66:J66"/>
    <mergeCell ref="G62:J62"/>
    <mergeCell ref="G63:J63"/>
    <mergeCell ref="H52:J52"/>
    <mergeCell ref="C59:F59"/>
    <mergeCell ref="H45:J45"/>
    <mergeCell ref="H49:J49"/>
    <mergeCell ref="H48:J48"/>
    <mergeCell ref="H46:J46"/>
    <mergeCell ref="C47:E47"/>
    <mergeCell ref="C57:J57"/>
    <mergeCell ref="H47:J47"/>
  </mergeCells>
  <phoneticPr fontId="7" type="noConversion"/>
  <pageMargins left="0" right="0" top="0" bottom="0" header="0" footer="0"/>
  <pageSetup scale="5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8">
    <pageSetUpPr fitToPage="1"/>
  </sheetPr>
  <dimension ref="B1:CO170"/>
  <sheetViews>
    <sheetView showGridLines="0" showRowColHeaders="0" tabSelected="1" zoomScale="88" workbookViewId="0">
      <selection activeCell="BX7" sqref="BX7"/>
    </sheetView>
  </sheetViews>
  <sheetFormatPr defaultColWidth="5.6640625" defaultRowHeight="7.5" customHeight="1"/>
  <cols>
    <col min="1" max="1" width="1.44140625" style="6" customWidth="1"/>
    <col min="2" max="2" width="14.88671875" style="6" customWidth="1"/>
    <col min="3" max="22" width="1.44140625" style="6" customWidth="1"/>
    <col min="23" max="23" width="34.5546875" style="6" customWidth="1"/>
    <col min="24" max="24" width="5.6640625" style="6" customWidth="1"/>
    <col min="25" max="64" width="1.44140625" style="6" customWidth="1"/>
    <col min="65" max="16384" width="5.6640625" style="6"/>
  </cols>
  <sheetData>
    <row r="1" spans="2:93" s="192" customFormat="1" ht="15" customHeight="1">
      <c r="B1" s="192" t="s">
        <v>228</v>
      </c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</row>
    <row r="2" spans="2:93" s="192" customFormat="1" ht="15" customHeight="1" thickBot="1"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spans="2:93" s="192" customFormat="1" ht="15" customHeight="1">
      <c r="B3" s="83" t="s">
        <v>1</v>
      </c>
      <c r="C3" s="770" t="s">
        <v>663</v>
      </c>
      <c r="D3" s="771"/>
      <c r="E3" s="771"/>
      <c r="F3" s="771"/>
      <c r="G3" s="771"/>
      <c r="H3" s="771"/>
      <c r="I3" s="771"/>
      <c r="J3" s="771"/>
      <c r="K3" s="771"/>
      <c r="L3" s="771"/>
      <c r="M3" s="771"/>
      <c r="N3" s="771"/>
      <c r="O3" s="771"/>
      <c r="P3" s="771"/>
      <c r="Q3" s="771"/>
      <c r="R3" s="771"/>
      <c r="S3" s="771"/>
      <c r="T3" s="771"/>
      <c r="U3" s="771"/>
      <c r="V3" s="772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</row>
    <row r="4" spans="2:93" s="192" customFormat="1" ht="15" customHeight="1">
      <c r="B4" s="84" t="s">
        <v>27</v>
      </c>
      <c r="C4" s="773">
        <v>45448</v>
      </c>
      <c r="D4" s="774"/>
      <c r="E4" s="774"/>
      <c r="F4" s="774"/>
      <c r="G4" s="774"/>
      <c r="H4" s="774"/>
      <c r="I4" s="774"/>
      <c r="J4" s="774"/>
      <c r="K4" s="774"/>
      <c r="L4" s="774"/>
      <c r="M4" s="774"/>
      <c r="N4" s="774"/>
      <c r="O4" s="774"/>
      <c r="P4" s="774"/>
      <c r="Q4" s="774"/>
      <c r="R4" s="774"/>
      <c r="S4" s="774"/>
      <c r="T4" s="774"/>
      <c r="U4" s="774"/>
      <c r="V4" s="775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</row>
    <row r="5" spans="2:93" s="192" customFormat="1" ht="15" customHeight="1">
      <c r="B5" s="84" t="s">
        <v>3</v>
      </c>
      <c r="C5" s="776" t="s">
        <v>664</v>
      </c>
      <c r="D5" s="774"/>
      <c r="E5" s="774"/>
      <c r="F5" s="774"/>
      <c r="G5" s="774"/>
      <c r="H5" s="774"/>
      <c r="I5" s="774"/>
      <c r="J5" s="774"/>
      <c r="K5" s="774"/>
      <c r="L5" s="774"/>
      <c r="M5" s="774"/>
      <c r="N5" s="774"/>
      <c r="O5" s="774"/>
      <c r="P5" s="774"/>
      <c r="Q5" s="774"/>
      <c r="R5" s="774"/>
      <c r="S5" s="774"/>
      <c r="T5" s="774"/>
      <c r="U5" s="774"/>
      <c r="V5" s="775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</row>
    <row r="6" spans="2:93" s="192" customFormat="1" ht="15" customHeight="1" thickBot="1">
      <c r="B6" s="85" t="s">
        <v>28</v>
      </c>
      <c r="C6" s="777">
        <v>8939083</v>
      </c>
      <c r="D6" s="778"/>
      <c r="E6" s="778"/>
      <c r="F6" s="778"/>
      <c r="G6" s="778"/>
      <c r="H6" s="778"/>
      <c r="I6" s="778"/>
      <c r="J6" s="778"/>
      <c r="K6" s="778"/>
      <c r="L6" s="778"/>
      <c r="M6" s="778"/>
      <c r="N6" s="778"/>
      <c r="O6" s="778"/>
      <c r="P6" s="778"/>
      <c r="Q6" s="778"/>
      <c r="R6" s="778"/>
      <c r="S6" s="778"/>
      <c r="T6" s="778"/>
      <c r="U6" s="778"/>
      <c r="V6" s="779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</row>
    <row r="7" spans="2:93" s="192" customFormat="1" ht="15" customHeight="1"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</row>
    <row r="8" spans="2:93" s="192" customFormat="1" ht="15" customHeight="1">
      <c r="B8" s="55" t="s">
        <v>24</v>
      </c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</row>
    <row r="9" spans="2:93" s="192" customFormat="1" ht="15" customHeight="1"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</row>
    <row r="10" spans="2:93" s="192" customFormat="1" ht="7.5" customHeight="1">
      <c r="AR10" s="193"/>
      <c r="AS10" s="194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</row>
    <row r="11" spans="2:93" s="192" customFormat="1" ht="7.5" customHeight="1">
      <c r="AQ11" s="193"/>
      <c r="AR11" s="711"/>
      <c r="AS11" s="711"/>
      <c r="AT11" s="194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</row>
    <row r="12" spans="2:93" s="192" customFormat="1" ht="7.5" customHeight="1">
      <c r="AP12" s="193"/>
      <c r="AQ12" s="194"/>
      <c r="AR12" s="711"/>
      <c r="AS12" s="711"/>
      <c r="AT12" s="193"/>
      <c r="AU12" s="194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</row>
    <row r="13" spans="2:93" s="192" customFormat="1" ht="7.5" customHeight="1">
      <c r="AO13" s="193"/>
      <c r="AP13" s="711" t="s">
        <v>276</v>
      </c>
      <c r="AQ13" s="711"/>
      <c r="AR13" s="194"/>
      <c r="AS13" s="193"/>
      <c r="AT13" s="711" t="s">
        <v>278</v>
      </c>
      <c r="AU13" s="711"/>
      <c r="AV13" s="194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</row>
    <row r="14" spans="2:93" s="192" customFormat="1" ht="7.5" customHeight="1">
      <c r="AN14" s="193"/>
      <c r="AO14" s="194"/>
      <c r="AP14" s="711"/>
      <c r="AQ14" s="711"/>
      <c r="AR14" s="193"/>
      <c r="AS14" s="194"/>
      <c r="AT14" s="711"/>
      <c r="AU14" s="711"/>
      <c r="AV14" s="193"/>
      <c r="AW14" s="194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</row>
    <row r="15" spans="2:93" s="192" customFormat="1" ht="7.5" customHeight="1">
      <c r="AM15" s="193"/>
      <c r="AN15" s="711"/>
      <c r="AO15" s="711"/>
      <c r="AP15" s="194"/>
      <c r="AQ15" s="193"/>
      <c r="AR15" s="711" t="s">
        <v>278</v>
      </c>
      <c r="AS15" s="711"/>
      <c r="AT15" s="194"/>
      <c r="AU15" s="193"/>
      <c r="AV15" s="711" t="s">
        <v>276</v>
      </c>
      <c r="AW15" s="711"/>
      <c r="AX15" s="194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</row>
    <row r="16" spans="2:93" s="192" customFormat="1" ht="7.5" customHeight="1">
      <c r="AL16" s="193"/>
      <c r="AM16" s="194"/>
      <c r="AN16" s="711"/>
      <c r="AO16" s="711"/>
      <c r="AP16" s="193"/>
      <c r="AQ16" s="194"/>
      <c r="AR16" s="711"/>
      <c r="AS16" s="711"/>
      <c r="AT16" s="193"/>
      <c r="AU16" s="194"/>
      <c r="AV16" s="711"/>
      <c r="AW16" s="711"/>
      <c r="AX16" s="193"/>
      <c r="AY16" s="194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</row>
    <row r="17" spans="23:93" s="192" customFormat="1" ht="7.5" customHeight="1">
      <c r="AK17" s="193"/>
      <c r="AL17" s="711"/>
      <c r="AM17" s="711"/>
      <c r="AN17" s="194"/>
      <c r="AO17" s="193"/>
      <c r="AP17" s="711"/>
      <c r="AQ17" s="711"/>
      <c r="AR17" s="194"/>
      <c r="AS17" s="193"/>
      <c r="AT17" s="711"/>
      <c r="AU17" s="711"/>
      <c r="AV17" s="194"/>
      <c r="AW17" s="193"/>
      <c r="AX17" s="711" t="s">
        <v>276</v>
      </c>
      <c r="AY17" s="711"/>
      <c r="AZ17" s="194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</row>
    <row r="18" spans="23:93" s="192" customFormat="1" ht="7.5" customHeight="1">
      <c r="AJ18" s="193"/>
      <c r="AK18" s="194"/>
      <c r="AL18" s="711"/>
      <c r="AM18" s="711"/>
      <c r="AN18" s="193"/>
      <c r="AO18" s="194"/>
      <c r="AP18" s="711"/>
      <c r="AQ18" s="711"/>
      <c r="AR18" s="193"/>
      <c r="AS18" s="194"/>
      <c r="AT18" s="711"/>
      <c r="AU18" s="711"/>
      <c r="AV18" s="193"/>
      <c r="AW18" s="194"/>
      <c r="AX18" s="711"/>
      <c r="AY18" s="711"/>
      <c r="AZ18" s="193"/>
      <c r="BA18" s="194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</row>
    <row r="19" spans="23:93" s="192" customFormat="1" ht="7.5" customHeight="1">
      <c r="AI19" s="193"/>
      <c r="AJ19" s="711" t="s">
        <v>278</v>
      </c>
      <c r="AK19" s="711"/>
      <c r="AL19" s="194"/>
      <c r="AM19" s="193"/>
      <c r="AN19" s="711" t="s">
        <v>278</v>
      </c>
      <c r="AO19" s="711"/>
      <c r="AP19" s="194"/>
      <c r="AQ19" s="193"/>
      <c r="AR19" s="711"/>
      <c r="AS19" s="711"/>
      <c r="AT19" s="194"/>
      <c r="AU19" s="193"/>
      <c r="AV19" s="711"/>
      <c r="AW19" s="711"/>
      <c r="AX19" s="194"/>
      <c r="AY19" s="193"/>
      <c r="AZ19" s="711" t="s">
        <v>278</v>
      </c>
      <c r="BA19" s="711"/>
      <c r="BB19" s="194"/>
      <c r="BC19" s="6"/>
      <c r="BD19" s="6"/>
      <c r="BE19" s="6"/>
      <c r="BF19" s="527" t="s">
        <v>644</v>
      </c>
      <c r="BG19" s="6"/>
      <c r="BH19" s="6"/>
      <c r="BI19" s="6"/>
      <c r="BJ19" s="6"/>
      <c r="BK19" s="6"/>
      <c r="BL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</row>
    <row r="20" spans="23:93" s="192" customFormat="1" ht="7.5" customHeight="1">
      <c r="AH20" s="193"/>
      <c r="AI20" s="194"/>
      <c r="AJ20" s="711"/>
      <c r="AK20" s="711"/>
      <c r="AL20" s="193"/>
      <c r="AM20" s="194"/>
      <c r="AN20" s="711"/>
      <c r="AO20" s="711"/>
      <c r="AP20" s="193"/>
      <c r="AQ20" s="194"/>
      <c r="AR20" s="711"/>
      <c r="AS20" s="711"/>
      <c r="AT20" s="193"/>
      <c r="AU20" s="194"/>
      <c r="AV20" s="711"/>
      <c r="AW20" s="711"/>
      <c r="AX20" s="193"/>
      <c r="AY20" s="194"/>
      <c r="AZ20" s="711"/>
      <c r="BA20" s="711"/>
      <c r="BB20" s="193"/>
      <c r="BC20" s="194"/>
      <c r="BD20" s="6"/>
      <c r="BE20" s="6"/>
      <c r="BF20" s="6"/>
      <c r="BG20" s="6"/>
      <c r="BH20" s="6"/>
      <c r="BI20" s="6"/>
      <c r="BJ20" s="6"/>
      <c r="BK20" s="6"/>
      <c r="BL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</row>
    <row r="21" spans="23:93" s="192" customFormat="1" ht="7.5" customHeight="1">
      <c r="AG21" s="193"/>
      <c r="AH21" s="711"/>
      <c r="AI21" s="711"/>
      <c r="AJ21" s="194"/>
      <c r="AK21" s="193"/>
      <c r="AL21" s="711"/>
      <c r="AM21" s="711"/>
      <c r="AN21" s="194"/>
      <c r="AO21" s="193"/>
      <c r="AP21" s="711" t="s">
        <v>276</v>
      </c>
      <c r="AQ21" s="711"/>
      <c r="AR21" s="194"/>
      <c r="AS21" s="193"/>
      <c r="AT21" s="711"/>
      <c r="AU21" s="711"/>
      <c r="AV21" s="194"/>
      <c r="AW21" s="193"/>
      <c r="AX21" s="711"/>
      <c r="AY21" s="711"/>
      <c r="AZ21" s="194"/>
      <c r="BA21" s="193"/>
      <c r="BB21" s="711" t="s">
        <v>276</v>
      </c>
      <c r="BC21" s="711"/>
      <c r="BD21" s="194"/>
      <c r="BE21" s="6"/>
      <c r="BF21" s="6"/>
      <c r="BG21" s="6"/>
      <c r="BH21" s="6"/>
      <c r="BI21" s="6"/>
      <c r="BJ21" s="6"/>
      <c r="BK21" s="6"/>
      <c r="BL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</row>
    <row r="22" spans="23:93" s="192" customFormat="1" ht="7.5" customHeight="1">
      <c r="AF22" s="193"/>
      <c r="AG22" s="194"/>
      <c r="AH22" s="711"/>
      <c r="AI22" s="711"/>
      <c r="AJ22" s="193"/>
      <c r="AK22" s="194"/>
      <c r="AL22" s="711"/>
      <c r="AM22" s="711"/>
      <c r="AN22" s="193"/>
      <c r="AO22" s="194"/>
      <c r="AP22" s="711"/>
      <c r="AQ22" s="711"/>
      <c r="AR22" s="193"/>
      <c r="AS22" s="194"/>
      <c r="AT22" s="711"/>
      <c r="AU22" s="711"/>
      <c r="AV22" s="193"/>
      <c r="AW22" s="194"/>
      <c r="AX22" s="711"/>
      <c r="AY22" s="711"/>
      <c r="AZ22" s="193"/>
      <c r="BA22" s="194"/>
      <c r="BB22" s="711"/>
      <c r="BC22" s="711"/>
      <c r="BD22" s="193"/>
      <c r="BE22" s="194"/>
      <c r="BF22" s="6"/>
      <c r="BG22" s="6"/>
      <c r="BH22" s="6"/>
      <c r="BI22" s="6"/>
      <c r="BJ22" s="6"/>
      <c r="BK22" s="6"/>
      <c r="BL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</row>
    <row r="23" spans="23:93" s="192" customFormat="1" ht="7.5" customHeight="1">
      <c r="AE23" s="193"/>
      <c r="AF23" s="711" t="s">
        <v>276</v>
      </c>
      <c r="AG23" s="711"/>
      <c r="AH23" s="194"/>
      <c r="AI23" s="193"/>
      <c r="AJ23" s="711"/>
      <c r="AK23" s="711"/>
      <c r="AL23" s="194"/>
      <c r="AM23" s="193"/>
      <c r="AN23" s="711"/>
      <c r="AO23" s="711"/>
      <c r="AP23" s="194"/>
      <c r="AQ23" s="193"/>
      <c r="AR23" s="711"/>
      <c r="AS23" s="711"/>
      <c r="AT23" s="194"/>
      <c r="AU23" s="193"/>
      <c r="AV23" s="711" t="s">
        <v>278</v>
      </c>
      <c r="AW23" s="711"/>
      <c r="AX23" s="194"/>
      <c r="AY23" s="193"/>
      <c r="AZ23" s="711"/>
      <c r="BA23" s="711"/>
      <c r="BB23" s="194"/>
      <c r="BC23" s="193"/>
      <c r="BD23" s="711" t="s">
        <v>276</v>
      </c>
      <c r="BE23" s="711"/>
      <c r="BF23" s="194"/>
      <c r="BG23" s="6"/>
      <c r="BH23" s="6"/>
      <c r="BI23" s="6"/>
      <c r="BJ23" s="6"/>
      <c r="BK23" s="6"/>
      <c r="BL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</row>
    <row r="24" spans="23:93" s="192" customFormat="1" ht="7.5" customHeight="1">
      <c r="AD24" s="193"/>
      <c r="AE24" s="194"/>
      <c r="AF24" s="711"/>
      <c r="AG24" s="711"/>
      <c r="AH24" s="193"/>
      <c r="AI24" s="194"/>
      <c r="AJ24" s="711"/>
      <c r="AK24" s="711"/>
      <c r="AL24" s="193"/>
      <c r="AM24" s="194"/>
      <c r="AN24" s="711"/>
      <c r="AO24" s="711"/>
      <c r="AP24" s="193"/>
      <c r="AQ24" s="194"/>
      <c r="AR24" s="711"/>
      <c r="AS24" s="711"/>
      <c r="AT24" s="193"/>
      <c r="AU24" s="194"/>
      <c r="AV24" s="711"/>
      <c r="AW24" s="711"/>
      <c r="AX24" s="193"/>
      <c r="AY24" s="194"/>
      <c r="AZ24" s="711"/>
      <c r="BA24" s="711"/>
      <c r="BB24" s="193"/>
      <c r="BC24" s="194"/>
      <c r="BD24" s="711"/>
      <c r="BE24" s="711"/>
      <c r="BF24" s="193"/>
      <c r="BG24" s="194"/>
      <c r="BH24" s="6"/>
      <c r="BI24" s="6"/>
      <c r="BJ24" s="6"/>
      <c r="BK24" s="6"/>
      <c r="BL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</row>
    <row r="25" spans="23:93" s="192" customFormat="1" ht="7.5" customHeight="1">
      <c r="AC25" s="193"/>
      <c r="AD25" s="711"/>
      <c r="AE25" s="711"/>
      <c r="AF25" s="194"/>
      <c r="AG25" s="193"/>
      <c r="AH25" s="711" t="s">
        <v>278</v>
      </c>
      <c r="AI25" s="711"/>
      <c r="AJ25" s="194"/>
      <c r="AK25" s="193"/>
      <c r="AL25" s="711"/>
      <c r="AM25" s="711"/>
      <c r="AN25" s="194"/>
      <c r="AO25" s="193"/>
      <c r="AP25" s="711"/>
      <c r="AQ25" s="711"/>
      <c r="AR25" s="194"/>
      <c r="AS25" s="193"/>
      <c r="AT25" s="711"/>
      <c r="AU25" s="711"/>
      <c r="AV25" s="194"/>
      <c r="AW25" s="193"/>
      <c r="AX25" s="711"/>
      <c r="AY25" s="711"/>
      <c r="AZ25" s="194"/>
      <c r="BA25" s="193"/>
      <c r="BB25" s="711"/>
      <c r="BC25" s="711"/>
      <c r="BD25" s="194"/>
      <c r="BE25" s="193"/>
      <c r="BF25" s="711"/>
      <c r="BG25" s="711"/>
      <c r="BH25" s="194"/>
      <c r="BI25" s="6"/>
      <c r="BJ25" s="6"/>
      <c r="BK25" s="6"/>
      <c r="BL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</row>
    <row r="26" spans="23:93" s="192" customFormat="1" ht="7.5" customHeight="1">
      <c r="AB26" s="193"/>
      <c r="AC26" s="194"/>
      <c r="AD26" s="711"/>
      <c r="AE26" s="711"/>
      <c r="AF26" s="193"/>
      <c r="AG26" s="194"/>
      <c r="AH26" s="711"/>
      <c r="AI26" s="711"/>
      <c r="AJ26" s="193"/>
      <c r="AK26" s="194"/>
      <c r="AL26" s="711"/>
      <c r="AM26" s="711"/>
      <c r="AN26" s="193"/>
      <c r="AO26" s="194"/>
      <c r="AP26" s="711"/>
      <c r="AQ26" s="711"/>
      <c r="AR26" s="193"/>
      <c r="AS26" s="194"/>
      <c r="AT26" s="711"/>
      <c r="AU26" s="711"/>
      <c r="AV26" s="193"/>
      <c r="AW26" s="194"/>
      <c r="AX26" s="711"/>
      <c r="AY26" s="711"/>
      <c r="AZ26" s="193"/>
      <c r="BA26" s="194"/>
      <c r="BB26" s="711"/>
      <c r="BC26" s="711"/>
      <c r="BD26" s="193"/>
      <c r="BE26" s="194"/>
      <c r="BF26" s="711"/>
      <c r="BG26" s="711"/>
      <c r="BH26" s="193"/>
      <c r="BI26" s="194"/>
      <c r="BJ26" s="6"/>
      <c r="BK26" s="6"/>
      <c r="BL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</row>
    <row r="27" spans="23:93" s="192" customFormat="1" ht="7.5" customHeight="1">
      <c r="AA27" s="193"/>
      <c r="AB27" s="711" t="s">
        <v>276</v>
      </c>
      <c r="AC27" s="711"/>
      <c r="AD27" s="194"/>
      <c r="AE27" s="193"/>
      <c r="AF27" s="711" t="s">
        <v>278</v>
      </c>
      <c r="AG27" s="711"/>
      <c r="AH27" s="194"/>
      <c r="AI27" s="193"/>
      <c r="AJ27" s="711" t="s">
        <v>276</v>
      </c>
      <c r="AK27" s="711"/>
      <c r="AL27" s="194"/>
      <c r="AM27" s="193"/>
      <c r="AN27" s="711" t="s">
        <v>276</v>
      </c>
      <c r="AO27" s="711"/>
      <c r="AP27" s="194"/>
      <c r="AQ27" s="193"/>
      <c r="AR27" s="711"/>
      <c r="AS27" s="711"/>
      <c r="AT27" s="194"/>
      <c r="AU27" s="193"/>
      <c r="AV27" s="711"/>
      <c r="AW27" s="711"/>
      <c r="AX27" s="194"/>
      <c r="AY27" s="193"/>
      <c r="AZ27" s="711"/>
      <c r="BA27" s="711"/>
      <c r="BB27" s="194"/>
      <c r="BC27" s="193"/>
      <c r="BD27" s="711" t="s">
        <v>276</v>
      </c>
      <c r="BE27" s="711"/>
      <c r="BF27" s="194"/>
      <c r="BG27" s="193"/>
      <c r="BH27" s="711"/>
      <c r="BI27" s="711"/>
      <c r="BJ27" s="194"/>
      <c r="BK27" s="6"/>
      <c r="BL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</row>
    <row r="28" spans="23:93" s="192" customFormat="1" ht="7.5" customHeight="1">
      <c r="Z28" s="193"/>
      <c r="AA28" s="194"/>
      <c r="AB28" s="711"/>
      <c r="AC28" s="711"/>
      <c r="AD28" s="193"/>
      <c r="AE28" s="194"/>
      <c r="AF28" s="711"/>
      <c r="AG28" s="711"/>
      <c r="AH28" s="193"/>
      <c r="AI28" s="194"/>
      <c r="AJ28" s="711"/>
      <c r="AK28" s="711"/>
      <c r="AL28" s="193"/>
      <c r="AM28" s="194"/>
      <c r="AN28" s="711"/>
      <c r="AO28" s="711"/>
      <c r="AP28" s="193"/>
      <c r="AQ28" s="194"/>
      <c r="AR28" s="711"/>
      <c r="AS28" s="711"/>
      <c r="AT28" s="193"/>
      <c r="AU28" s="194"/>
      <c r="AV28" s="711"/>
      <c r="AW28" s="711"/>
      <c r="AX28" s="193"/>
      <c r="AY28" s="194"/>
      <c r="AZ28" s="711"/>
      <c r="BA28" s="711"/>
      <c r="BB28" s="193"/>
      <c r="BC28" s="194"/>
      <c r="BD28" s="711"/>
      <c r="BE28" s="711"/>
      <c r="BF28" s="193"/>
      <c r="BG28" s="194"/>
      <c r="BH28" s="711"/>
      <c r="BI28" s="711"/>
      <c r="BJ28" s="193"/>
      <c r="BK28" s="194"/>
      <c r="BL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</row>
    <row r="29" spans="23:93" s="192" customFormat="1" ht="7.5" customHeight="1" thickBot="1">
      <c r="Y29" s="193"/>
      <c r="AB29" s="194"/>
      <c r="AC29" s="193"/>
      <c r="AF29" s="194"/>
      <c r="AG29" s="193"/>
      <c r="AJ29" s="194"/>
      <c r="AK29" s="193"/>
      <c r="AN29" s="194"/>
      <c r="AO29" s="193"/>
      <c r="AR29" s="194"/>
      <c r="AS29" s="193"/>
      <c r="AV29" s="194"/>
      <c r="AW29" s="193"/>
      <c r="AZ29" s="194"/>
      <c r="BA29" s="193"/>
      <c r="BD29" s="194"/>
      <c r="BE29" s="193"/>
      <c r="BH29" s="194"/>
      <c r="BI29" s="193"/>
      <c r="BL29" s="194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</row>
    <row r="30" spans="23:93" ht="7.5" customHeight="1">
      <c r="W30" s="686" t="s">
        <v>229</v>
      </c>
      <c r="X30" s="686"/>
      <c r="Y30" s="745" t="s">
        <v>285</v>
      </c>
      <c r="Z30" s="746"/>
      <c r="AA30" s="746"/>
      <c r="AB30" s="747"/>
      <c r="AC30" s="754" t="s">
        <v>287</v>
      </c>
      <c r="AD30" s="746"/>
      <c r="AE30" s="746"/>
      <c r="AF30" s="747"/>
      <c r="AG30" s="754" t="s">
        <v>287</v>
      </c>
      <c r="AH30" s="746"/>
      <c r="AI30" s="746"/>
      <c r="AJ30" s="747"/>
      <c r="AK30" s="754" t="s">
        <v>283</v>
      </c>
      <c r="AL30" s="746"/>
      <c r="AM30" s="746"/>
      <c r="AN30" s="747"/>
      <c r="AO30" s="754" t="s">
        <v>285</v>
      </c>
      <c r="AP30" s="746"/>
      <c r="AQ30" s="746"/>
      <c r="AR30" s="747"/>
      <c r="AS30" s="754" t="s">
        <v>287</v>
      </c>
      <c r="AT30" s="746"/>
      <c r="AU30" s="746"/>
      <c r="AV30" s="747"/>
      <c r="AW30" s="754" t="s">
        <v>283</v>
      </c>
      <c r="AX30" s="746"/>
      <c r="AY30" s="746"/>
      <c r="AZ30" s="747"/>
      <c r="BA30" s="754" t="s">
        <v>287</v>
      </c>
      <c r="BB30" s="746"/>
      <c r="BC30" s="746"/>
      <c r="BD30" s="747"/>
      <c r="BE30" s="754" t="s">
        <v>285</v>
      </c>
      <c r="BF30" s="746"/>
      <c r="BG30" s="746"/>
      <c r="BH30" s="747"/>
      <c r="BI30" s="754" t="s">
        <v>287</v>
      </c>
      <c r="BJ30" s="746"/>
      <c r="BK30" s="746"/>
      <c r="BL30" s="765"/>
    </row>
    <row r="31" spans="23:93" ht="7.5" customHeight="1">
      <c r="W31" s="686"/>
      <c r="X31" s="686"/>
      <c r="Y31" s="748"/>
      <c r="Z31" s="749"/>
      <c r="AA31" s="749"/>
      <c r="AB31" s="750"/>
      <c r="AC31" s="755"/>
      <c r="AD31" s="749"/>
      <c r="AE31" s="749"/>
      <c r="AF31" s="750"/>
      <c r="AG31" s="755"/>
      <c r="AH31" s="749"/>
      <c r="AI31" s="749"/>
      <c r="AJ31" s="750"/>
      <c r="AK31" s="755"/>
      <c r="AL31" s="749"/>
      <c r="AM31" s="749"/>
      <c r="AN31" s="750"/>
      <c r="AO31" s="755"/>
      <c r="AP31" s="749"/>
      <c r="AQ31" s="749"/>
      <c r="AR31" s="750"/>
      <c r="AS31" s="755"/>
      <c r="AT31" s="749"/>
      <c r="AU31" s="749"/>
      <c r="AV31" s="750"/>
      <c r="AW31" s="755"/>
      <c r="AX31" s="749"/>
      <c r="AY31" s="749"/>
      <c r="AZ31" s="750"/>
      <c r="BA31" s="755"/>
      <c r="BB31" s="749"/>
      <c r="BC31" s="749"/>
      <c r="BD31" s="750"/>
      <c r="BE31" s="755"/>
      <c r="BF31" s="749"/>
      <c r="BG31" s="749"/>
      <c r="BH31" s="750"/>
      <c r="BI31" s="755"/>
      <c r="BJ31" s="749"/>
      <c r="BK31" s="749"/>
      <c r="BL31" s="766"/>
    </row>
    <row r="32" spans="23:93" ht="7.5" customHeight="1">
      <c r="W32" s="686"/>
      <c r="X32" s="686"/>
      <c r="Y32" s="748"/>
      <c r="Z32" s="749"/>
      <c r="AA32" s="749"/>
      <c r="AB32" s="750"/>
      <c r="AC32" s="755"/>
      <c r="AD32" s="749"/>
      <c r="AE32" s="749"/>
      <c r="AF32" s="750"/>
      <c r="AG32" s="755"/>
      <c r="AH32" s="749"/>
      <c r="AI32" s="749"/>
      <c r="AJ32" s="750"/>
      <c r="AK32" s="755"/>
      <c r="AL32" s="749"/>
      <c r="AM32" s="749"/>
      <c r="AN32" s="750"/>
      <c r="AO32" s="755"/>
      <c r="AP32" s="749"/>
      <c r="AQ32" s="749"/>
      <c r="AR32" s="750"/>
      <c r="AS32" s="755"/>
      <c r="AT32" s="749"/>
      <c r="AU32" s="749"/>
      <c r="AV32" s="750"/>
      <c r="AW32" s="755"/>
      <c r="AX32" s="749"/>
      <c r="AY32" s="749"/>
      <c r="AZ32" s="750"/>
      <c r="BA32" s="755"/>
      <c r="BB32" s="749"/>
      <c r="BC32" s="749"/>
      <c r="BD32" s="750"/>
      <c r="BE32" s="755"/>
      <c r="BF32" s="749"/>
      <c r="BG32" s="749"/>
      <c r="BH32" s="750"/>
      <c r="BI32" s="755"/>
      <c r="BJ32" s="749"/>
      <c r="BK32" s="749"/>
      <c r="BL32" s="766"/>
    </row>
    <row r="33" spans="3:70" ht="7.5" customHeight="1" thickBot="1">
      <c r="W33" s="686"/>
      <c r="X33" s="686"/>
      <c r="Y33" s="751"/>
      <c r="Z33" s="752"/>
      <c r="AA33" s="752"/>
      <c r="AB33" s="753"/>
      <c r="AC33" s="756"/>
      <c r="AD33" s="752"/>
      <c r="AE33" s="752"/>
      <c r="AF33" s="753"/>
      <c r="AG33" s="756"/>
      <c r="AH33" s="752"/>
      <c r="AI33" s="752"/>
      <c r="AJ33" s="753"/>
      <c r="AK33" s="756"/>
      <c r="AL33" s="752"/>
      <c r="AM33" s="752"/>
      <c r="AN33" s="753"/>
      <c r="AO33" s="756"/>
      <c r="AP33" s="752"/>
      <c r="AQ33" s="752"/>
      <c r="AR33" s="753"/>
      <c r="AS33" s="756"/>
      <c r="AT33" s="752"/>
      <c r="AU33" s="752"/>
      <c r="AV33" s="753"/>
      <c r="AW33" s="756"/>
      <c r="AX33" s="752"/>
      <c r="AY33" s="752"/>
      <c r="AZ33" s="753"/>
      <c r="BA33" s="756"/>
      <c r="BB33" s="752"/>
      <c r="BC33" s="752"/>
      <c r="BD33" s="753"/>
      <c r="BE33" s="756"/>
      <c r="BF33" s="752"/>
      <c r="BG33" s="752"/>
      <c r="BH33" s="753"/>
      <c r="BI33" s="756"/>
      <c r="BJ33" s="752"/>
      <c r="BK33" s="752"/>
      <c r="BL33" s="767"/>
    </row>
    <row r="34" spans="3:70" ht="30" customHeight="1" thickBot="1">
      <c r="Y34" s="768" t="s">
        <v>230</v>
      </c>
      <c r="Z34" s="769"/>
      <c r="AA34" s="769"/>
      <c r="AB34" s="769"/>
      <c r="AC34" s="769"/>
      <c r="AD34" s="769"/>
      <c r="AE34" s="769"/>
      <c r="AF34" s="769"/>
      <c r="AG34" s="769"/>
      <c r="AH34" s="769"/>
      <c r="AI34" s="769"/>
      <c r="AJ34" s="769"/>
      <c r="AK34" s="769"/>
      <c r="AL34" s="769"/>
      <c r="AM34" s="769"/>
      <c r="AN34" s="769"/>
      <c r="AO34" s="769"/>
      <c r="AP34" s="769"/>
      <c r="AQ34" s="769"/>
      <c r="AR34" s="769"/>
      <c r="AS34" s="769"/>
      <c r="AT34" s="769"/>
      <c r="AU34" s="769"/>
      <c r="AV34" s="769"/>
      <c r="AW34" s="769"/>
      <c r="AX34" s="769"/>
      <c r="AY34" s="769"/>
      <c r="AZ34" s="769"/>
      <c r="BA34" s="769"/>
      <c r="BB34" s="769"/>
      <c r="BC34" s="769"/>
      <c r="BD34" s="769"/>
      <c r="BE34" s="769"/>
      <c r="BF34" s="769"/>
      <c r="BG34" s="769"/>
      <c r="BH34" s="769"/>
      <c r="BI34" s="769"/>
      <c r="BJ34" s="769"/>
      <c r="BK34" s="769"/>
      <c r="BL34" s="769"/>
      <c r="BM34" s="760" t="s">
        <v>231</v>
      </c>
      <c r="BN34" s="761"/>
      <c r="BO34" s="761"/>
      <c r="BP34" s="761"/>
      <c r="BQ34" s="761"/>
      <c r="BR34" s="762"/>
    </row>
    <row r="35" spans="3:70" ht="149.25" customHeight="1" thickBot="1">
      <c r="W35" s="195" t="s">
        <v>232</v>
      </c>
      <c r="X35" s="196" t="s">
        <v>233</v>
      </c>
      <c r="Y35" s="757" t="s">
        <v>634</v>
      </c>
      <c r="Z35" s="758"/>
      <c r="AA35" s="758"/>
      <c r="AB35" s="759"/>
      <c r="AC35" s="757" t="s">
        <v>635</v>
      </c>
      <c r="AD35" s="758"/>
      <c r="AE35" s="758"/>
      <c r="AF35" s="759"/>
      <c r="AG35" s="757" t="s">
        <v>636</v>
      </c>
      <c r="AH35" s="758"/>
      <c r="AI35" s="758"/>
      <c r="AJ35" s="759"/>
      <c r="AK35" s="757" t="s">
        <v>637</v>
      </c>
      <c r="AL35" s="758"/>
      <c r="AM35" s="758"/>
      <c r="AN35" s="759"/>
      <c r="AO35" s="757" t="s">
        <v>638</v>
      </c>
      <c r="AP35" s="758"/>
      <c r="AQ35" s="758"/>
      <c r="AR35" s="759"/>
      <c r="AS35" s="757" t="s">
        <v>639</v>
      </c>
      <c r="AT35" s="758"/>
      <c r="AU35" s="758"/>
      <c r="AV35" s="759"/>
      <c r="AW35" s="757" t="s">
        <v>640</v>
      </c>
      <c r="AX35" s="758"/>
      <c r="AY35" s="758"/>
      <c r="AZ35" s="759"/>
      <c r="BA35" s="757" t="s">
        <v>641</v>
      </c>
      <c r="BB35" s="758"/>
      <c r="BC35" s="758"/>
      <c r="BD35" s="759"/>
      <c r="BE35" s="757" t="s">
        <v>642</v>
      </c>
      <c r="BF35" s="758"/>
      <c r="BG35" s="758"/>
      <c r="BH35" s="759"/>
      <c r="BI35" s="757" t="s">
        <v>643</v>
      </c>
      <c r="BJ35" s="758"/>
      <c r="BK35" s="758"/>
      <c r="BL35" s="759"/>
      <c r="BM35" s="197" t="s">
        <v>244</v>
      </c>
      <c r="BN35" s="198" t="s">
        <v>245</v>
      </c>
      <c r="BO35" s="198" t="s">
        <v>246</v>
      </c>
      <c r="BP35" s="198" t="s">
        <v>247</v>
      </c>
      <c r="BQ35" s="199" t="s">
        <v>248</v>
      </c>
      <c r="BR35" s="200" t="s">
        <v>249</v>
      </c>
    </row>
    <row r="36" spans="3:70" ht="7.5" customHeight="1"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3"/>
      <c r="W36" s="741" t="s">
        <v>624</v>
      </c>
      <c r="X36" s="744">
        <v>5</v>
      </c>
      <c r="Y36" s="763">
        <v>9</v>
      </c>
      <c r="Z36" s="739"/>
      <c r="AA36" s="739"/>
      <c r="AB36" s="740"/>
      <c r="AC36" s="738">
        <v>1</v>
      </c>
      <c r="AD36" s="739"/>
      <c r="AE36" s="739"/>
      <c r="AF36" s="740"/>
      <c r="AG36" s="738">
        <v>1</v>
      </c>
      <c r="AH36" s="739"/>
      <c r="AI36" s="739"/>
      <c r="AJ36" s="740"/>
      <c r="AK36" s="738">
        <v>1</v>
      </c>
      <c r="AL36" s="739"/>
      <c r="AM36" s="739"/>
      <c r="AN36" s="740"/>
      <c r="AO36" s="738">
        <v>3</v>
      </c>
      <c r="AP36" s="739"/>
      <c r="AQ36" s="739"/>
      <c r="AR36" s="740"/>
      <c r="AS36" s="738">
        <v>1</v>
      </c>
      <c r="AT36" s="739"/>
      <c r="AU36" s="739"/>
      <c r="AV36" s="740"/>
      <c r="AW36" s="738">
        <v>1</v>
      </c>
      <c r="AX36" s="739"/>
      <c r="AY36" s="739"/>
      <c r="AZ36" s="740"/>
      <c r="BA36" s="738">
        <v>1</v>
      </c>
      <c r="BB36" s="739"/>
      <c r="BC36" s="739"/>
      <c r="BD36" s="740"/>
      <c r="BE36" s="738">
        <v>9</v>
      </c>
      <c r="BF36" s="739"/>
      <c r="BG36" s="739"/>
      <c r="BH36" s="740"/>
      <c r="BI36" s="738">
        <v>1</v>
      </c>
      <c r="BJ36" s="739"/>
      <c r="BK36" s="739"/>
      <c r="BL36" s="740"/>
      <c r="BM36" s="735">
        <v>5</v>
      </c>
      <c r="BN36" s="736">
        <v>5</v>
      </c>
      <c r="BO36" s="736">
        <v>3</v>
      </c>
      <c r="BP36" s="736">
        <v>4</v>
      </c>
      <c r="BQ36" s="737">
        <v>5</v>
      </c>
      <c r="BR36" s="764">
        <f>BM36-MAX(BN36:BQ39)</f>
        <v>0</v>
      </c>
    </row>
    <row r="37" spans="3:70" ht="7.5" customHeight="1"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3"/>
      <c r="V37" s="192"/>
      <c r="W37" s="742"/>
      <c r="X37" s="724"/>
      <c r="Y37" s="722"/>
      <c r="Z37" s="716"/>
      <c r="AA37" s="716"/>
      <c r="AB37" s="717"/>
      <c r="AC37" s="715"/>
      <c r="AD37" s="716"/>
      <c r="AE37" s="716"/>
      <c r="AF37" s="717"/>
      <c r="AG37" s="715"/>
      <c r="AH37" s="716"/>
      <c r="AI37" s="716"/>
      <c r="AJ37" s="717"/>
      <c r="AK37" s="715"/>
      <c r="AL37" s="716"/>
      <c r="AM37" s="716"/>
      <c r="AN37" s="717"/>
      <c r="AO37" s="715"/>
      <c r="AP37" s="716"/>
      <c r="AQ37" s="716"/>
      <c r="AR37" s="717"/>
      <c r="AS37" s="715"/>
      <c r="AT37" s="716"/>
      <c r="AU37" s="716"/>
      <c r="AV37" s="717"/>
      <c r="AW37" s="715"/>
      <c r="AX37" s="716"/>
      <c r="AY37" s="716"/>
      <c r="AZ37" s="717"/>
      <c r="BA37" s="715"/>
      <c r="BB37" s="716"/>
      <c r="BC37" s="716"/>
      <c r="BD37" s="717"/>
      <c r="BE37" s="715"/>
      <c r="BF37" s="716"/>
      <c r="BG37" s="716"/>
      <c r="BH37" s="717"/>
      <c r="BI37" s="715"/>
      <c r="BJ37" s="716"/>
      <c r="BK37" s="716"/>
      <c r="BL37" s="717"/>
      <c r="BM37" s="733"/>
      <c r="BN37" s="727"/>
      <c r="BO37" s="727"/>
      <c r="BP37" s="727"/>
      <c r="BQ37" s="730"/>
      <c r="BR37" s="729"/>
    </row>
    <row r="38" spans="3:70" ht="7.5" customHeight="1">
      <c r="C38" s="192"/>
      <c r="D38" s="192"/>
      <c r="E38" s="192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93"/>
      <c r="U38" s="194"/>
      <c r="V38" s="192"/>
      <c r="W38" s="742"/>
      <c r="X38" s="724"/>
      <c r="Y38" s="722"/>
      <c r="Z38" s="716"/>
      <c r="AA38" s="716"/>
      <c r="AB38" s="717"/>
      <c r="AC38" s="715"/>
      <c r="AD38" s="716"/>
      <c r="AE38" s="716"/>
      <c r="AF38" s="717"/>
      <c r="AG38" s="715"/>
      <c r="AH38" s="716"/>
      <c r="AI38" s="716"/>
      <c r="AJ38" s="717"/>
      <c r="AK38" s="715"/>
      <c r="AL38" s="716"/>
      <c r="AM38" s="716"/>
      <c r="AN38" s="717"/>
      <c r="AO38" s="715"/>
      <c r="AP38" s="716"/>
      <c r="AQ38" s="716"/>
      <c r="AR38" s="717"/>
      <c r="AS38" s="715"/>
      <c r="AT38" s="716"/>
      <c r="AU38" s="716"/>
      <c r="AV38" s="717"/>
      <c r="AW38" s="715"/>
      <c r="AX38" s="716"/>
      <c r="AY38" s="716"/>
      <c r="AZ38" s="717"/>
      <c r="BA38" s="715"/>
      <c r="BB38" s="716"/>
      <c r="BC38" s="716"/>
      <c r="BD38" s="717"/>
      <c r="BE38" s="715"/>
      <c r="BF38" s="716"/>
      <c r="BG38" s="716"/>
      <c r="BH38" s="717"/>
      <c r="BI38" s="715"/>
      <c r="BJ38" s="716"/>
      <c r="BK38" s="716"/>
      <c r="BL38" s="717"/>
      <c r="BM38" s="733"/>
      <c r="BN38" s="727"/>
      <c r="BO38" s="727"/>
      <c r="BP38" s="727"/>
      <c r="BQ38" s="730"/>
      <c r="BR38" s="729"/>
    </row>
    <row r="39" spans="3:70" ht="7.5" customHeight="1"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3"/>
      <c r="T39" s="711" t="s">
        <v>274</v>
      </c>
      <c r="U39" s="711"/>
      <c r="V39" s="194"/>
      <c r="W39" s="743"/>
      <c r="X39" s="724"/>
      <c r="Y39" s="723"/>
      <c r="Z39" s="719"/>
      <c r="AA39" s="719"/>
      <c r="AB39" s="720"/>
      <c r="AC39" s="718"/>
      <c r="AD39" s="719"/>
      <c r="AE39" s="719"/>
      <c r="AF39" s="720"/>
      <c r="AG39" s="718"/>
      <c r="AH39" s="719"/>
      <c r="AI39" s="719"/>
      <c r="AJ39" s="720"/>
      <c r="AK39" s="718"/>
      <c r="AL39" s="719"/>
      <c r="AM39" s="719"/>
      <c r="AN39" s="720"/>
      <c r="AO39" s="718"/>
      <c r="AP39" s="719"/>
      <c r="AQ39" s="719"/>
      <c r="AR39" s="720"/>
      <c r="AS39" s="718"/>
      <c r="AT39" s="719"/>
      <c r="AU39" s="719"/>
      <c r="AV39" s="720"/>
      <c r="AW39" s="718"/>
      <c r="AX39" s="719"/>
      <c r="AY39" s="719"/>
      <c r="AZ39" s="720"/>
      <c r="BA39" s="718"/>
      <c r="BB39" s="719"/>
      <c r="BC39" s="719"/>
      <c r="BD39" s="720"/>
      <c r="BE39" s="718"/>
      <c r="BF39" s="719"/>
      <c r="BG39" s="719"/>
      <c r="BH39" s="720"/>
      <c r="BI39" s="718"/>
      <c r="BJ39" s="719"/>
      <c r="BK39" s="719"/>
      <c r="BL39" s="720"/>
      <c r="BM39" s="733"/>
      <c r="BN39" s="727"/>
      <c r="BO39" s="727"/>
      <c r="BP39" s="727"/>
      <c r="BQ39" s="730"/>
      <c r="BR39" s="729"/>
    </row>
    <row r="40" spans="3:70" ht="7.5" customHeight="1"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3"/>
      <c r="S40" s="194"/>
      <c r="T40" s="711"/>
      <c r="U40" s="711"/>
      <c r="V40" s="193"/>
      <c r="W40" s="725" t="s">
        <v>625</v>
      </c>
      <c r="X40" s="724">
        <v>5</v>
      </c>
      <c r="Y40" s="721">
        <v>3</v>
      </c>
      <c r="Z40" s="713"/>
      <c r="AA40" s="713"/>
      <c r="AB40" s="714"/>
      <c r="AC40" s="712">
        <v>9</v>
      </c>
      <c r="AD40" s="713"/>
      <c r="AE40" s="713"/>
      <c r="AF40" s="714"/>
      <c r="AG40" s="712">
        <v>1</v>
      </c>
      <c r="AH40" s="713"/>
      <c r="AI40" s="713"/>
      <c r="AJ40" s="714"/>
      <c r="AK40" s="712">
        <v>1</v>
      </c>
      <c r="AL40" s="713"/>
      <c r="AM40" s="713"/>
      <c r="AN40" s="714"/>
      <c r="AO40" s="712">
        <v>1</v>
      </c>
      <c r="AP40" s="713"/>
      <c r="AQ40" s="713"/>
      <c r="AR40" s="714"/>
      <c r="AS40" s="712">
        <v>1</v>
      </c>
      <c r="AT40" s="713"/>
      <c r="AU40" s="713"/>
      <c r="AV40" s="714"/>
      <c r="AW40" s="712">
        <v>1</v>
      </c>
      <c r="AX40" s="713"/>
      <c r="AY40" s="713"/>
      <c r="AZ40" s="714"/>
      <c r="BA40" s="712">
        <v>1</v>
      </c>
      <c r="BB40" s="713"/>
      <c r="BC40" s="713"/>
      <c r="BD40" s="714"/>
      <c r="BE40" s="712">
        <v>1</v>
      </c>
      <c r="BF40" s="713"/>
      <c r="BG40" s="713"/>
      <c r="BH40" s="714"/>
      <c r="BI40" s="712">
        <v>1</v>
      </c>
      <c r="BJ40" s="713"/>
      <c r="BK40" s="713"/>
      <c r="BL40" s="714"/>
      <c r="BM40" s="733">
        <v>4</v>
      </c>
      <c r="BN40" s="727">
        <v>4</v>
      </c>
      <c r="BO40" s="727">
        <v>5</v>
      </c>
      <c r="BP40" s="727">
        <v>3</v>
      </c>
      <c r="BQ40" s="730">
        <v>4</v>
      </c>
      <c r="BR40" s="729">
        <f>BM40-MAX(BN40:BQ43)</f>
        <v>-1</v>
      </c>
    </row>
    <row r="41" spans="3:70" ht="7.5" customHeight="1"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3"/>
      <c r="R41" s="711" t="s">
        <v>276</v>
      </c>
      <c r="S41" s="711"/>
      <c r="T41" s="194"/>
      <c r="U41" s="193"/>
      <c r="V41" s="192"/>
      <c r="W41" s="725"/>
      <c r="X41" s="724"/>
      <c r="Y41" s="722"/>
      <c r="Z41" s="716"/>
      <c r="AA41" s="716"/>
      <c r="AB41" s="717"/>
      <c r="AC41" s="715"/>
      <c r="AD41" s="716"/>
      <c r="AE41" s="716"/>
      <c r="AF41" s="717"/>
      <c r="AG41" s="715"/>
      <c r="AH41" s="716"/>
      <c r="AI41" s="716"/>
      <c r="AJ41" s="717"/>
      <c r="AK41" s="715"/>
      <c r="AL41" s="716"/>
      <c r="AM41" s="716"/>
      <c r="AN41" s="717"/>
      <c r="AO41" s="715"/>
      <c r="AP41" s="716"/>
      <c r="AQ41" s="716"/>
      <c r="AR41" s="717"/>
      <c r="AS41" s="715"/>
      <c r="AT41" s="716"/>
      <c r="AU41" s="716"/>
      <c r="AV41" s="717"/>
      <c r="AW41" s="715"/>
      <c r="AX41" s="716"/>
      <c r="AY41" s="716"/>
      <c r="AZ41" s="717"/>
      <c r="BA41" s="715"/>
      <c r="BB41" s="716"/>
      <c r="BC41" s="716"/>
      <c r="BD41" s="717"/>
      <c r="BE41" s="715"/>
      <c r="BF41" s="716"/>
      <c r="BG41" s="716"/>
      <c r="BH41" s="717"/>
      <c r="BI41" s="715"/>
      <c r="BJ41" s="716"/>
      <c r="BK41" s="716"/>
      <c r="BL41" s="717"/>
      <c r="BM41" s="733"/>
      <c r="BN41" s="727"/>
      <c r="BO41" s="727"/>
      <c r="BP41" s="727"/>
      <c r="BQ41" s="730"/>
      <c r="BR41" s="729"/>
    </row>
    <row r="42" spans="3:70" ht="7.5" customHeight="1"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3"/>
      <c r="Q42" s="194"/>
      <c r="R42" s="711"/>
      <c r="S42" s="711"/>
      <c r="T42" s="193"/>
      <c r="U42" s="194"/>
      <c r="V42" s="192"/>
      <c r="W42" s="725"/>
      <c r="X42" s="724"/>
      <c r="Y42" s="722"/>
      <c r="Z42" s="716"/>
      <c r="AA42" s="716"/>
      <c r="AB42" s="717"/>
      <c r="AC42" s="715"/>
      <c r="AD42" s="716"/>
      <c r="AE42" s="716"/>
      <c r="AF42" s="717"/>
      <c r="AG42" s="715"/>
      <c r="AH42" s="716"/>
      <c r="AI42" s="716"/>
      <c r="AJ42" s="717"/>
      <c r="AK42" s="715"/>
      <c r="AL42" s="716"/>
      <c r="AM42" s="716"/>
      <c r="AN42" s="717"/>
      <c r="AO42" s="715"/>
      <c r="AP42" s="716"/>
      <c r="AQ42" s="716"/>
      <c r="AR42" s="717"/>
      <c r="AS42" s="715"/>
      <c r="AT42" s="716"/>
      <c r="AU42" s="716"/>
      <c r="AV42" s="717"/>
      <c r="AW42" s="715"/>
      <c r="AX42" s="716"/>
      <c r="AY42" s="716"/>
      <c r="AZ42" s="717"/>
      <c r="BA42" s="715"/>
      <c r="BB42" s="716"/>
      <c r="BC42" s="716"/>
      <c r="BD42" s="717"/>
      <c r="BE42" s="715"/>
      <c r="BF42" s="716"/>
      <c r="BG42" s="716"/>
      <c r="BH42" s="717"/>
      <c r="BI42" s="715"/>
      <c r="BJ42" s="716"/>
      <c r="BK42" s="716"/>
      <c r="BL42" s="717"/>
      <c r="BM42" s="733"/>
      <c r="BN42" s="727"/>
      <c r="BO42" s="727"/>
      <c r="BP42" s="727"/>
      <c r="BQ42" s="730"/>
      <c r="BR42" s="729"/>
    </row>
    <row r="43" spans="3:70" ht="7.5" customHeight="1"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3"/>
      <c r="P43" s="711" t="s">
        <v>276</v>
      </c>
      <c r="Q43" s="711"/>
      <c r="R43" s="194"/>
      <c r="S43" s="193"/>
      <c r="T43" s="711" t="s">
        <v>276</v>
      </c>
      <c r="U43" s="711"/>
      <c r="V43" s="194"/>
      <c r="W43" s="725"/>
      <c r="X43" s="724"/>
      <c r="Y43" s="723"/>
      <c r="Z43" s="719"/>
      <c r="AA43" s="719"/>
      <c r="AB43" s="720"/>
      <c r="AC43" s="718"/>
      <c r="AD43" s="719"/>
      <c r="AE43" s="719"/>
      <c r="AF43" s="720"/>
      <c r="AG43" s="718"/>
      <c r="AH43" s="719"/>
      <c r="AI43" s="719"/>
      <c r="AJ43" s="720"/>
      <c r="AK43" s="718"/>
      <c r="AL43" s="719"/>
      <c r="AM43" s="719"/>
      <c r="AN43" s="720"/>
      <c r="AO43" s="718"/>
      <c r="AP43" s="719"/>
      <c r="AQ43" s="719"/>
      <c r="AR43" s="720"/>
      <c r="AS43" s="718"/>
      <c r="AT43" s="719"/>
      <c r="AU43" s="719"/>
      <c r="AV43" s="720"/>
      <c r="AW43" s="718"/>
      <c r="AX43" s="719"/>
      <c r="AY43" s="719"/>
      <c r="AZ43" s="720"/>
      <c r="BA43" s="718"/>
      <c r="BB43" s="719"/>
      <c r="BC43" s="719"/>
      <c r="BD43" s="720"/>
      <c r="BE43" s="718"/>
      <c r="BF43" s="719"/>
      <c r="BG43" s="719"/>
      <c r="BH43" s="720"/>
      <c r="BI43" s="718"/>
      <c r="BJ43" s="719"/>
      <c r="BK43" s="719"/>
      <c r="BL43" s="720"/>
      <c r="BM43" s="733"/>
      <c r="BN43" s="727"/>
      <c r="BO43" s="727"/>
      <c r="BP43" s="727"/>
      <c r="BQ43" s="730"/>
      <c r="BR43" s="729"/>
    </row>
    <row r="44" spans="3:70" ht="7.5" customHeight="1">
      <c r="C44" s="192"/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3"/>
      <c r="O44" s="194"/>
      <c r="P44" s="711"/>
      <c r="Q44" s="711"/>
      <c r="R44" s="193"/>
      <c r="S44" s="194"/>
      <c r="T44" s="711"/>
      <c r="U44" s="711"/>
      <c r="V44" s="193"/>
      <c r="W44" s="725" t="s">
        <v>633</v>
      </c>
      <c r="X44" s="724">
        <v>4</v>
      </c>
      <c r="Y44" s="721">
        <v>9</v>
      </c>
      <c r="Z44" s="713"/>
      <c r="AA44" s="713"/>
      <c r="AB44" s="714"/>
      <c r="AC44" s="712">
        <v>1</v>
      </c>
      <c r="AD44" s="713"/>
      <c r="AE44" s="713"/>
      <c r="AF44" s="714"/>
      <c r="AG44" s="712">
        <v>1</v>
      </c>
      <c r="AH44" s="713"/>
      <c r="AI44" s="713"/>
      <c r="AJ44" s="714"/>
      <c r="AK44" s="712">
        <v>1</v>
      </c>
      <c r="AL44" s="713"/>
      <c r="AM44" s="713"/>
      <c r="AN44" s="714"/>
      <c r="AO44" s="712">
        <v>1</v>
      </c>
      <c r="AP44" s="713"/>
      <c r="AQ44" s="713"/>
      <c r="AR44" s="714"/>
      <c r="AS44" s="712">
        <v>1</v>
      </c>
      <c r="AT44" s="713"/>
      <c r="AU44" s="713"/>
      <c r="AV44" s="714"/>
      <c r="AW44" s="712">
        <v>1</v>
      </c>
      <c r="AX44" s="713"/>
      <c r="AY44" s="713"/>
      <c r="AZ44" s="714"/>
      <c r="BA44" s="712">
        <v>1</v>
      </c>
      <c r="BB44" s="713"/>
      <c r="BC44" s="713"/>
      <c r="BD44" s="714"/>
      <c r="BE44" s="712">
        <v>1</v>
      </c>
      <c r="BF44" s="713"/>
      <c r="BG44" s="713"/>
      <c r="BH44" s="714"/>
      <c r="BI44" s="712">
        <v>1</v>
      </c>
      <c r="BJ44" s="713"/>
      <c r="BK44" s="713"/>
      <c r="BL44" s="714"/>
      <c r="BM44" s="733">
        <v>3</v>
      </c>
      <c r="BN44" s="727">
        <v>4</v>
      </c>
      <c r="BO44" s="727">
        <v>4</v>
      </c>
      <c r="BP44" s="727">
        <v>3</v>
      </c>
      <c r="BQ44" s="730">
        <v>5</v>
      </c>
      <c r="BR44" s="729">
        <f>BM44-MAX(BN44:BQ47)</f>
        <v>-2</v>
      </c>
    </row>
    <row r="45" spans="3:70" ht="7.5" customHeight="1"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3"/>
      <c r="N45" s="711" t="s">
        <v>276</v>
      </c>
      <c r="O45" s="711"/>
      <c r="P45" s="194"/>
      <c r="Q45" s="193"/>
      <c r="R45" s="711" t="s">
        <v>276</v>
      </c>
      <c r="S45" s="711"/>
      <c r="T45" s="194"/>
      <c r="U45" s="193"/>
      <c r="V45" s="192"/>
      <c r="W45" s="725"/>
      <c r="X45" s="724"/>
      <c r="Y45" s="722"/>
      <c r="Z45" s="716"/>
      <c r="AA45" s="716"/>
      <c r="AB45" s="717"/>
      <c r="AC45" s="715"/>
      <c r="AD45" s="716"/>
      <c r="AE45" s="716"/>
      <c r="AF45" s="717"/>
      <c r="AG45" s="715"/>
      <c r="AH45" s="716"/>
      <c r="AI45" s="716"/>
      <c r="AJ45" s="717"/>
      <c r="AK45" s="715"/>
      <c r="AL45" s="716"/>
      <c r="AM45" s="716"/>
      <c r="AN45" s="717"/>
      <c r="AO45" s="715"/>
      <c r="AP45" s="716"/>
      <c r="AQ45" s="716"/>
      <c r="AR45" s="717"/>
      <c r="AS45" s="715"/>
      <c r="AT45" s="716"/>
      <c r="AU45" s="716"/>
      <c r="AV45" s="717"/>
      <c r="AW45" s="715"/>
      <c r="AX45" s="716"/>
      <c r="AY45" s="716"/>
      <c r="AZ45" s="717"/>
      <c r="BA45" s="715"/>
      <c r="BB45" s="716"/>
      <c r="BC45" s="716"/>
      <c r="BD45" s="717"/>
      <c r="BE45" s="715"/>
      <c r="BF45" s="716"/>
      <c r="BG45" s="716"/>
      <c r="BH45" s="717"/>
      <c r="BI45" s="715"/>
      <c r="BJ45" s="716"/>
      <c r="BK45" s="716"/>
      <c r="BL45" s="717"/>
      <c r="BM45" s="733"/>
      <c r="BN45" s="727"/>
      <c r="BO45" s="727"/>
      <c r="BP45" s="727"/>
      <c r="BQ45" s="730"/>
      <c r="BR45" s="729"/>
    </row>
    <row r="46" spans="3:70" ht="7.5" customHeight="1">
      <c r="C46" s="192"/>
      <c r="D46" s="192"/>
      <c r="E46" s="192"/>
      <c r="F46" s="192"/>
      <c r="G46" s="192"/>
      <c r="H46" s="192"/>
      <c r="I46" s="192"/>
      <c r="J46" s="192"/>
      <c r="K46" s="192"/>
      <c r="L46" s="193"/>
      <c r="M46" s="194"/>
      <c r="N46" s="711"/>
      <c r="O46" s="711"/>
      <c r="P46" s="193"/>
      <c r="Q46" s="194"/>
      <c r="R46" s="711"/>
      <c r="S46" s="711"/>
      <c r="T46" s="193"/>
      <c r="U46" s="194"/>
      <c r="V46" s="192"/>
      <c r="W46" s="725"/>
      <c r="X46" s="724"/>
      <c r="Y46" s="722"/>
      <c r="Z46" s="716"/>
      <c r="AA46" s="716"/>
      <c r="AB46" s="717"/>
      <c r="AC46" s="715"/>
      <c r="AD46" s="716"/>
      <c r="AE46" s="716"/>
      <c r="AF46" s="717"/>
      <c r="AG46" s="715"/>
      <c r="AH46" s="716"/>
      <c r="AI46" s="716"/>
      <c r="AJ46" s="717"/>
      <c r="AK46" s="715"/>
      <c r="AL46" s="716"/>
      <c r="AM46" s="716"/>
      <c r="AN46" s="717"/>
      <c r="AO46" s="715"/>
      <c r="AP46" s="716"/>
      <c r="AQ46" s="716"/>
      <c r="AR46" s="717"/>
      <c r="AS46" s="715"/>
      <c r="AT46" s="716"/>
      <c r="AU46" s="716"/>
      <c r="AV46" s="717"/>
      <c r="AW46" s="715"/>
      <c r="AX46" s="716"/>
      <c r="AY46" s="716"/>
      <c r="AZ46" s="717"/>
      <c r="BA46" s="715"/>
      <c r="BB46" s="716"/>
      <c r="BC46" s="716"/>
      <c r="BD46" s="717"/>
      <c r="BE46" s="715"/>
      <c r="BF46" s="716"/>
      <c r="BG46" s="716"/>
      <c r="BH46" s="717"/>
      <c r="BI46" s="715"/>
      <c r="BJ46" s="716"/>
      <c r="BK46" s="716"/>
      <c r="BL46" s="717"/>
      <c r="BM46" s="733"/>
      <c r="BN46" s="727"/>
      <c r="BO46" s="727"/>
      <c r="BP46" s="727"/>
      <c r="BQ46" s="730"/>
      <c r="BR46" s="729"/>
    </row>
    <row r="47" spans="3:70" ht="7.5" customHeight="1">
      <c r="C47" s="192"/>
      <c r="D47" s="192"/>
      <c r="E47" s="192"/>
      <c r="F47" s="192"/>
      <c r="G47" s="192"/>
      <c r="H47" s="192"/>
      <c r="I47" s="192"/>
      <c r="J47" s="192"/>
      <c r="K47" s="193"/>
      <c r="L47" s="711" t="s">
        <v>278</v>
      </c>
      <c r="M47" s="711"/>
      <c r="N47" s="194"/>
      <c r="O47" s="193"/>
      <c r="P47" s="711" t="s">
        <v>276</v>
      </c>
      <c r="Q47" s="711"/>
      <c r="R47" s="194"/>
      <c r="S47" s="193"/>
      <c r="T47" s="711" t="s">
        <v>276</v>
      </c>
      <c r="U47" s="711"/>
      <c r="V47" s="194"/>
      <c r="W47" s="725"/>
      <c r="X47" s="724"/>
      <c r="Y47" s="723"/>
      <c r="Z47" s="719"/>
      <c r="AA47" s="719"/>
      <c r="AB47" s="720"/>
      <c r="AC47" s="718"/>
      <c r="AD47" s="719"/>
      <c r="AE47" s="719"/>
      <c r="AF47" s="720"/>
      <c r="AG47" s="718"/>
      <c r="AH47" s="719"/>
      <c r="AI47" s="719"/>
      <c r="AJ47" s="720"/>
      <c r="AK47" s="718"/>
      <c r="AL47" s="719"/>
      <c r="AM47" s="719"/>
      <c r="AN47" s="720"/>
      <c r="AO47" s="718"/>
      <c r="AP47" s="719"/>
      <c r="AQ47" s="719"/>
      <c r="AR47" s="720"/>
      <c r="AS47" s="718"/>
      <c r="AT47" s="719"/>
      <c r="AU47" s="719"/>
      <c r="AV47" s="720"/>
      <c r="AW47" s="718"/>
      <c r="AX47" s="719"/>
      <c r="AY47" s="719"/>
      <c r="AZ47" s="720"/>
      <c r="BA47" s="718"/>
      <c r="BB47" s="719"/>
      <c r="BC47" s="719"/>
      <c r="BD47" s="720"/>
      <c r="BE47" s="718"/>
      <c r="BF47" s="719"/>
      <c r="BG47" s="719"/>
      <c r="BH47" s="720"/>
      <c r="BI47" s="718"/>
      <c r="BJ47" s="719"/>
      <c r="BK47" s="719"/>
      <c r="BL47" s="720"/>
      <c r="BM47" s="733"/>
      <c r="BN47" s="727"/>
      <c r="BO47" s="727"/>
      <c r="BP47" s="727"/>
      <c r="BQ47" s="730"/>
      <c r="BR47" s="729"/>
    </row>
    <row r="48" spans="3:70" ht="7.5" customHeight="1">
      <c r="C48" s="192"/>
      <c r="D48" s="192"/>
      <c r="E48" s="192"/>
      <c r="F48" s="192"/>
      <c r="G48" s="192"/>
      <c r="H48" s="192"/>
      <c r="I48" s="192"/>
      <c r="J48" s="193"/>
      <c r="K48" s="194"/>
      <c r="L48" s="711"/>
      <c r="M48" s="711"/>
      <c r="N48" s="193"/>
      <c r="O48" s="194"/>
      <c r="P48" s="711"/>
      <c r="Q48" s="711"/>
      <c r="R48" s="193"/>
      <c r="S48" s="194"/>
      <c r="T48" s="711"/>
      <c r="U48" s="711"/>
      <c r="V48" s="193"/>
      <c r="W48" s="725" t="s">
        <v>632</v>
      </c>
      <c r="X48" s="724">
        <v>5</v>
      </c>
      <c r="Y48" s="721">
        <v>3</v>
      </c>
      <c r="Z48" s="713"/>
      <c r="AA48" s="713"/>
      <c r="AB48" s="714"/>
      <c r="AC48" s="712">
        <v>1</v>
      </c>
      <c r="AD48" s="713"/>
      <c r="AE48" s="713"/>
      <c r="AF48" s="714"/>
      <c r="AG48" s="712">
        <v>1</v>
      </c>
      <c r="AH48" s="713"/>
      <c r="AI48" s="713"/>
      <c r="AJ48" s="714"/>
      <c r="AK48" s="712">
        <v>1</v>
      </c>
      <c r="AL48" s="713"/>
      <c r="AM48" s="713"/>
      <c r="AN48" s="714"/>
      <c r="AO48" s="712">
        <v>1</v>
      </c>
      <c r="AP48" s="713"/>
      <c r="AQ48" s="713"/>
      <c r="AR48" s="714"/>
      <c r="AS48" s="712">
        <v>1</v>
      </c>
      <c r="AT48" s="713"/>
      <c r="AU48" s="713"/>
      <c r="AV48" s="714"/>
      <c r="AW48" s="712">
        <v>1</v>
      </c>
      <c r="AX48" s="713"/>
      <c r="AY48" s="713"/>
      <c r="AZ48" s="714"/>
      <c r="BA48" s="712">
        <v>1</v>
      </c>
      <c r="BB48" s="713"/>
      <c r="BC48" s="713"/>
      <c r="BD48" s="714"/>
      <c r="BE48" s="712">
        <v>9</v>
      </c>
      <c r="BF48" s="713"/>
      <c r="BG48" s="713"/>
      <c r="BH48" s="714"/>
      <c r="BI48" s="712">
        <v>1</v>
      </c>
      <c r="BJ48" s="713"/>
      <c r="BK48" s="713"/>
      <c r="BL48" s="714"/>
      <c r="BM48" s="733">
        <v>5</v>
      </c>
      <c r="BN48" s="727">
        <v>4</v>
      </c>
      <c r="BO48" s="727">
        <v>4</v>
      </c>
      <c r="BP48" s="727">
        <v>4</v>
      </c>
      <c r="BQ48" s="730">
        <v>4</v>
      </c>
      <c r="BR48" s="729">
        <f>BM48-MAX(BN48:BQ51)</f>
        <v>1</v>
      </c>
    </row>
    <row r="49" spans="3:70" ht="7.5" customHeight="1">
      <c r="C49" s="192"/>
      <c r="D49" s="192"/>
      <c r="E49" s="192"/>
      <c r="F49" s="192"/>
      <c r="G49" s="192"/>
      <c r="H49" s="192"/>
      <c r="I49" s="193"/>
      <c r="J49" s="711" t="s">
        <v>278</v>
      </c>
      <c r="K49" s="711"/>
      <c r="L49" s="194"/>
      <c r="M49" s="193"/>
      <c r="N49" s="711" t="s">
        <v>278</v>
      </c>
      <c r="O49" s="711"/>
      <c r="P49" s="194"/>
      <c r="Q49" s="193"/>
      <c r="R49" s="711" t="s">
        <v>278</v>
      </c>
      <c r="S49" s="711"/>
      <c r="T49" s="194"/>
      <c r="U49" s="193"/>
      <c r="V49" s="192"/>
      <c r="W49" s="725"/>
      <c r="X49" s="724"/>
      <c r="Y49" s="722"/>
      <c r="Z49" s="716"/>
      <c r="AA49" s="716"/>
      <c r="AB49" s="717"/>
      <c r="AC49" s="715"/>
      <c r="AD49" s="716"/>
      <c r="AE49" s="716"/>
      <c r="AF49" s="717"/>
      <c r="AG49" s="715"/>
      <c r="AH49" s="716"/>
      <c r="AI49" s="716"/>
      <c r="AJ49" s="717"/>
      <c r="AK49" s="715"/>
      <c r="AL49" s="716"/>
      <c r="AM49" s="716"/>
      <c r="AN49" s="717"/>
      <c r="AO49" s="715"/>
      <c r="AP49" s="716"/>
      <c r="AQ49" s="716"/>
      <c r="AR49" s="717"/>
      <c r="AS49" s="715"/>
      <c r="AT49" s="716"/>
      <c r="AU49" s="716"/>
      <c r="AV49" s="717"/>
      <c r="AW49" s="715"/>
      <c r="AX49" s="716"/>
      <c r="AY49" s="716"/>
      <c r="AZ49" s="717"/>
      <c r="BA49" s="715"/>
      <c r="BB49" s="716"/>
      <c r="BC49" s="716"/>
      <c r="BD49" s="717"/>
      <c r="BE49" s="715"/>
      <c r="BF49" s="716"/>
      <c r="BG49" s="716"/>
      <c r="BH49" s="717"/>
      <c r="BI49" s="715"/>
      <c r="BJ49" s="716"/>
      <c r="BK49" s="716"/>
      <c r="BL49" s="717"/>
      <c r="BM49" s="733"/>
      <c r="BN49" s="727"/>
      <c r="BO49" s="727"/>
      <c r="BP49" s="727"/>
      <c r="BQ49" s="730"/>
      <c r="BR49" s="729"/>
    </row>
    <row r="50" spans="3:70" ht="7.5" customHeight="1">
      <c r="C50" s="192"/>
      <c r="D50" s="192"/>
      <c r="E50" s="192"/>
      <c r="F50" s="192"/>
      <c r="G50" s="192"/>
      <c r="H50" s="193"/>
      <c r="I50" s="194"/>
      <c r="J50" s="711"/>
      <c r="K50" s="711"/>
      <c r="L50" s="193"/>
      <c r="M50" s="194"/>
      <c r="N50" s="711"/>
      <c r="O50" s="711"/>
      <c r="P50" s="193"/>
      <c r="Q50" s="194"/>
      <c r="R50" s="711"/>
      <c r="S50" s="711"/>
      <c r="T50" s="193"/>
      <c r="U50" s="194"/>
      <c r="V50" s="192"/>
      <c r="W50" s="725"/>
      <c r="X50" s="724"/>
      <c r="Y50" s="722"/>
      <c r="Z50" s="716"/>
      <c r="AA50" s="716"/>
      <c r="AB50" s="717"/>
      <c r="AC50" s="715"/>
      <c r="AD50" s="716"/>
      <c r="AE50" s="716"/>
      <c r="AF50" s="717"/>
      <c r="AG50" s="715"/>
      <c r="AH50" s="716"/>
      <c r="AI50" s="716"/>
      <c r="AJ50" s="717"/>
      <c r="AK50" s="715"/>
      <c r="AL50" s="716"/>
      <c r="AM50" s="716"/>
      <c r="AN50" s="717"/>
      <c r="AO50" s="715"/>
      <c r="AP50" s="716"/>
      <c r="AQ50" s="716"/>
      <c r="AR50" s="717"/>
      <c r="AS50" s="715"/>
      <c r="AT50" s="716"/>
      <c r="AU50" s="716"/>
      <c r="AV50" s="717"/>
      <c r="AW50" s="715"/>
      <c r="AX50" s="716"/>
      <c r="AY50" s="716"/>
      <c r="AZ50" s="717"/>
      <c r="BA50" s="715"/>
      <c r="BB50" s="716"/>
      <c r="BC50" s="716"/>
      <c r="BD50" s="717"/>
      <c r="BE50" s="715"/>
      <c r="BF50" s="716"/>
      <c r="BG50" s="716"/>
      <c r="BH50" s="717"/>
      <c r="BI50" s="715"/>
      <c r="BJ50" s="716"/>
      <c r="BK50" s="716"/>
      <c r="BL50" s="717"/>
      <c r="BM50" s="733"/>
      <c r="BN50" s="727"/>
      <c r="BO50" s="727"/>
      <c r="BP50" s="727"/>
      <c r="BQ50" s="730"/>
      <c r="BR50" s="729"/>
    </row>
    <row r="51" spans="3:70" ht="7.5" customHeight="1">
      <c r="C51" s="192"/>
      <c r="D51" s="192"/>
      <c r="E51" s="192"/>
      <c r="F51" s="192"/>
      <c r="G51" s="193"/>
      <c r="H51" s="711" t="s">
        <v>278</v>
      </c>
      <c r="I51" s="711"/>
      <c r="J51" s="194"/>
      <c r="K51" s="193"/>
      <c r="L51" s="711" t="s">
        <v>278</v>
      </c>
      <c r="M51" s="711"/>
      <c r="N51" s="194"/>
      <c r="O51" s="193"/>
      <c r="P51" s="711" t="s">
        <v>278</v>
      </c>
      <c r="Q51" s="711"/>
      <c r="R51" s="194"/>
      <c r="S51" s="193"/>
      <c r="T51" s="711" t="s">
        <v>276</v>
      </c>
      <c r="U51" s="711"/>
      <c r="V51" s="194"/>
      <c r="W51" s="725"/>
      <c r="X51" s="724"/>
      <c r="Y51" s="723"/>
      <c r="Z51" s="719"/>
      <c r="AA51" s="719"/>
      <c r="AB51" s="720"/>
      <c r="AC51" s="718"/>
      <c r="AD51" s="719"/>
      <c r="AE51" s="719"/>
      <c r="AF51" s="720"/>
      <c r="AG51" s="718"/>
      <c r="AH51" s="719"/>
      <c r="AI51" s="719"/>
      <c r="AJ51" s="720"/>
      <c r="AK51" s="718"/>
      <c r="AL51" s="719"/>
      <c r="AM51" s="719"/>
      <c r="AN51" s="720"/>
      <c r="AO51" s="718"/>
      <c r="AP51" s="719"/>
      <c r="AQ51" s="719"/>
      <c r="AR51" s="720"/>
      <c r="AS51" s="718"/>
      <c r="AT51" s="719"/>
      <c r="AU51" s="719"/>
      <c r="AV51" s="720"/>
      <c r="AW51" s="718"/>
      <c r="AX51" s="719"/>
      <c r="AY51" s="719"/>
      <c r="AZ51" s="720"/>
      <c r="BA51" s="718"/>
      <c r="BB51" s="719"/>
      <c r="BC51" s="719"/>
      <c r="BD51" s="720"/>
      <c r="BE51" s="718"/>
      <c r="BF51" s="719"/>
      <c r="BG51" s="719"/>
      <c r="BH51" s="720"/>
      <c r="BI51" s="718"/>
      <c r="BJ51" s="719"/>
      <c r="BK51" s="719"/>
      <c r="BL51" s="720"/>
      <c r="BM51" s="733"/>
      <c r="BN51" s="727"/>
      <c r="BO51" s="727"/>
      <c r="BP51" s="727"/>
      <c r="BQ51" s="730"/>
      <c r="BR51" s="729"/>
    </row>
    <row r="52" spans="3:70" ht="7.5" customHeight="1">
      <c r="C52" s="192"/>
      <c r="D52" s="192"/>
      <c r="E52" s="192"/>
      <c r="F52" s="193"/>
      <c r="G52" s="194"/>
      <c r="H52" s="711"/>
      <c r="I52" s="711"/>
      <c r="J52" s="193"/>
      <c r="K52" s="194"/>
      <c r="L52" s="711"/>
      <c r="M52" s="711"/>
      <c r="N52" s="193"/>
      <c r="O52" s="194"/>
      <c r="P52" s="711"/>
      <c r="Q52" s="711"/>
      <c r="R52" s="193"/>
      <c r="S52" s="194"/>
      <c r="T52" s="711"/>
      <c r="U52" s="711"/>
      <c r="V52" s="193"/>
      <c r="W52" s="725" t="s">
        <v>626</v>
      </c>
      <c r="X52" s="724">
        <v>4</v>
      </c>
      <c r="Y52" s="721">
        <v>1</v>
      </c>
      <c r="Z52" s="713"/>
      <c r="AA52" s="713"/>
      <c r="AB52" s="714"/>
      <c r="AC52" s="712">
        <v>9</v>
      </c>
      <c r="AD52" s="713"/>
      <c r="AE52" s="713"/>
      <c r="AF52" s="714"/>
      <c r="AG52" s="712">
        <v>1</v>
      </c>
      <c r="AH52" s="713"/>
      <c r="AI52" s="713"/>
      <c r="AJ52" s="714"/>
      <c r="AK52" s="712">
        <v>1</v>
      </c>
      <c r="AL52" s="713"/>
      <c r="AM52" s="713"/>
      <c r="AN52" s="714"/>
      <c r="AO52" s="712">
        <v>1</v>
      </c>
      <c r="AP52" s="713"/>
      <c r="AQ52" s="713"/>
      <c r="AR52" s="714"/>
      <c r="AS52" s="712">
        <v>1</v>
      </c>
      <c r="AT52" s="713"/>
      <c r="AU52" s="713"/>
      <c r="AV52" s="714"/>
      <c r="AW52" s="712">
        <v>1</v>
      </c>
      <c r="AX52" s="713"/>
      <c r="AY52" s="713"/>
      <c r="AZ52" s="714"/>
      <c r="BA52" s="712">
        <v>1</v>
      </c>
      <c r="BB52" s="713"/>
      <c r="BC52" s="713"/>
      <c r="BD52" s="714"/>
      <c r="BE52" s="712">
        <v>1</v>
      </c>
      <c r="BF52" s="713"/>
      <c r="BG52" s="713"/>
      <c r="BH52" s="714"/>
      <c r="BI52" s="712">
        <v>1</v>
      </c>
      <c r="BJ52" s="713"/>
      <c r="BK52" s="713"/>
      <c r="BL52" s="714"/>
      <c r="BM52" s="733">
        <v>3</v>
      </c>
      <c r="BN52" s="727">
        <v>4</v>
      </c>
      <c r="BO52" s="727">
        <v>3</v>
      </c>
      <c r="BP52" s="727">
        <v>2</v>
      </c>
      <c r="BQ52" s="730">
        <v>4</v>
      </c>
      <c r="BR52" s="729">
        <f>BM52-MAX(BN52:BQ55)</f>
        <v>-1</v>
      </c>
    </row>
    <row r="53" spans="3:70" ht="7.5" customHeight="1">
      <c r="C53" s="192"/>
      <c r="D53" s="192"/>
      <c r="E53" s="193"/>
      <c r="F53" s="711" t="s">
        <v>276</v>
      </c>
      <c r="G53" s="711"/>
      <c r="H53" s="194"/>
      <c r="I53" s="193"/>
      <c r="J53" s="711" t="s">
        <v>276</v>
      </c>
      <c r="K53" s="711"/>
      <c r="L53" s="194"/>
      <c r="M53" s="193"/>
      <c r="N53" s="711" t="s">
        <v>278</v>
      </c>
      <c r="O53" s="711"/>
      <c r="P53" s="194"/>
      <c r="Q53" s="193"/>
      <c r="R53" s="711" t="s">
        <v>278</v>
      </c>
      <c r="S53" s="711"/>
      <c r="T53" s="194"/>
      <c r="U53" s="193"/>
      <c r="V53" s="192"/>
      <c r="W53" s="725"/>
      <c r="X53" s="724"/>
      <c r="Y53" s="722"/>
      <c r="Z53" s="716"/>
      <c r="AA53" s="716"/>
      <c r="AB53" s="717"/>
      <c r="AC53" s="715"/>
      <c r="AD53" s="716"/>
      <c r="AE53" s="716"/>
      <c r="AF53" s="717"/>
      <c r="AG53" s="715"/>
      <c r="AH53" s="716"/>
      <c r="AI53" s="716"/>
      <c r="AJ53" s="717"/>
      <c r="AK53" s="715"/>
      <c r="AL53" s="716"/>
      <c r="AM53" s="716"/>
      <c r="AN53" s="717"/>
      <c r="AO53" s="715"/>
      <c r="AP53" s="716"/>
      <c r="AQ53" s="716"/>
      <c r="AR53" s="717"/>
      <c r="AS53" s="715"/>
      <c r="AT53" s="716"/>
      <c r="AU53" s="716"/>
      <c r="AV53" s="717"/>
      <c r="AW53" s="715"/>
      <c r="AX53" s="716"/>
      <c r="AY53" s="716"/>
      <c r="AZ53" s="717"/>
      <c r="BA53" s="715"/>
      <c r="BB53" s="716"/>
      <c r="BC53" s="716"/>
      <c r="BD53" s="717"/>
      <c r="BE53" s="715"/>
      <c r="BF53" s="716"/>
      <c r="BG53" s="716"/>
      <c r="BH53" s="717"/>
      <c r="BI53" s="715"/>
      <c r="BJ53" s="716"/>
      <c r="BK53" s="716"/>
      <c r="BL53" s="717"/>
      <c r="BM53" s="733"/>
      <c r="BN53" s="727"/>
      <c r="BO53" s="727"/>
      <c r="BP53" s="727"/>
      <c r="BQ53" s="730"/>
      <c r="BR53" s="729"/>
    </row>
    <row r="54" spans="3:70" ht="7.5" customHeight="1">
      <c r="C54" s="192"/>
      <c r="D54" s="193"/>
      <c r="E54" s="194"/>
      <c r="F54" s="711"/>
      <c r="G54" s="711"/>
      <c r="H54" s="193"/>
      <c r="I54" s="194"/>
      <c r="J54" s="711"/>
      <c r="K54" s="711"/>
      <c r="L54" s="193"/>
      <c r="M54" s="194"/>
      <c r="N54" s="711"/>
      <c r="O54" s="711"/>
      <c r="P54" s="193"/>
      <c r="Q54" s="194"/>
      <c r="R54" s="711"/>
      <c r="S54" s="711"/>
      <c r="T54" s="193"/>
      <c r="U54" s="194"/>
      <c r="V54" s="192"/>
      <c r="W54" s="725"/>
      <c r="X54" s="724"/>
      <c r="Y54" s="722"/>
      <c r="Z54" s="716"/>
      <c r="AA54" s="716"/>
      <c r="AB54" s="717"/>
      <c r="AC54" s="715"/>
      <c r="AD54" s="716"/>
      <c r="AE54" s="716"/>
      <c r="AF54" s="717"/>
      <c r="AG54" s="715"/>
      <c r="AH54" s="716"/>
      <c r="AI54" s="716"/>
      <c r="AJ54" s="717"/>
      <c r="AK54" s="715"/>
      <c r="AL54" s="716"/>
      <c r="AM54" s="716"/>
      <c r="AN54" s="717"/>
      <c r="AO54" s="715"/>
      <c r="AP54" s="716"/>
      <c r="AQ54" s="716"/>
      <c r="AR54" s="717"/>
      <c r="AS54" s="715"/>
      <c r="AT54" s="716"/>
      <c r="AU54" s="716"/>
      <c r="AV54" s="717"/>
      <c r="AW54" s="715"/>
      <c r="AX54" s="716"/>
      <c r="AY54" s="716"/>
      <c r="AZ54" s="717"/>
      <c r="BA54" s="715"/>
      <c r="BB54" s="716"/>
      <c r="BC54" s="716"/>
      <c r="BD54" s="717"/>
      <c r="BE54" s="715"/>
      <c r="BF54" s="716"/>
      <c r="BG54" s="716"/>
      <c r="BH54" s="717"/>
      <c r="BI54" s="715"/>
      <c r="BJ54" s="716"/>
      <c r="BK54" s="716"/>
      <c r="BL54" s="717"/>
      <c r="BM54" s="733"/>
      <c r="BN54" s="727"/>
      <c r="BO54" s="727"/>
      <c r="BP54" s="727"/>
      <c r="BQ54" s="730"/>
      <c r="BR54" s="729"/>
    </row>
    <row r="55" spans="3:70" ht="7.5" customHeight="1">
      <c r="C55" s="193"/>
      <c r="D55" s="711" t="s">
        <v>276</v>
      </c>
      <c r="E55" s="711"/>
      <c r="F55" s="194"/>
      <c r="G55" s="193"/>
      <c r="H55" s="711" t="s">
        <v>276</v>
      </c>
      <c r="I55" s="711"/>
      <c r="J55" s="194"/>
      <c r="K55" s="193"/>
      <c r="L55" s="711" t="s">
        <v>278</v>
      </c>
      <c r="M55" s="711"/>
      <c r="N55" s="194"/>
      <c r="O55" s="193"/>
      <c r="P55" s="711" t="s">
        <v>278</v>
      </c>
      <c r="Q55" s="711"/>
      <c r="R55" s="194"/>
      <c r="S55" s="193"/>
      <c r="T55" s="711" t="s">
        <v>278</v>
      </c>
      <c r="U55" s="711"/>
      <c r="V55" s="194"/>
      <c r="W55" s="725"/>
      <c r="X55" s="724"/>
      <c r="Y55" s="723"/>
      <c r="Z55" s="719"/>
      <c r="AA55" s="719"/>
      <c r="AB55" s="720"/>
      <c r="AC55" s="718"/>
      <c r="AD55" s="719"/>
      <c r="AE55" s="719"/>
      <c r="AF55" s="720"/>
      <c r="AG55" s="718"/>
      <c r="AH55" s="719"/>
      <c r="AI55" s="719"/>
      <c r="AJ55" s="720"/>
      <c r="AK55" s="718"/>
      <c r="AL55" s="719"/>
      <c r="AM55" s="719"/>
      <c r="AN55" s="720"/>
      <c r="AO55" s="718"/>
      <c r="AP55" s="719"/>
      <c r="AQ55" s="719"/>
      <c r="AR55" s="720"/>
      <c r="AS55" s="718"/>
      <c r="AT55" s="719"/>
      <c r="AU55" s="719"/>
      <c r="AV55" s="720"/>
      <c r="AW55" s="718"/>
      <c r="AX55" s="719"/>
      <c r="AY55" s="719"/>
      <c r="AZ55" s="720"/>
      <c r="BA55" s="718"/>
      <c r="BB55" s="719"/>
      <c r="BC55" s="719"/>
      <c r="BD55" s="720"/>
      <c r="BE55" s="718"/>
      <c r="BF55" s="719"/>
      <c r="BG55" s="719"/>
      <c r="BH55" s="720"/>
      <c r="BI55" s="718"/>
      <c r="BJ55" s="719"/>
      <c r="BK55" s="719"/>
      <c r="BL55" s="720"/>
      <c r="BM55" s="733"/>
      <c r="BN55" s="727"/>
      <c r="BO55" s="727"/>
      <c r="BP55" s="727"/>
      <c r="BQ55" s="730"/>
      <c r="BR55" s="729"/>
    </row>
    <row r="56" spans="3:70" ht="7.5" customHeight="1">
      <c r="C56" s="194"/>
      <c r="D56" s="711"/>
      <c r="E56" s="711"/>
      <c r="F56" s="193"/>
      <c r="G56" s="194"/>
      <c r="H56" s="711"/>
      <c r="I56" s="711"/>
      <c r="J56" s="193"/>
      <c r="K56" s="194"/>
      <c r="L56" s="711"/>
      <c r="M56" s="711"/>
      <c r="N56" s="193"/>
      <c r="O56" s="194"/>
      <c r="P56" s="711"/>
      <c r="Q56" s="711"/>
      <c r="R56" s="193"/>
      <c r="S56" s="194"/>
      <c r="T56" s="711"/>
      <c r="U56" s="711"/>
      <c r="V56" s="193"/>
      <c r="W56" s="725" t="s">
        <v>627</v>
      </c>
      <c r="X56" s="724">
        <v>3</v>
      </c>
      <c r="Y56" s="721">
        <v>1</v>
      </c>
      <c r="Z56" s="713"/>
      <c r="AA56" s="713"/>
      <c r="AB56" s="714"/>
      <c r="AC56" s="712">
        <v>1</v>
      </c>
      <c r="AD56" s="713"/>
      <c r="AE56" s="713"/>
      <c r="AF56" s="714"/>
      <c r="AG56" s="712">
        <v>9</v>
      </c>
      <c r="AH56" s="713"/>
      <c r="AI56" s="713"/>
      <c r="AJ56" s="714"/>
      <c r="AK56" s="712">
        <v>1</v>
      </c>
      <c r="AL56" s="713"/>
      <c r="AM56" s="713"/>
      <c r="AN56" s="714"/>
      <c r="AO56" s="712">
        <v>1</v>
      </c>
      <c r="AP56" s="713"/>
      <c r="AQ56" s="713"/>
      <c r="AR56" s="714"/>
      <c r="AS56" s="712">
        <v>1</v>
      </c>
      <c r="AT56" s="713"/>
      <c r="AU56" s="713"/>
      <c r="AV56" s="714"/>
      <c r="AW56" s="712">
        <v>3</v>
      </c>
      <c r="AX56" s="713"/>
      <c r="AY56" s="713"/>
      <c r="AZ56" s="714"/>
      <c r="BA56" s="712">
        <v>1</v>
      </c>
      <c r="BB56" s="713"/>
      <c r="BC56" s="713"/>
      <c r="BD56" s="714"/>
      <c r="BE56" s="712">
        <v>1</v>
      </c>
      <c r="BF56" s="713"/>
      <c r="BG56" s="713"/>
      <c r="BH56" s="714"/>
      <c r="BI56" s="712">
        <v>1</v>
      </c>
      <c r="BJ56" s="713"/>
      <c r="BK56" s="713"/>
      <c r="BL56" s="714"/>
      <c r="BM56" s="733">
        <v>4</v>
      </c>
      <c r="BN56" s="727">
        <v>3</v>
      </c>
      <c r="BO56" s="727">
        <v>2</v>
      </c>
      <c r="BP56" s="727">
        <v>5</v>
      </c>
      <c r="BQ56" s="730">
        <v>1</v>
      </c>
      <c r="BR56" s="729">
        <f>BM56-MAX(BN56:BQ59)</f>
        <v>-1</v>
      </c>
    </row>
    <row r="57" spans="3:70" ht="7.5" customHeight="1">
      <c r="D57" s="194"/>
      <c r="E57" s="193"/>
      <c r="F57" s="711" t="s">
        <v>274</v>
      </c>
      <c r="G57" s="711"/>
      <c r="H57" s="194"/>
      <c r="I57" s="193"/>
      <c r="J57" s="711" t="s">
        <v>276</v>
      </c>
      <c r="K57" s="711"/>
      <c r="L57" s="194"/>
      <c r="M57" s="193"/>
      <c r="N57" s="711" t="s">
        <v>278</v>
      </c>
      <c r="O57" s="711"/>
      <c r="P57" s="194"/>
      <c r="Q57" s="193"/>
      <c r="R57" s="711" t="s">
        <v>276</v>
      </c>
      <c r="S57" s="711"/>
      <c r="T57" s="194"/>
      <c r="U57" s="193"/>
      <c r="V57" s="192"/>
      <c r="W57" s="725"/>
      <c r="X57" s="724"/>
      <c r="Y57" s="722"/>
      <c r="Z57" s="716"/>
      <c r="AA57" s="716"/>
      <c r="AB57" s="717"/>
      <c r="AC57" s="715"/>
      <c r="AD57" s="716"/>
      <c r="AE57" s="716"/>
      <c r="AF57" s="717"/>
      <c r="AG57" s="715"/>
      <c r="AH57" s="716"/>
      <c r="AI57" s="716"/>
      <c r="AJ57" s="717"/>
      <c r="AK57" s="715"/>
      <c r="AL57" s="716"/>
      <c r="AM57" s="716"/>
      <c r="AN57" s="717"/>
      <c r="AO57" s="715"/>
      <c r="AP57" s="716"/>
      <c r="AQ57" s="716"/>
      <c r="AR57" s="717"/>
      <c r="AS57" s="715"/>
      <c r="AT57" s="716"/>
      <c r="AU57" s="716"/>
      <c r="AV57" s="717"/>
      <c r="AW57" s="715"/>
      <c r="AX57" s="716"/>
      <c r="AY57" s="716"/>
      <c r="AZ57" s="717"/>
      <c r="BA57" s="715"/>
      <c r="BB57" s="716"/>
      <c r="BC57" s="716"/>
      <c r="BD57" s="717"/>
      <c r="BE57" s="715"/>
      <c r="BF57" s="716"/>
      <c r="BG57" s="716"/>
      <c r="BH57" s="717"/>
      <c r="BI57" s="715"/>
      <c r="BJ57" s="716"/>
      <c r="BK57" s="716"/>
      <c r="BL57" s="717"/>
      <c r="BM57" s="733"/>
      <c r="BN57" s="727"/>
      <c r="BO57" s="727"/>
      <c r="BP57" s="727"/>
      <c r="BQ57" s="730"/>
      <c r="BR57" s="729"/>
    </row>
    <row r="58" spans="3:70" ht="7.5" customHeight="1">
      <c r="E58" s="194"/>
      <c r="F58" s="711"/>
      <c r="G58" s="711"/>
      <c r="H58" s="193"/>
      <c r="I58" s="194"/>
      <c r="J58" s="711"/>
      <c r="K58" s="711"/>
      <c r="L58" s="193"/>
      <c r="M58" s="194"/>
      <c r="N58" s="711"/>
      <c r="O58" s="711"/>
      <c r="P58" s="193"/>
      <c r="Q58" s="194"/>
      <c r="R58" s="711"/>
      <c r="S58" s="711"/>
      <c r="T58" s="193"/>
      <c r="U58" s="194"/>
      <c r="V58" s="192"/>
      <c r="W58" s="725"/>
      <c r="X58" s="724"/>
      <c r="Y58" s="722"/>
      <c r="Z58" s="716"/>
      <c r="AA58" s="716"/>
      <c r="AB58" s="717"/>
      <c r="AC58" s="715"/>
      <c r="AD58" s="716"/>
      <c r="AE58" s="716"/>
      <c r="AF58" s="717"/>
      <c r="AG58" s="715"/>
      <c r="AH58" s="716"/>
      <c r="AI58" s="716"/>
      <c r="AJ58" s="717"/>
      <c r="AK58" s="715"/>
      <c r="AL58" s="716"/>
      <c r="AM58" s="716"/>
      <c r="AN58" s="717"/>
      <c r="AO58" s="715"/>
      <c r="AP58" s="716"/>
      <c r="AQ58" s="716"/>
      <c r="AR58" s="717"/>
      <c r="AS58" s="715"/>
      <c r="AT58" s="716"/>
      <c r="AU58" s="716"/>
      <c r="AV58" s="717"/>
      <c r="AW58" s="715"/>
      <c r="AX58" s="716"/>
      <c r="AY58" s="716"/>
      <c r="AZ58" s="717"/>
      <c r="BA58" s="715"/>
      <c r="BB58" s="716"/>
      <c r="BC58" s="716"/>
      <c r="BD58" s="717"/>
      <c r="BE58" s="715"/>
      <c r="BF58" s="716"/>
      <c r="BG58" s="716"/>
      <c r="BH58" s="717"/>
      <c r="BI58" s="715"/>
      <c r="BJ58" s="716"/>
      <c r="BK58" s="716"/>
      <c r="BL58" s="717"/>
      <c r="BM58" s="733"/>
      <c r="BN58" s="727"/>
      <c r="BO58" s="727"/>
      <c r="BP58" s="727"/>
      <c r="BQ58" s="730"/>
      <c r="BR58" s="729"/>
    </row>
    <row r="59" spans="3:70" ht="7.5" customHeight="1">
      <c r="F59" s="194"/>
      <c r="G59" s="193"/>
      <c r="H59" s="711" t="s">
        <v>276</v>
      </c>
      <c r="I59" s="711"/>
      <c r="J59" s="194"/>
      <c r="K59" s="193"/>
      <c r="L59" s="711" t="s">
        <v>276</v>
      </c>
      <c r="M59" s="711"/>
      <c r="N59" s="194"/>
      <c r="O59" s="193"/>
      <c r="P59" s="711" t="s">
        <v>276</v>
      </c>
      <c r="Q59" s="711"/>
      <c r="R59" s="194"/>
      <c r="S59" s="193"/>
      <c r="T59" s="711" t="s">
        <v>276</v>
      </c>
      <c r="U59" s="711"/>
      <c r="V59" s="194"/>
      <c r="W59" s="725"/>
      <c r="X59" s="724"/>
      <c r="Y59" s="723"/>
      <c r="Z59" s="719"/>
      <c r="AA59" s="719"/>
      <c r="AB59" s="720"/>
      <c r="AC59" s="718"/>
      <c r="AD59" s="719"/>
      <c r="AE59" s="719"/>
      <c r="AF59" s="720"/>
      <c r="AG59" s="718"/>
      <c r="AH59" s="719"/>
      <c r="AI59" s="719"/>
      <c r="AJ59" s="720"/>
      <c r="AK59" s="718"/>
      <c r="AL59" s="719"/>
      <c r="AM59" s="719"/>
      <c r="AN59" s="720"/>
      <c r="AO59" s="718"/>
      <c r="AP59" s="719"/>
      <c r="AQ59" s="719"/>
      <c r="AR59" s="720"/>
      <c r="AS59" s="718"/>
      <c r="AT59" s="719"/>
      <c r="AU59" s="719"/>
      <c r="AV59" s="720"/>
      <c r="AW59" s="718"/>
      <c r="AX59" s="719"/>
      <c r="AY59" s="719"/>
      <c r="AZ59" s="720"/>
      <c r="BA59" s="718"/>
      <c r="BB59" s="719"/>
      <c r="BC59" s="719"/>
      <c r="BD59" s="720"/>
      <c r="BE59" s="718"/>
      <c r="BF59" s="719"/>
      <c r="BG59" s="719"/>
      <c r="BH59" s="720"/>
      <c r="BI59" s="718"/>
      <c r="BJ59" s="719"/>
      <c r="BK59" s="719"/>
      <c r="BL59" s="720"/>
      <c r="BM59" s="733"/>
      <c r="BN59" s="727"/>
      <c r="BO59" s="727"/>
      <c r="BP59" s="727"/>
      <c r="BQ59" s="730"/>
      <c r="BR59" s="729"/>
    </row>
    <row r="60" spans="3:70" ht="7.5" customHeight="1">
      <c r="G60" s="194"/>
      <c r="H60" s="711"/>
      <c r="I60" s="711"/>
      <c r="J60" s="193"/>
      <c r="K60" s="194"/>
      <c r="L60" s="711"/>
      <c r="M60" s="711"/>
      <c r="N60" s="193"/>
      <c r="O60" s="194"/>
      <c r="P60" s="711"/>
      <c r="Q60" s="711"/>
      <c r="R60" s="193"/>
      <c r="S60" s="194"/>
      <c r="T60" s="711"/>
      <c r="U60" s="711"/>
      <c r="V60" s="193"/>
      <c r="W60" s="725" t="s">
        <v>628</v>
      </c>
      <c r="X60" s="724">
        <v>3</v>
      </c>
      <c r="Y60" s="721">
        <v>1</v>
      </c>
      <c r="Z60" s="713"/>
      <c r="AA60" s="713"/>
      <c r="AB60" s="714"/>
      <c r="AC60" s="712">
        <v>1</v>
      </c>
      <c r="AD60" s="713"/>
      <c r="AE60" s="713"/>
      <c r="AF60" s="714"/>
      <c r="AG60" s="712">
        <v>1</v>
      </c>
      <c r="AH60" s="713"/>
      <c r="AI60" s="713"/>
      <c r="AJ60" s="714"/>
      <c r="AK60" s="712">
        <v>9</v>
      </c>
      <c r="AL60" s="713"/>
      <c r="AM60" s="713"/>
      <c r="AN60" s="714"/>
      <c r="AO60" s="712">
        <v>1</v>
      </c>
      <c r="AP60" s="713"/>
      <c r="AQ60" s="713"/>
      <c r="AR60" s="714"/>
      <c r="AS60" s="712">
        <v>1</v>
      </c>
      <c r="AT60" s="713"/>
      <c r="AU60" s="713"/>
      <c r="AV60" s="714"/>
      <c r="AW60" s="712">
        <v>1</v>
      </c>
      <c r="AX60" s="713"/>
      <c r="AY60" s="713"/>
      <c r="AZ60" s="714"/>
      <c r="BA60" s="712">
        <v>1</v>
      </c>
      <c r="BB60" s="713"/>
      <c r="BC60" s="713"/>
      <c r="BD60" s="714"/>
      <c r="BE60" s="712">
        <v>1</v>
      </c>
      <c r="BF60" s="713"/>
      <c r="BG60" s="713"/>
      <c r="BH60" s="714"/>
      <c r="BI60" s="712">
        <v>1</v>
      </c>
      <c r="BJ60" s="713"/>
      <c r="BK60" s="713"/>
      <c r="BL60" s="714"/>
      <c r="BM60" s="733">
        <v>4</v>
      </c>
      <c r="BN60" s="727">
        <v>1</v>
      </c>
      <c r="BO60" s="727">
        <v>2</v>
      </c>
      <c r="BP60" s="727">
        <v>2</v>
      </c>
      <c r="BQ60" s="730">
        <v>2</v>
      </c>
      <c r="BR60" s="729">
        <f>BM60-MAX(BN60:BQ63)</f>
        <v>2</v>
      </c>
    </row>
    <row r="61" spans="3:70" ht="7.5" customHeight="1">
      <c r="H61" s="194"/>
      <c r="I61" s="193"/>
      <c r="J61" s="711" t="s">
        <v>276</v>
      </c>
      <c r="K61" s="711"/>
      <c r="L61" s="194"/>
      <c r="M61" s="193"/>
      <c r="N61" s="711" t="s">
        <v>278</v>
      </c>
      <c r="O61" s="711"/>
      <c r="P61" s="194"/>
      <c r="Q61" s="193"/>
      <c r="R61" s="711" t="s">
        <v>276</v>
      </c>
      <c r="S61" s="711"/>
      <c r="T61" s="194"/>
      <c r="U61" s="193"/>
      <c r="V61" s="192"/>
      <c r="W61" s="725"/>
      <c r="X61" s="724"/>
      <c r="Y61" s="722"/>
      <c r="Z61" s="716"/>
      <c r="AA61" s="716"/>
      <c r="AB61" s="717"/>
      <c r="AC61" s="715"/>
      <c r="AD61" s="716"/>
      <c r="AE61" s="716"/>
      <c r="AF61" s="717"/>
      <c r="AG61" s="715"/>
      <c r="AH61" s="716"/>
      <c r="AI61" s="716"/>
      <c r="AJ61" s="717"/>
      <c r="AK61" s="715"/>
      <c r="AL61" s="716"/>
      <c r="AM61" s="716"/>
      <c r="AN61" s="717"/>
      <c r="AO61" s="715"/>
      <c r="AP61" s="716"/>
      <c r="AQ61" s="716"/>
      <c r="AR61" s="717"/>
      <c r="AS61" s="715"/>
      <c r="AT61" s="716"/>
      <c r="AU61" s="716"/>
      <c r="AV61" s="717"/>
      <c r="AW61" s="715"/>
      <c r="AX61" s="716"/>
      <c r="AY61" s="716"/>
      <c r="AZ61" s="717"/>
      <c r="BA61" s="715"/>
      <c r="BB61" s="716"/>
      <c r="BC61" s="716"/>
      <c r="BD61" s="717"/>
      <c r="BE61" s="715"/>
      <c r="BF61" s="716"/>
      <c r="BG61" s="716"/>
      <c r="BH61" s="717"/>
      <c r="BI61" s="715"/>
      <c r="BJ61" s="716"/>
      <c r="BK61" s="716"/>
      <c r="BL61" s="717"/>
      <c r="BM61" s="733"/>
      <c r="BN61" s="727"/>
      <c r="BO61" s="727"/>
      <c r="BP61" s="727"/>
      <c r="BQ61" s="730"/>
      <c r="BR61" s="729"/>
    </row>
    <row r="62" spans="3:70" ht="7.5" customHeight="1">
      <c r="I62" s="194"/>
      <c r="J62" s="711"/>
      <c r="K62" s="711"/>
      <c r="L62" s="193"/>
      <c r="M62" s="194"/>
      <c r="N62" s="711"/>
      <c r="O62" s="711"/>
      <c r="P62" s="193"/>
      <c r="Q62" s="194"/>
      <c r="R62" s="711"/>
      <c r="S62" s="711"/>
      <c r="T62" s="193"/>
      <c r="U62" s="194"/>
      <c r="V62" s="192"/>
      <c r="W62" s="725"/>
      <c r="X62" s="724"/>
      <c r="Y62" s="722"/>
      <c r="Z62" s="716"/>
      <c r="AA62" s="716"/>
      <c r="AB62" s="717"/>
      <c r="AC62" s="715"/>
      <c r="AD62" s="716"/>
      <c r="AE62" s="716"/>
      <c r="AF62" s="717"/>
      <c r="AG62" s="715"/>
      <c r="AH62" s="716"/>
      <c r="AI62" s="716"/>
      <c r="AJ62" s="717"/>
      <c r="AK62" s="715"/>
      <c r="AL62" s="716"/>
      <c r="AM62" s="716"/>
      <c r="AN62" s="717"/>
      <c r="AO62" s="715"/>
      <c r="AP62" s="716"/>
      <c r="AQ62" s="716"/>
      <c r="AR62" s="717"/>
      <c r="AS62" s="715"/>
      <c r="AT62" s="716"/>
      <c r="AU62" s="716"/>
      <c r="AV62" s="717"/>
      <c r="AW62" s="715"/>
      <c r="AX62" s="716"/>
      <c r="AY62" s="716"/>
      <c r="AZ62" s="717"/>
      <c r="BA62" s="715"/>
      <c r="BB62" s="716"/>
      <c r="BC62" s="716"/>
      <c r="BD62" s="717"/>
      <c r="BE62" s="715"/>
      <c r="BF62" s="716"/>
      <c r="BG62" s="716"/>
      <c r="BH62" s="717"/>
      <c r="BI62" s="715"/>
      <c r="BJ62" s="716"/>
      <c r="BK62" s="716"/>
      <c r="BL62" s="717"/>
      <c r="BM62" s="733"/>
      <c r="BN62" s="727"/>
      <c r="BO62" s="727"/>
      <c r="BP62" s="727"/>
      <c r="BQ62" s="730"/>
      <c r="BR62" s="729"/>
    </row>
    <row r="63" spans="3:70" ht="7.5" customHeight="1">
      <c r="J63" s="194"/>
      <c r="K63" s="193"/>
      <c r="L63" s="711" t="s">
        <v>278</v>
      </c>
      <c r="M63" s="711"/>
      <c r="N63" s="194"/>
      <c r="O63" s="193"/>
      <c r="P63" s="711"/>
      <c r="Q63" s="711"/>
      <c r="R63" s="194"/>
      <c r="S63" s="193"/>
      <c r="T63" s="711" t="s">
        <v>276</v>
      </c>
      <c r="U63" s="711"/>
      <c r="V63" s="194"/>
      <c r="W63" s="725"/>
      <c r="X63" s="724"/>
      <c r="Y63" s="723"/>
      <c r="Z63" s="719"/>
      <c r="AA63" s="719"/>
      <c r="AB63" s="720"/>
      <c r="AC63" s="718"/>
      <c r="AD63" s="719"/>
      <c r="AE63" s="719"/>
      <c r="AF63" s="720"/>
      <c r="AG63" s="718"/>
      <c r="AH63" s="719"/>
      <c r="AI63" s="719"/>
      <c r="AJ63" s="720"/>
      <c r="AK63" s="718"/>
      <c r="AL63" s="719"/>
      <c r="AM63" s="719"/>
      <c r="AN63" s="720"/>
      <c r="AO63" s="718"/>
      <c r="AP63" s="719"/>
      <c r="AQ63" s="719"/>
      <c r="AR63" s="720"/>
      <c r="AS63" s="718"/>
      <c r="AT63" s="719"/>
      <c r="AU63" s="719"/>
      <c r="AV63" s="720"/>
      <c r="AW63" s="718"/>
      <c r="AX63" s="719"/>
      <c r="AY63" s="719"/>
      <c r="AZ63" s="720"/>
      <c r="BA63" s="718"/>
      <c r="BB63" s="719"/>
      <c r="BC63" s="719"/>
      <c r="BD63" s="720"/>
      <c r="BE63" s="718"/>
      <c r="BF63" s="719"/>
      <c r="BG63" s="719"/>
      <c r="BH63" s="720"/>
      <c r="BI63" s="718"/>
      <c r="BJ63" s="719"/>
      <c r="BK63" s="719"/>
      <c r="BL63" s="720"/>
      <c r="BM63" s="733"/>
      <c r="BN63" s="727"/>
      <c r="BO63" s="727"/>
      <c r="BP63" s="727"/>
      <c r="BQ63" s="730"/>
      <c r="BR63" s="729"/>
    </row>
    <row r="64" spans="3:70" ht="7.5" customHeight="1">
      <c r="K64" s="194"/>
      <c r="L64" s="711"/>
      <c r="M64" s="711"/>
      <c r="N64" s="193"/>
      <c r="O64" s="194"/>
      <c r="P64" s="711"/>
      <c r="Q64" s="711"/>
      <c r="R64" s="193"/>
      <c r="S64" s="194"/>
      <c r="T64" s="711"/>
      <c r="U64" s="711"/>
      <c r="V64" s="193"/>
      <c r="W64" s="725" t="s">
        <v>629</v>
      </c>
      <c r="X64" s="724">
        <v>3</v>
      </c>
      <c r="Y64" s="721">
        <v>1</v>
      </c>
      <c r="Z64" s="713"/>
      <c r="AA64" s="713"/>
      <c r="AB64" s="714"/>
      <c r="AC64" s="712">
        <v>1</v>
      </c>
      <c r="AD64" s="713"/>
      <c r="AE64" s="713"/>
      <c r="AF64" s="714"/>
      <c r="AG64" s="712">
        <v>1</v>
      </c>
      <c r="AH64" s="713"/>
      <c r="AI64" s="713"/>
      <c r="AJ64" s="714"/>
      <c r="AK64" s="712">
        <v>1</v>
      </c>
      <c r="AL64" s="713"/>
      <c r="AM64" s="713"/>
      <c r="AN64" s="714"/>
      <c r="AO64" s="712">
        <v>9</v>
      </c>
      <c r="AP64" s="713"/>
      <c r="AQ64" s="713"/>
      <c r="AR64" s="714"/>
      <c r="AS64" s="712">
        <v>1</v>
      </c>
      <c r="AT64" s="713"/>
      <c r="AU64" s="713"/>
      <c r="AV64" s="714"/>
      <c r="AW64" s="712">
        <v>1</v>
      </c>
      <c r="AX64" s="713"/>
      <c r="AY64" s="713"/>
      <c r="AZ64" s="714"/>
      <c r="BA64" s="712">
        <v>1</v>
      </c>
      <c r="BB64" s="713"/>
      <c r="BC64" s="713"/>
      <c r="BD64" s="714"/>
      <c r="BE64" s="712">
        <v>1</v>
      </c>
      <c r="BF64" s="713"/>
      <c r="BG64" s="713"/>
      <c r="BH64" s="714"/>
      <c r="BI64" s="712">
        <v>1</v>
      </c>
      <c r="BJ64" s="713"/>
      <c r="BK64" s="713"/>
      <c r="BL64" s="714"/>
      <c r="BM64" s="733">
        <v>4</v>
      </c>
      <c r="BN64" s="727">
        <v>3</v>
      </c>
      <c r="BO64" s="727">
        <v>4</v>
      </c>
      <c r="BP64" s="727">
        <v>2</v>
      </c>
      <c r="BQ64" s="730">
        <v>4</v>
      </c>
      <c r="BR64" s="729">
        <f>BM64-MAX(BN64:BQ67)</f>
        <v>0</v>
      </c>
    </row>
    <row r="65" spans="12:70" ht="7.5" customHeight="1">
      <c r="L65" s="194"/>
      <c r="M65" s="193"/>
      <c r="N65" s="711" t="s">
        <v>276</v>
      </c>
      <c r="O65" s="711"/>
      <c r="P65" s="194"/>
      <c r="Q65" s="193"/>
      <c r="R65" s="711"/>
      <c r="S65" s="711"/>
      <c r="T65" s="194"/>
      <c r="U65" s="193"/>
      <c r="V65" s="192"/>
      <c r="W65" s="725"/>
      <c r="X65" s="724"/>
      <c r="Y65" s="722"/>
      <c r="Z65" s="716"/>
      <c r="AA65" s="716"/>
      <c r="AB65" s="717"/>
      <c r="AC65" s="715"/>
      <c r="AD65" s="716"/>
      <c r="AE65" s="716"/>
      <c r="AF65" s="717"/>
      <c r="AG65" s="715"/>
      <c r="AH65" s="716"/>
      <c r="AI65" s="716"/>
      <c r="AJ65" s="717"/>
      <c r="AK65" s="715"/>
      <c r="AL65" s="716"/>
      <c r="AM65" s="716"/>
      <c r="AN65" s="717"/>
      <c r="AO65" s="715"/>
      <c r="AP65" s="716"/>
      <c r="AQ65" s="716"/>
      <c r="AR65" s="717"/>
      <c r="AS65" s="715"/>
      <c r="AT65" s="716"/>
      <c r="AU65" s="716"/>
      <c r="AV65" s="717"/>
      <c r="AW65" s="715"/>
      <c r="AX65" s="716"/>
      <c r="AY65" s="716"/>
      <c r="AZ65" s="717"/>
      <c r="BA65" s="715"/>
      <c r="BB65" s="716"/>
      <c r="BC65" s="716"/>
      <c r="BD65" s="717"/>
      <c r="BE65" s="715"/>
      <c r="BF65" s="716"/>
      <c r="BG65" s="716"/>
      <c r="BH65" s="717"/>
      <c r="BI65" s="715"/>
      <c r="BJ65" s="716"/>
      <c r="BK65" s="716"/>
      <c r="BL65" s="717"/>
      <c r="BM65" s="733"/>
      <c r="BN65" s="727"/>
      <c r="BO65" s="727"/>
      <c r="BP65" s="727"/>
      <c r="BQ65" s="730"/>
      <c r="BR65" s="729"/>
    </row>
    <row r="66" spans="12:70" ht="7.5" customHeight="1">
      <c r="M66" s="194"/>
      <c r="N66" s="711"/>
      <c r="O66" s="711"/>
      <c r="P66" s="193"/>
      <c r="Q66" s="194"/>
      <c r="R66" s="711"/>
      <c r="S66" s="711"/>
      <c r="T66" s="193"/>
      <c r="U66" s="194"/>
      <c r="V66" s="192"/>
      <c r="W66" s="725"/>
      <c r="X66" s="724"/>
      <c r="Y66" s="722"/>
      <c r="Z66" s="716"/>
      <c r="AA66" s="716"/>
      <c r="AB66" s="717"/>
      <c r="AC66" s="715"/>
      <c r="AD66" s="716"/>
      <c r="AE66" s="716"/>
      <c r="AF66" s="717"/>
      <c r="AG66" s="715"/>
      <c r="AH66" s="716"/>
      <c r="AI66" s="716"/>
      <c r="AJ66" s="717"/>
      <c r="AK66" s="715"/>
      <c r="AL66" s="716"/>
      <c r="AM66" s="716"/>
      <c r="AN66" s="717"/>
      <c r="AO66" s="715"/>
      <c r="AP66" s="716"/>
      <c r="AQ66" s="716"/>
      <c r="AR66" s="717"/>
      <c r="AS66" s="715"/>
      <c r="AT66" s="716"/>
      <c r="AU66" s="716"/>
      <c r="AV66" s="717"/>
      <c r="AW66" s="715"/>
      <c r="AX66" s="716"/>
      <c r="AY66" s="716"/>
      <c r="AZ66" s="717"/>
      <c r="BA66" s="715"/>
      <c r="BB66" s="716"/>
      <c r="BC66" s="716"/>
      <c r="BD66" s="717"/>
      <c r="BE66" s="715"/>
      <c r="BF66" s="716"/>
      <c r="BG66" s="716"/>
      <c r="BH66" s="717"/>
      <c r="BI66" s="715"/>
      <c r="BJ66" s="716"/>
      <c r="BK66" s="716"/>
      <c r="BL66" s="717"/>
      <c r="BM66" s="733"/>
      <c r="BN66" s="727"/>
      <c r="BO66" s="727"/>
      <c r="BP66" s="727"/>
      <c r="BQ66" s="730"/>
      <c r="BR66" s="729"/>
    </row>
    <row r="67" spans="12:70" ht="7.5" customHeight="1">
      <c r="N67" s="194"/>
      <c r="O67" s="193"/>
      <c r="P67" s="711" t="s">
        <v>276</v>
      </c>
      <c r="Q67" s="711"/>
      <c r="R67" s="194"/>
      <c r="S67" s="193"/>
      <c r="T67" s="711"/>
      <c r="U67" s="711"/>
      <c r="V67" s="194"/>
      <c r="W67" s="725"/>
      <c r="X67" s="724"/>
      <c r="Y67" s="723"/>
      <c r="Z67" s="719"/>
      <c r="AA67" s="719"/>
      <c r="AB67" s="720"/>
      <c r="AC67" s="718"/>
      <c r="AD67" s="719"/>
      <c r="AE67" s="719"/>
      <c r="AF67" s="720"/>
      <c r="AG67" s="718"/>
      <c r="AH67" s="719"/>
      <c r="AI67" s="719"/>
      <c r="AJ67" s="720"/>
      <c r="AK67" s="718"/>
      <c r="AL67" s="719"/>
      <c r="AM67" s="719"/>
      <c r="AN67" s="720"/>
      <c r="AO67" s="718"/>
      <c r="AP67" s="719"/>
      <c r="AQ67" s="719"/>
      <c r="AR67" s="720"/>
      <c r="AS67" s="718"/>
      <c r="AT67" s="719"/>
      <c r="AU67" s="719"/>
      <c r="AV67" s="720"/>
      <c r="AW67" s="718"/>
      <c r="AX67" s="719"/>
      <c r="AY67" s="719"/>
      <c r="AZ67" s="720"/>
      <c r="BA67" s="718"/>
      <c r="BB67" s="719"/>
      <c r="BC67" s="719"/>
      <c r="BD67" s="720"/>
      <c r="BE67" s="718"/>
      <c r="BF67" s="719"/>
      <c r="BG67" s="719"/>
      <c r="BH67" s="720"/>
      <c r="BI67" s="718"/>
      <c r="BJ67" s="719"/>
      <c r="BK67" s="719"/>
      <c r="BL67" s="720"/>
      <c r="BM67" s="733"/>
      <c r="BN67" s="727"/>
      <c r="BO67" s="727"/>
      <c r="BP67" s="727"/>
      <c r="BQ67" s="730"/>
      <c r="BR67" s="729"/>
    </row>
    <row r="68" spans="12:70" ht="7.5" customHeight="1">
      <c r="O68" s="194"/>
      <c r="P68" s="711"/>
      <c r="Q68" s="711"/>
      <c r="R68" s="193"/>
      <c r="S68" s="194"/>
      <c r="T68" s="711"/>
      <c r="U68" s="711"/>
      <c r="V68" s="193"/>
      <c r="W68" s="725" t="s">
        <v>630</v>
      </c>
      <c r="X68" s="724">
        <v>2</v>
      </c>
      <c r="Y68" s="721">
        <v>1</v>
      </c>
      <c r="Z68" s="713"/>
      <c r="AA68" s="713"/>
      <c r="AB68" s="714"/>
      <c r="AC68" s="712">
        <v>1</v>
      </c>
      <c r="AD68" s="713"/>
      <c r="AE68" s="713"/>
      <c r="AF68" s="714"/>
      <c r="AG68" s="712">
        <v>1</v>
      </c>
      <c r="AH68" s="713"/>
      <c r="AI68" s="713"/>
      <c r="AJ68" s="714"/>
      <c r="AK68" s="712">
        <v>1</v>
      </c>
      <c r="AL68" s="713"/>
      <c r="AM68" s="713"/>
      <c r="AN68" s="714"/>
      <c r="AO68" s="712">
        <v>1</v>
      </c>
      <c r="AP68" s="713"/>
      <c r="AQ68" s="713"/>
      <c r="AR68" s="714"/>
      <c r="AS68" s="712">
        <v>1</v>
      </c>
      <c r="AT68" s="713"/>
      <c r="AU68" s="713"/>
      <c r="AV68" s="714"/>
      <c r="AW68" s="712">
        <v>1</v>
      </c>
      <c r="AX68" s="713"/>
      <c r="AY68" s="713"/>
      <c r="AZ68" s="714"/>
      <c r="BA68" s="712">
        <v>9</v>
      </c>
      <c r="BB68" s="713"/>
      <c r="BC68" s="713"/>
      <c r="BD68" s="714"/>
      <c r="BE68" s="712">
        <v>1</v>
      </c>
      <c r="BF68" s="713"/>
      <c r="BG68" s="713"/>
      <c r="BH68" s="714"/>
      <c r="BI68" s="712">
        <v>1</v>
      </c>
      <c r="BJ68" s="713"/>
      <c r="BK68" s="713"/>
      <c r="BL68" s="714"/>
      <c r="BM68" s="733">
        <v>2</v>
      </c>
      <c r="BN68" s="727">
        <v>4</v>
      </c>
      <c r="BO68" s="727">
        <v>2</v>
      </c>
      <c r="BP68" s="727">
        <v>4</v>
      </c>
      <c r="BQ68" s="730">
        <v>3</v>
      </c>
      <c r="BR68" s="729">
        <f>BM68-MAX(BN68:BQ71)</f>
        <v>-2</v>
      </c>
    </row>
    <row r="69" spans="12:70" ht="7.5" customHeight="1">
      <c r="P69" s="194"/>
      <c r="Q69" s="193"/>
      <c r="R69" s="711"/>
      <c r="S69" s="711"/>
      <c r="T69" s="194"/>
      <c r="U69" s="193"/>
      <c r="V69" s="192"/>
      <c r="W69" s="725"/>
      <c r="X69" s="724"/>
      <c r="Y69" s="722"/>
      <c r="Z69" s="716"/>
      <c r="AA69" s="716"/>
      <c r="AB69" s="717"/>
      <c r="AC69" s="715"/>
      <c r="AD69" s="716"/>
      <c r="AE69" s="716"/>
      <c r="AF69" s="717"/>
      <c r="AG69" s="715"/>
      <c r="AH69" s="716"/>
      <c r="AI69" s="716"/>
      <c r="AJ69" s="717"/>
      <c r="AK69" s="715"/>
      <c r="AL69" s="716"/>
      <c r="AM69" s="716"/>
      <c r="AN69" s="717"/>
      <c r="AO69" s="715"/>
      <c r="AP69" s="716"/>
      <c r="AQ69" s="716"/>
      <c r="AR69" s="717"/>
      <c r="AS69" s="715"/>
      <c r="AT69" s="716"/>
      <c r="AU69" s="716"/>
      <c r="AV69" s="717"/>
      <c r="AW69" s="715"/>
      <c r="AX69" s="716"/>
      <c r="AY69" s="716"/>
      <c r="AZ69" s="717"/>
      <c r="BA69" s="715"/>
      <c r="BB69" s="716"/>
      <c r="BC69" s="716"/>
      <c r="BD69" s="717"/>
      <c r="BE69" s="715"/>
      <c r="BF69" s="716"/>
      <c r="BG69" s="716"/>
      <c r="BH69" s="717"/>
      <c r="BI69" s="715"/>
      <c r="BJ69" s="716"/>
      <c r="BK69" s="716"/>
      <c r="BL69" s="717"/>
      <c r="BM69" s="733"/>
      <c r="BN69" s="727"/>
      <c r="BO69" s="727"/>
      <c r="BP69" s="727"/>
      <c r="BQ69" s="730"/>
      <c r="BR69" s="729"/>
    </row>
    <row r="70" spans="12:70" ht="7.5" customHeight="1">
      <c r="Q70" s="194"/>
      <c r="R70" s="711"/>
      <c r="S70" s="711"/>
      <c r="T70" s="193"/>
      <c r="U70" s="194"/>
      <c r="V70" s="192"/>
      <c r="W70" s="725"/>
      <c r="X70" s="724"/>
      <c r="Y70" s="722"/>
      <c r="Z70" s="716"/>
      <c r="AA70" s="716"/>
      <c r="AB70" s="717"/>
      <c r="AC70" s="715"/>
      <c r="AD70" s="716"/>
      <c r="AE70" s="716"/>
      <c r="AF70" s="717"/>
      <c r="AG70" s="715"/>
      <c r="AH70" s="716"/>
      <c r="AI70" s="716"/>
      <c r="AJ70" s="717"/>
      <c r="AK70" s="715"/>
      <c r="AL70" s="716"/>
      <c r="AM70" s="716"/>
      <c r="AN70" s="717"/>
      <c r="AO70" s="715"/>
      <c r="AP70" s="716"/>
      <c r="AQ70" s="716"/>
      <c r="AR70" s="717"/>
      <c r="AS70" s="715"/>
      <c r="AT70" s="716"/>
      <c r="AU70" s="716"/>
      <c r="AV70" s="717"/>
      <c r="AW70" s="715"/>
      <c r="AX70" s="716"/>
      <c r="AY70" s="716"/>
      <c r="AZ70" s="717"/>
      <c r="BA70" s="715"/>
      <c r="BB70" s="716"/>
      <c r="BC70" s="716"/>
      <c r="BD70" s="717"/>
      <c r="BE70" s="715"/>
      <c r="BF70" s="716"/>
      <c r="BG70" s="716"/>
      <c r="BH70" s="717"/>
      <c r="BI70" s="715"/>
      <c r="BJ70" s="716"/>
      <c r="BK70" s="716"/>
      <c r="BL70" s="717"/>
      <c r="BM70" s="733"/>
      <c r="BN70" s="727"/>
      <c r="BO70" s="727"/>
      <c r="BP70" s="727"/>
      <c r="BQ70" s="730"/>
      <c r="BR70" s="729"/>
    </row>
    <row r="71" spans="12:70" ht="7.5" customHeight="1">
      <c r="R71" s="194"/>
      <c r="S71" s="193"/>
      <c r="T71" s="711" t="s">
        <v>278</v>
      </c>
      <c r="U71" s="711"/>
      <c r="V71" s="194"/>
      <c r="W71" s="725"/>
      <c r="X71" s="724"/>
      <c r="Y71" s="723"/>
      <c r="Z71" s="719"/>
      <c r="AA71" s="719"/>
      <c r="AB71" s="720"/>
      <c r="AC71" s="718"/>
      <c r="AD71" s="719"/>
      <c r="AE71" s="719"/>
      <c r="AF71" s="720"/>
      <c r="AG71" s="718"/>
      <c r="AH71" s="719"/>
      <c r="AI71" s="719"/>
      <c r="AJ71" s="720"/>
      <c r="AK71" s="718"/>
      <c r="AL71" s="719"/>
      <c r="AM71" s="719"/>
      <c r="AN71" s="720"/>
      <c r="AO71" s="718"/>
      <c r="AP71" s="719"/>
      <c r="AQ71" s="719"/>
      <c r="AR71" s="720"/>
      <c r="AS71" s="718"/>
      <c r="AT71" s="719"/>
      <c r="AU71" s="719"/>
      <c r="AV71" s="720"/>
      <c r="AW71" s="718"/>
      <c r="AX71" s="719"/>
      <c r="AY71" s="719"/>
      <c r="AZ71" s="720"/>
      <c r="BA71" s="718"/>
      <c r="BB71" s="719"/>
      <c r="BC71" s="719"/>
      <c r="BD71" s="720"/>
      <c r="BE71" s="718"/>
      <c r="BF71" s="719"/>
      <c r="BG71" s="719"/>
      <c r="BH71" s="720"/>
      <c r="BI71" s="718"/>
      <c r="BJ71" s="719"/>
      <c r="BK71" s="719"/>
      <c r="BL71" s="720"/>
      <c r="BM71" s="733"/>
      <c r="BN71" s="727"/>
      <c r="BO71" s="727"/>
      <c r="BP71" s="727"/>
      <c r="BQ71" s="730"/>
      <c r="BR71" s="729"/>
    </row>
    <row r="72" spans="12:70" ht="7.5" customHeight="1">
      <c r="S72" s="194"/>
      <c r="T72" s="711"/>
      <c r="U72" s="711"/>
      <c r="V72" s="193"/>
      <c r="W72" s="725" t="s">
        <v>631</v>
      </c>
      <c r="X72" s="724">
        <v>4</v>
      </c>
      <c r="Y72" s="721">
        <v>1</v>
      </c>
      <c r="Z72" s="713"/>
      <c r="AA72" s="713"/>
      <c r="AB72" s="714"/>
      <c r="AC72" s="712">
        <v>1</v>
      </c>
      <c r="AD72" s="713"/>
      <c r="AE72" s="713"/>
      <c r="AF72" s="714"/>
      <c r="AG72" s="712">
        <v>3</v>
      </c>
      <c r="AH72" s="713"/>
      <c r="AI72" s="713"/>
      <c r="AJ72" s="714"/>
      <c r="AK72" s="712">
        <v>1</v>
      </c>
      <c r="AL72" s="713"/>
      <c r="AM72" s="713"/>
      <c r="AN72" s="714"/>
      <c r="AO72" s="712">
        <v>1</v>
      </c>
      <c r="AP72" s="713"/>
      <c r="AQ72" s="713"/>
      <c r="AR72" s="714"/>
      <c r="AS72" s="712">
        <v>3</v>
      </c>
      <c r="AT72" s="713"/>
      <c r="AU72" s="713"/>
      <c r="AV72" s="714"/>
      <c r="AW72" s="712">
        <v>9</v>
      </c>
      <c r="AX72" s="713"/>
      <c r="AY72" s="713"/>
      <c r="AZ72" s="714"/>
      <c r="BA72" s="712">
        <v>1</v>
      </c>
      <c r="BB72" s="713"/>
      <c r="BC72" s="713"/>
      <c r="BD72" s="714"/>
      <c r="BE72" s="712">
        <v>1</v>
      </c>
      <c r="BF72" s="713"/>
      <c r="BG72" s="713"/>
      <c r="BH72" s="714"/>
      <c r="BI72" s="712">
        <v>3</v>
      </c>
      <c r="BJ72" s="713"/>
      <c r="BK72" s="713"/>
      <c r="BL72" s="714"/>
      <c r="BM72" s="733">
        <v>5</v>
      </c>
      <c r="BN72" s="727">
        <v>4</v>
      </c>
      <c r="BO72" s="727">
        <v>5</v>
      </c>
      <c r="BP72" s="727">
        <v>3</v>
      </c>
      <c r="BQ72" s="730">
        <v>4</v>
      </c>
      <c r="BR72" s="729">
        <f>BM72-MAX(BN72:BQ75)</f>
        <v>0</v>
      </c>
    </row>
    <row r="73" spans="12:70" ht="7.5" customHeight="1">
      <c r="T73" s="194"/>
      <c r="U73" s="193"/>
      <c r="V73" s="192"/>
      <c r="W73" s="725"/>
      <c r="X73" s="724"/>
      <c r="Y73" s="722"/>
      <c r="Z73" s="716"/>
      <c r="AA73" s="716"/>
      <c r="AB73" s="717"/>
      <c r="AC73" s="715"/>
      <c r="AD73" s="716"/>
      <c r="AE73" s="716"/>
      <c r="AF73" s="717"/>
      <c r="AG73" s="715"/>
      <c r="AH73" s="716"/>
      <c r="AI73" s="716"/>
      <c r="AJ73" s="717"/>
      <c r="AK73" s="715"/>
      <c r="AL73" s="716"/>
      <c r="AM73" s="716"/>
      <c r="AN73" s="717"/>
      <c r="AO73" s="715"/>
      <c r="AP73" s="716"/>
      <c r="AQ73" s="716"/>
      <c r="AR73" s="717"/>
      <c r="AS73" s="715"/>
      <c r="AT73" s="716"/>
      <c r="AU73" s="716"/>
      <c r="AV73" s="717"/>
      <c r="AW73" s="715"/>
      <c r="AX73" s="716"/>
      <c r="AY73" s="716"/>
      <c r="AZ73" s="717"/>
      <c r="BA73" s="715"/>
      <c r="BB73" s="716"/>
      <c r="BC73" s="716"/>
      <c r="BD73" s="717"/>
      <c r="BE73" s="715"/>
      <c r="BF73" s="716"/>
      <c r="BG73" s="716"/>
      <c r="BH73" s="717"/>
      <c r="BI73" s="715"/>
      <c r="BJ73" s="716"/>
      <c r="BK73" s="716"/>
      <c r="BL73" s="717"/>
      <c r="BM73" s="733"/>
      <c r="BN73" s="727"/>
      <c r="BO73" s="727"/>
      <c r="BP73" s="727"/>
      <c r="BQ73" s="730"/>
      <c r="BR73" s="729"/>
    </row>
    <row r="74" spans="12:70" ht="7.5" customHeight="1">
      <c r="U74" s="194"/>
      <c r="V74" s="192"/>
      <c r="W74" s="725"/>
      <c r="X74" s="724"/>
      <c r="Y74" s="722"/>
      <c r="Z74" s="716"/>
      <c r="AA74" s="716"/>
      <c r="AB74" s="717"/>
      <c r="AC74" s="715"/>
      <c r="AD74" s="716"/>
      <c r="AE74" s="716"/>
      <c r="AF74" s="717"/>
      <c r="AG74" s="715"/>
      <c r="AH74" s="716"/>
      <c r="AI74" s="716"/>
      <c r="AJ74" s="717"/>
      <c r="AK74" s="715"/>
      <c r="AL74" s="716"/>
      <c r="AM74" s="716"/>
      <c r="AN74" s="717"/>
      <c r="AO74" s="715"/>
      <c r="AP74" s="716"/>
      <c r="AQ74" s="716"/>
      <c r="AR74" s="717"/>
      <c r="AS74" s="715"/>
      <c r="AT74" s="716"/>
      <c r="AU74" s="716"/>
      <c r="AV74" s="717"/>
      <c r="AW74" s="715"/>
      <c r="AX74" s="716"/>
      <c r="AY74" s="716"/>
      <c r="AZ74" s="717"/>
      <c r="BA74" s="715"/>
      <c r="BB74" s="716"/>
      <c r="BC74" s="716"/>
      <c r="BD74" s="717"/>
      <c r="BE74" s="715"/>
      <c r="BF74" s="716"/>
      <c r="BG74" s="716"/>
      <c r="BH74" s="717"/>
      <c r="BI74" s="715"/>
      <c r="BJ74" s="716"/>
      <c r="BK74" s="716"/>
      <c r="BL74" s="717"/>
      <c r="BM74" s="733"/>
      <c r="BN74" s="727"/>
      <c r="BO74" s="727"/>
      <c r="BP74" s="727"/>
      <c r="BQ74" s="730"/>
      <c r="BR74" s="729"/>
    </row>
    <row r="75" spans="12:70" ht="7.5" customHeight="1" thickBot="1">
      <c r="T75" s="711"/>
      <c r="U75" s="711"/>
      <c r="V75" s="194"/>
      <c r="W75" s="725"/>
      <c r="X75" s="726"/>
      <c r="Y75" s="722"/>
      <c r="Z75" s="716"/>
      <c r="AA75" s="716"/>
      <c r="AB75" s="717"/>
      <c r="AC75" s="715"/>
      <c r="AD75" s="716"/>
      <c r="AE75" s="716"/>
      <c r="AF75" s="717"/>
      <c r="AG75" s="715"/>
      <c r="AH75" s="716"/>
      <c r="AI75" s="716"/>
      <c r="AJ75" s="717"/>
      <c r="AK75" s="715"/>
      <c r="AL75" s="716"/>
      <c r="AM75" s="716"/>
      <c r="AN75" s="717"/>
      <c r="AO75" s="715"/>
      <c r="AP75" s="716"/>
      <c r="AQ75" s="716"/>
      <c r="AR75" s="717"/>
      <c r="AS75" s="715"/>
      <c r="AT75" s="716"/>
      <c r="AU75" s="716"/>
      <c r="AV75" s="717"/>
      <c r="AW75" s="715"/>
      <c r="AX75" s="716"/>
      <c r="AY75" s="716"/>
      <c r="AZ75" s="717"/>
      <c r="BA75" s="715"/>
      <c r="BB75" s="716"/>
      <c r="BC75" s="716"/>
      <c r="BD75" s="717"/>
      <c r="BE75" s="715"/>
      <c r="BF75" s="716"/>
      <c r="BG75" s="716"/>
      <c r="BH75" s="717"/>
      <c r="BI75" s="715"/>
      <c r="BJ75" s="716"/>
      <c r="BK75" s="716"/>
      <c r="BL75" s="717"/>
      <c r="BM75" s="734"/>
      <c r="BN75" s="728"/>
      <c r="BO75" s="728"/>
      <c r="BP75" s="728"/>
      <c r="BQ75" s="731"/>
      <c r="BR75" s="732"/>
    </row>
    <row r="76" spans="12:70" ht="30" customHeight="1">
      <c r="W76" s="707" t="s">
        <v>260</v>
      </c>
      <c r="X76" s="686"/>
      <c r="Y76" s="709">
        <f>$X$36*Y36+$X$40*Y40+$X$44*Y44+$X$48*Y48+$X$52*Y52+$X$56*Y56+$X$60*Y60+$X$64*Y64+$X$68*Y68+$X$72*Y72</f>
        <v>130</v>
      </c>
      <c r="Z76" s="708"/>
      <c r="AA76" s="708"/>
      <c r="AB76" s="708"/>
      <c r="AC76" s="708">
        <f>$X$36*AC36+$X$40*AC40+$X$44*AC44+$X$48*AC48+$X$52*AC52+$X$56*AC56+$X$60*AC60+$X$64*AC64+$X$68*AC68+$X$72*AC72</f>
        <v>110</v>
      </c>
      <c r="AD76" s="708"/>
      <c r="AE76" s="708"/>
      <c r="AF76" s="708"/>
      <c r="AG76" s="708">
        <f>$X$36*AG36+$X$40*AG40+$X$44*AG44+$X$48*AG48+$X$52*AG52+$X$56*AG56+$X$60*AG60+$X$64*AG64+$X$68*AG68+$X$72*AG72</f>
        <v>70</v>
      </c>
      <c r="AH76" s="708"/>
      <c r="AI76" s="708"/>
      <c r="AJ76" s="708"/>
      <c r="AK76" s="708">
        <f>$X$36*AK36+$X$40*AK40+$X$44*AK44+$X$48*AK48+$X$52*AK52+$X$56*AK56+$X$60*AK60+$X$64*AK64+$X$68*AK68+$X$72*AK72</f>
        <v>62</v>
      </c>
      <c r="AL76" s="708"/>
      <c r="AM76" s="708"/>
      <c r="AN76" s="708"/>
      <c r="AO76" s="708">
        <f>$X$36*AO36+$X$40*AO40+$X$44*AO44+$X$48*AO48+$X$52*AO52+$X$56*AO56+$X$60*AO60+$X$64*AO64+$X$68*AO68+$X$72*AO72</f>
        <v>72</v>
      </c>
      <c r="AP76" s="708"/>
      <c r="AQ76" s="708"/>
      <c r="AR76" s="708"/>
      <c r="AS76" s="708">
        <f>$X$36*AS36+$X$40*AS40+$X$44*AS44+$X$48*AS48+$X$52*AS52+$X$56*AS56+$X$60*AS60+$X$64*AS64+$X$68*AS68+$X$72*AS72</f>
        <v>46</v>
      </c>
      <c r="AT76" s="708"/>
      <c r="AU76" s="708"/>
      <c r="AV76" s="708"/>
      <c r="AW76" s="708">
        <f>$X$36*AW36+$X$40*AW40+$X$44*AW44+$X$48*AW48+$X$52*AW52+$X$56*AW56+$X$60*AW60+$X$64*AW64+$X$68*AW68+$X$72*AW72</f>
        <v>76</v>
      </c>
      <c r="AX76" s="708"/>
      <c r="AY76" s="708"/>
      <c r="AZ76" s="708"/>
      <c r="BA76" s="708">
        <f>$X$36*BA36+$X$40*BA40+$X$44*BA44+$X$48*BA48+$X$52*BA52+$X$56*BA56+$X$60*BA60+$X$64*BA64+$X$68*BA68+$X$72*BA72</f>
        <v>54</v>
      </c>
      <c r="BB76" s="708"/>
      <c r="BC76" s="708"/>
      <c r="BD76" s="708"/>
      <c r="BE76" s="708">
        <f>$X$36*BE36+$X$40*BE40+$X$44*BE44+$X$48*BE48+$X$52*BE52+$X$56*BE56+$X$60*BE60+$X$64*BE64+$X$68*BE68+$X$72*BE72</f>
        <v>118</v>
      </c>
      <c r="BF76" s="708"/>
      <c r="BG76" s="708"/>
      <c r="BH76" s="708"/>
      <c r="BI76" s="708">
        <f>$X$36*BI36+$X$40*BI40+$X$44*BI44+$X$48*BI48+$X$52*BI52+$X$56*BI56+$X$60*BI60+$X$64*BI64+$X$68*BI68+$X$72*BI72</f>
        <v>46</v>
      </c>
      <c r="BJ76" s="708"/>
      <c r="BK76" s="708"/>
      <c r="BL76" s="710"/>
    </row>
    <row r="77" spans="12:70" ht="30" customHeight="1" thickBot="1">
      <c r="W77" s="686" t="s">
        <v>261</v>
      </c>
      <c r="X77" s="686"/>
      <c r="Y77" s="703">
        <f>RANK(Y76,$Y$76:$BL$76,0)</f>
        <v>1</v>
      </c>
      <c r="Z77" s="696"/>
      <c r="AA77" s="696"/>
      <c r="AB77" s="696"/>
      <c r="AC77" s="696">
        <f>RANK(AC76,$Y$76:$BL$76,0)</f>
        <v>3</v>
      </c>
      <c r="AD77" s="696"/>
      <c r="AE77" s="696"/>
      <c r="AF77" s="696"/>
      <c r="AG77" s="696">
        <f>RANK(AG76,$Y$76:$BL$76,0)</f>
        <v>6</v>
      </c>
      <c r="AH77" s="696"/>
      <c r="AI77" s="696"/>
      <c r="AJ77" s="696"/>
      <c r="AK77" s="696">
        <f>RANK(AK76,$Y$76:$BL$76,0)</f>
        <v>7</v>
      </c>
      <c r="AL77" s="696"/>
      <c r="AM77" s="696"/>
      <c r="AN77" s="696"/>
      <c r="AO77" s="696">
        <f>RANK(AO76,$Y$76:$BL$76,0)</f>
        <v>5</v>
      </c>
      <c r="AP77" s="696"/>
      <c r="AQ77" s="696"/>
      <c r="AR77" s="696"/>
      <c r="AS77" s="696">
        <f>RANK(AS76,$Y$76:$BL$76,0)</f>
        <v>9</v>
      </c>
      <c r="AT77" s="696"/>
      <c r="AU77" s="696"/>
      <c r="AV77" s="696"/>
      <c r="AW77" s="696">
        <f>RANK(AW76,$Y$76:$BL$76,0)</f>
        <v>4</v>
      </c>
      <c r="AX77" s="696"/>
      <c r="AY77" s="696"/>
      <c r="AZ77" s="696"/>
      <c r="BA77" s="696">
        <f>RANK(BA76,$Y$76:$BL$76,0)</f>
        <v>8</v>
      </c>
      <c r="BB77" s="696"/>
      <c r="BC77" s="696"/>
      <c r="BD77" s="696"/>
      <c r="BE77" s="696">
        <f>RANK(BE76,$Y$76:$BL$76,0)</f>
        <v>2</v>
      </c>
      <c r="BF77" s="696"/>
      <c r="BG77" s="696"/>
      <c r="BH77" s="696"/>
      <c r="BI77" s="696">
        <f>RANK(BI76,$Y$76:$BL$76,0)</f>
        <v>9</v>
      </c>
      <c r="BJ77" s="696"/>
      <c r="BK77" s="696"/>
      <c r="BL77" s="697"/>
    </row>
    <row r="78" spans="12:70" ht="7.5" customHeight="1" thickBot="1"/>
    <row r="79" spans="12:70" ht="30" customHeight="1">
      <c r="W79" s="686" t="s">
        <v>262</v>
      </c>
      <c r="X79" s="686"/>
      <c r="Y79" s="700" t="s">
        <v>652</v>
      </c>
      <c r="Z79" s="701"/>
      <c r="AA79" s="701"/>
      <c r="AB79" s="702"/>
      <c r="AC79" s="688">
        <v>150</v>
      </c>
      <c r="AD79" s="688"/>
      <c r="AE79" s="688"/>
      <c r="AF79" s="688"/>
      <c r="AG79" s="688">
        <v>20</v>
      </c>
      <c r="AH79" s="688"/>
      <c r="AI79" s="688"/>
      <c r="AJ79" s="688"/>
      <c r="AK79" s="688">
        <v>100</v>
      </c>
      <c r="AL79" s="688"/>
      <c r="AM79" s="688"/>
      <c r="AN79" s="688"/>
      <c r="AO79" s="688">
        <v>100</v>
      </c>
      <c r="AP79" s="688"/>
      <c r="AQ79" s="688"/>
      <c r="AR79" s="688"/>
      <c r="AS79" s="688">
        <v>1</v>
      </c>
      <c r="AT79" s="688"/>
      <c r="AU79" s="688"/>
      <c r="AV79" s="688"/>
      <c r="AW79" s="688">
        <v>24</v>
      </c>
      <c r="AX79" s="688"/>
      <c r="AY79" s="688"/>
      <c r="AZ79" s="688"/>
      <c r="BA79" s="688">
        <v>5</v>
      </c>
      <c r="BB79" s="688"/>
      <c r="BC79" s="688"/>
      <c r="BD79" s="688"/>
      <c r="BE79" s="688" t="s">
        <v>654</v>
      </c>
      <c r="BF79" s="688"/>
      <c r="BG79" s="688"/>
      <c r="BH79" s="688"/>
      <c r="BI79" s="688">
        <v>1</v>
      </c>
      <c r="BJ79" s="688"/>
      <c r="BK79" s="688"/>
      <c r="BL79" s="692"/>
    </row>
    <row r="80" spans="12:70" ht="30" customHeight="1">
      <c r="W80" s="686" t="s">
        <v>263</v>
      </c>
      <c r="X80" s="686"/>
      <c r="Y80" s="698" t="s">
        <v>656</v>
      </c>
      <c r="Z80" s="699"/>
      <c r="AA80" s="699"/>
      <c r="AB80" s="699"/>
      <c r="AC80" s="704">
        <v>1500</v>
      </c>
      <c r="AD80" s="705"/>
      <c r="AE80" s="705"/>
      <c r="AF80" s="706"/>
      <c r="AG80" s="690">
        <v>60</v>
      </c>
      <c r="AH80" s="690"/>
      <c r="AI80" s="690"/>
      <c r="AJ80" s="690"/>
      <c r="AK80" s="690">
        <v>70</v>
      </c>
      <c r="AL80" s="690"/>
      <c r="AM80" s="690"/>
      <c r="AN80" s="690"/>
      <c r="AO80" s="690">
        <v>90</v>
      </c>
      <c r="AP80" s="690"/>
      <c r="AQ80" s="690"/>
      <c r="AR80" s="690"/>
      <c r="AS80" s="690">
        <v>10</v>
      </c>
      <c r="AT80" s="690"/>
      <c r="AU80" s="690"/>
      <c r="AV80" s="690"/>
      <c r="AW80" s="690">
        <v>24</v>
      </c>
      <c r="AX80" s="690"/>
      <c r="AY80" s="690"/>
      <c r="AZ80" s="690"/>
      <c r="BA80" s="690">
        <v>25</v>
      </c>
      <c r="BB80" s="690"/>
      <c r="BC80" s="690"/>
      <c r="BD80" s="690"/>
      <c r="BE80" s="690" t="s">
        <v>657</v>
      </c>
      <c r="BF80" s="690"/>
      <c r="BG80" s="690"/>
      <c r="BH80" s="690"/>
      <c r="BI80" s="690">
        <v>24</v>
      </c>
      <c r="BJ80" s="690"/>
      <c r="BK80" s="690"/>
      <c r="BL80" s="693"/>
    </row>
    <row r="81" spans="23:64" ht="30" customHeight="1">
      <c r="W81" s="686" t="s">
        <v>264</v>
      </c>
      <c r="X81" s="686"/>
      <c r="Y81" s="695" t="s">
        <v>653</v>
      </c>
      <c r="Z81" s="690"/>
      <c r="AA81" s="690"/>
      <c r="AB81" s="690"/>
      <c r="AC81" s="690">
        <v>250</v>
      </c>
      <c r="AD81" s="690"/>
      <c r="AE81" s="690"/>
      <c r="AF81" s="690"/>
      <c r="AG81" s="690">
        <v>30</v>
      </c>
      <c r="AH81" s="690"/>
      <c r="AI81" s="690"/>
      <c r="AJ81" s="690"/>
      <c r="AK81" s="690">
        <v>30</v>
      </c>
      <c r="AL81" s="690"/>
      <c r="AM81" s="690"/>
      <c r="AN81" s="690"/>
      <c r="AO81" s="690">
        <v>30</v>
      </c>
      <c r="AP81" s="690"/>
      <c r="AQ81" s="690"/>
      <c r="AR81" s="690"/>
      <c r="AS81" s="690">
        <v>1</v>
      </c>
      <c r="AT81" s="690"/>
      <c r="AU81" s="690"/>
      <c r="AV81" s="690"/>
      <c r="AW81" s="690">
        <v>9</v>
      </c>
      <c r="AX81" s="690"/>
      <c r="AY81" s="690"/>
      <c r="AZ81" s="690"/>
      <c r="BA81" s="690">
        <v>10</v>
      </c>
      <c r="BB81" s="690"/>
      <c r="BC81" s="690"/>
      <c r="BD81" s="690"/>
      <c r="BE81" s="690" t="s">
        <v>655</v>
      </c>
      <c r="BF81" s="690"/>
      <c r="BG81" s="690"/>
      <c r="BH81" s="690"/>
      <c r="BI81" s="690">
        <v>1</v>
      </c>
      <c r="BJ81" s="690"/>
      <c r="BK81" s="690"/>
      <c r="BL81" s="693"/>
    </row>
    <row r="82" spans="23:64" ht="30" customHeight="1" thickBot="1">
      <c r="W82" s="686" t="s">
        <v>265</v>
      </c>
      <c r="X82" s="686"/>
      <c r="Y82" s="687" t="s">
        <v>645</v>
      </c>
      <c r="Z82" s="685"/>
      <c r="AA82" s="685"/>
      <c r="AB82" s="685"/>
      <c r="AC82" s="685" t="s">
        <v>645</v>
      </c>
      <c r="AD82" s="685"/>
      <c r="AE82" s="685"/>
      <c r="AF82" s="685"/>
      <c r="AG82" s="685" t="s">
        <v>646</v>
      </c>
      <c r="AH82" s="685"/>
      <c r="AI82" s="685"/>
      <c r="AJ82" s="685"/>
      <c r="AK82" s="694" t="s">
        <v>647</v>
      </c>
      <c r="AL82" s="694"/>
      <c r="AM82" s="694"/>
      <c r="AN82" s="694"/>
      <c r="AO82" s="685" t="s">
        <v>648</v>
      </c>
      <c r="AP82" s="685"/>
      <c r="AQ82" s="685"/>
      <c r="AR82" s="685"/>
      <c r="AS82" s="685" t="s">
        <v>649</v>
      </c>
      <c r="AT82" s="685"/>
      <c r="AU82" s="685"/>
      <c r="AV82" s="685"/>
      <c r="AW82" s="694" t="s">
        <v>651</v>
      </c>
      <c r="AX82" s="694"/>
      <c r="AY82" s="694"/>
      <c r="AZ82" s="694"/>
      <c r="BA82" s="685" t="s">
        <v>648</v>
      </c>
      <c r="BB82" s="685"/>
      <c r="BC82" s="685"/>
      <c r="BD82" s="685"/>
      <c r="BE82" s="685" t="s">
        <v>645</v>
      </c>
      <c r="BF82" s="685"/>
      <c r="BG82" s="685"/>
      <c r="BH82" s="685"/>
      <c r="BI82" s="685" t="s">
        <v>650</v>
      </c>
      <c r="BJ82" s="685"/>
      <c r="BK82" s="685"/>
      <c r="BL82" s="691"/>
    </row>
    <row r="83" spans="23:64" ht="7.5" customHeight="1" thickBot="1"/>
    <row r="84" spans="23:64" ht="30" customHeight="1">
      <c r="W84" s="686" t="s">
        <v>266</v>
      </c>
      <c r="X84" s="686"/>
      <c r="Y84" s="689" t="s">
        <v>654</v>
      </c>
      <c r="Z84" s="688"/>
      <c r="AA84" s="688"/>
      <c r="AB84" s="688"/>
      <c r="AC84" s="688">
        <v>300</v>
      </c>
      <c r="AD84" s="688"/>
      <c r="AE84" s="688"/>
      <c r="AF84" s="688"/>
      <c r="AG84" s="688">
        <v>45</v>
      </c>
      <c r="AH84" s="688"/>
      <c r="AI84" s="688"/>
      <c r="AJ84" s="688"/>
      <c r="AK84" s="688">
        <v>50</v>
      </c>
      <c r="AL84" s="688"/>
      <c r="AM84" s="688"/>
      <c r="AN84" s="688"/>
      <c r="AO84" s="688">
        <v>70</v>
      </c>
      <c r="AP84" s="688"/>
      <c r="AQ84" s="688"/>
      <c r="AR84" s="688"/>
      <c r="AS84" s="688">
        <v>2</v>
      </c>
      <c r="AT84" s="688"/>
      <c r="AU84" s="688"/>
      <c r="AV84" s="688"/>
      <c r="AW84" s="688">
        <v>16</v>
      </c>
      <c r="AX84" s="688"/>
      <c r="AY84" s="688"/>
      <c r="AZ84" s="688"/>
      <c r="BA84" s="688">
        <v>20</v>
      </c>
      <c r="BB84" s="688"/>
      <c r="BC84" s="688"/>
      <c r="BD84" s="688"/>
      <c r="BE84" s="688" t="s">
        <v>658</v>
      </c>
      <c r="BF84" s="688"/>
      <c r="BG84" s="688"/>
      <c r="BH84" s="688"/>
      <c r="BI84" s="688">
        <v>6</v>
      </c>
      <c r="BJ84" s="688"/>
      <c r="BK84" s="688"/>
      <c r="BL84" s="692"/>
    </row>
    <row r="85" spans="23:64" ht="30" customHeight="1">
      <c r="W85" s="686" t="s">
        <v>267</v>
      </c>
      <c r="X85" s="686"/>
      <c r="Y85" s="695" t="s">
        <v>659</v>
      </c>
      <c r="Z85" s="690"/>
      <c r="AA85" s="690"/>
      <c r="AB85" s="690"/>
      <c r="AC85" s="690">
        <v>200</v>
      </c>
      <c r="AD85" s="690"/>
      <c r="AE85" s="690"/>
      <c r="AF85" s="690"/>
      <c r="AG85" s="690">
        <v>50</v>
      </c>
      <c r="AH85" s="690"/>
      <c r="AI85" s="690"/>
      <c r="AJ85" s="690"/>
      <c r="AK85" s="690">
        <v>40</v>
      </c>
      <c r="AL85" s="690"/>
      <c r="AM85" s="690"/>
      <c r="AN85" s="690"/>
      <c r="AO85" s="690">
        <v>50</v>
      </c>
      <c r="AP85" s="690"/>
      <c r="AQ85" s="690"/>
      <c r="AR85" s="690"/>
      <c r="AS85" s="690">
        <v>1</v>
      </c>
      <c r="AT85" s="690"/>
      <c r="AU85" s="690"/>
      <c r="AV85" s="690"/>
      <c r="AW85" s="690">
        <v>12</v>
      </c>
      <c r="AX85" s="690"/>
      <c r="AY85" s="690"/>
      <c r="AZ85" s="690"/>
      <c r="BA85" s="690">
        <v>30</v>
      </c>
      <c r="BB85" s="690"/>
      <c r="BC85" s="690"/>
      <c r="BD85" s="690"/>
      <c r="BE85" s="690" t="s">
        <v>661</v>
      </c>
      <c r="BF85" s="690"/>
      <c r="BG85" s="690"/>
      <c r="BH85" s="690"/>
      <c r="BI85" s="690">
        <v>3</v>
      </c>
      <c r="BJ85" s="690"/>
      <c r="BK85" s="690"/>
      <c r="BL85" s="693"/>
    </row>
    <row r="86" spans="23:64" ht="30" customHeight="1" thickBot="1">
      <c r="W86" s="686" t="s">
        <v>268</v>
      </c>
      <c r="X86" s="686"/>
      <c r="Y86" s="687" t="s">
        <v>660</v>
      </c>
      <c r="Z86" s="685"/>
      <c r="AA86" s="685"/>
      <c r="AB86" s="685"/>
      <c r="AC86" s="685">
        <v>350</v>
      </c>
      <c r="AD86" s="685"/>
      <c r="AE86" s="685"/>
      <c r="AF86" s="685"/>
      <c r="AG86" s="685">
        <v>30</v>
      </c>
      <c r="AH86" s="685"/>
      <c r="AI86" s="685"/>
      <c r="AJ86" s="685"/>
      <c r="AK86" s="685">
        <v>75</v>
      </c>
      <c r="AL86" s="685"/>
      <c r="AM86" s="685"/>
      <c r="AN86" s="685"/>
      <c r="AO86" s="685">
        <v>60</v>
      </c>
      <c r="AP86" s="685"/>
      <c r="AQ86" s="685"/>
      <c r="AR86" s="685"/>
      <c r="AS86" s="685">
        <v>4</v>
      </c>
      <c r="AT86" s="685"/>
      <c r="AU86" s="685"/>
      <c r="AV86" s="685"/>
      <c r="AW86" s="685">
        <v>20</v>
      </c>
      <c r="AX86" s="685"/>
      <c r="AY86" s="685"/>
      <c r="AZ86" s="685"/>
      <c r="BA86" s="685">
        <v>20</v>
      </c>
      <c r="BB86" s="685"/>
      <c r="BC86" s="685"/>
      <c r="BD86" s="685"/>
      <c r="BE86" s="685" t="s">
        <v>662</v>
      </c>
      <c r="BF86" s="685"/>
      <c r="BG86" s="685"/>
      <c r="BH86" s="685"/>
      <c r="BI86" s="685">
        <v>4</v>
      </c>
      <c r="BJ86" s="685"/>
      <c r="BK86" s="685"/>
      <c r="BL86" s="691"/>
    </row>
    <row r="87" spans="23:64" ht="7.5" customHeight="1" thickBot="1"/>
    <row r="88" spans="23:64" ht="30" customHeight="1">
      <c r="W88" s="686" t="s">
        <v>269</v>
      </c>
      <c r="X88" s="686"/>
      <c r="Y88" s="689">
        <v>3</v>
      </c>
      <c r="Z88" s="688"/>
      <c r="AA88" s="688"/>
      <c r="AB88" s="688"/>
      <c r="AC88" s="688">
        <v>2</v>
      </c>
      <c r="AD88" s="688"/>
      <c r="AE88" s="688"/>
      <c r="AF88" s="688"/>
      <c r="AG88" s="688">
        <v>4</v>
      </c>
      <c r="AH88" s="688"/>
      <c r="AI88" s="688"/>
      <c r="AJ88" s="688"/>
      <c r="AK88" s="688">
        <v>2</v>
      </c>
      <c r="AL88" s="688"/>
      <c r="AM88" s="688"/>
      <c r="AN88" s="688"/>
      <c r="AO88" s="688">
        <v>1</v>
      </c>
      <c r="AP88" s="688"/>
      <c r="AQ88" s="688"/>
      <c r="AR88" s="688"/>
      <c r="AS88" s="688">
        <v>4</v>
      </c>
      <c r="AT88" s="688"/>
      <c r="AU88" s="688"/>
      <c r="AV88" s="688"/>
      <c r="AW88" s="688">
        <v>4</v>
      </c>
      <c r="AX88" s="688"/>
      <c r="AY88" s="688"/>
      <c r="AZ88" s="688"/>
      <c r="BA88" s="688">
        <v>3</v>
      </c>
      <c r="BB88" s="688"/>
      <c r="BC88" s="688"/>
      <c r="BD88" s="688"/>
      <c r="BE88" s="688">
        <v>5</v>
      </c>
      <c r="BF88" s="688"/>
      <c r="BG88" s="688"/>
      <c r="BH88" s="688"/>
      <c r="BI88" s="688">
        <v>3</v>
      </c>
      <c r="BJ88" s="688"/>
      <c r="BK88" s="688"/>
      <c r="BL88" s="692"/>
    </row>
    <row r="89" spans="23:64" ht="30" customHeight="1" thickBot="1">
      <c r="W89" s="686" t="s">
        <v>270</v>
      </c>
      <c r="X89" s="686"/>
      <c r="Y89" s="687">
        <v>4</v>
      </c>
      <c r="Z89" s="685"/>
      <c r="AA89" s="685"/>
      <c r="AB89" s="685"/>
      <c r="AC89" s="685">
        <v>4</v>
      </c>
      <c r="AD89" s="685"/>
      <c r="AE89" s="685"/>
      <c r="AF89" s="685"/>
      <c r="AG89" s="685">
        <v>5</v>
      </c>
      <c r="AH89" s="685"/>
      <c r="AI89" s="685"/>
      <c r="AJ89" s="685"/>
      <c r="AK89" s="685">
        <v>1</v>
      </c>
      <c r="AL89" s="685"/>
      <c r="AM89" s="685"/>
      <c r="AN89" s="685"/>
      <c r="AO89" s="685">
        <v>2</v>
      </c>
      <c r="AP89" s="685"/>
      <c r="AQ89" s="685"/>
      <c r="AR89" s="685"/>
      <c r="AS89" s="685">
        <v>3</v>
      </c>
      <c r="AT89" s="685"/>
      <c r="AU89" s="685"/>
      <c r="AV89" s="685"/>
      <c r="AW89" s="685">
        <v>2</v>
      </c>
      <c r="AX89" s="685"/>
      <c r="AY89" s="685"/>
      <c r="AZ89" s="685"/>
      <c r="BA89" s="685">
        <v>3</v>
      </c>
      <c r="BB89" s="685"/>
      <c r="BC89" s="685"/>
      <c r="BD89" s="685"/>
      <c r="BE89" s="685">
        <v>5</v>
      </c>
      <c r="BF89" s="685"/>
      <c r="BG89" s="685"/>
      <c r="BH89" s="685"/>
      <c r="BI89" s="685">
        <v>2</v>
      </c>
      <c r="BJ89" s="685"/>
      <c r="BK89" s="685"/>
      <c r="BL89" s="691"/>
    </row>
    <row r="91" spans="23:64" ht="7.5" customHeight="1" thickBot="1"/>
    <row r="92" spans="23:64" ht="12.75" customHeight="1" thickBot="1">
      <c r="W92" s="683" t="s">
        <v>271</v>
      </c>
      <c r="X92" s="684"/>
      <c r="AC92" s="61" t="s">
        <v>272</v>
      </c>
    </row>
    <row r="93" spans="23:64" ht="12.75" customHeight="1">
      <c r="W93" s="201" t="s">
        <v>273</v>
      </c>
      <c r="X93" s="202" t="s">
        <v>274</v>
      </c>
    </row>
    <row r="94" spans="23:64" ht="12.75" customHeight="1">
      <c r="W94" s="203" t="s">
        <v>275</v>
      </c>
      <c r="X94" s="204" t="s">
        <v>276</v>
      </c>
    </row>
    <row r="95" spans="23:64" ht="12.75" customHeight="1">
      <c r="W95" s="203" t="s">
        <v>173</v>
      </c>
      <c r="X95" s="205"/>
    </row>
    <row r="96" spans="23:64" ht="12.75" customHeight="1">
      <c r="W96" s="203" t="s">
        <v>277</v>
      </c>
      <c r="X96" s="204" t="s">
        <v>278</v>
      </c>
    </row>
    <row r="97" spans="23:24" ht="12.75" customHeight="1" thickBot="1">
      <c r="W97" s="206" t="s">
        <v>279</v>
      </c>
      <c r="X97" s="207" t="s">
        <v>280</v>
      </c>
    </row>
    <row r="98" spans="23:24" ht="12.75" customHeight="1" thickBot="1"/>
    <row r="99" spans="23:24" ht="12.75" customHeight="1" thickBot="1">
      <c r="W99" s="683" t="s">
        <v>281</v>
      </c>
      <c r="X99" s="684"/>
    </row>
    <row r="100" spans="23:24" ht="12.75" customHeight="1">
      <c r="W100" s="201"/>
      <c r="X100" s="208"/>
    </row>
    <row r="101" spans="23:24" ht="12.75" customHeight="1">
      <c r="W101" s="203" t="s">
        <v>282</v>
      </c>
      <c r="X101" s="209" t="s">
        <v>283</v>
      </c>
    </row>
    <row r="102" spans="23:24" ht="12.75" customHeight="1">
      <c r="W102" s="203" t="s">
        <v>284</v>
      </c>
      <c r="X102" s="209" t="s">
        <v>285</v>
      </c>
    </row>
    <row r="103" spans="23:24" ht="12.75" customHeight="1" thickBot="1">
      <c r="W103" s="206" t="s">
        <v>286</v>
      </c>
      <c r="X103" s="210" t="s">
        <v>287</v>
      </c>
    </row>
    <row r="104" spans="23:24" ht="12.75" customHeight="1" thickBot="1"/>
    <row r="105" spans="23:24" ht="12.75" customHeight="1" thickBot="1">
      <c r="W105" s="683" t="s">
        <v>288</v>
      </c>
      <c r="X105" s="684"/>
    </row>
    <row r="106" spans="23:24" ht="12.75" customHeight="1">
      <c r="W106" s="201" t="s">
        <v>173</v>
      </c>
      <c r="X106" s="211"/>
    </row>
    <row r="107" spans="23:24" ht="12.75" customHeight="1">
      <c r="W107" s="203" t="s">
        <v>289</v>
      </c>
      <c r="X107" s="212">
        <v>1</v>
      </c>
    </row>
    <row r="108" spans="23:24" ht="12.75" customHeight="1">
      <c r="W108" s="203" t="s">
        <v>163</v>
      </c>
      <c r="X108" s="212">
        <v>3</v>
      </c>
    </row>
    <row r="109" spans="23:24" ht="12.75" customHeight="1">
      <c r="W109" s="203" t="s">
        <v>290</v>
      </c>
      <c r="X109" s="212">
        <v>9</v>
      </c>
    </row>
    <row r="110" spans="23:24" ht="12.75" customHeight="1">
      <c r="W110" s="203"/>
      <c r="X110" s="212"/>
    </row>
    <row r="111" spans="23:24" ht="12.75" customHeight="1">
      <c r="W111" s="203"/>
      <c r="X111" s="212"/>
    </row>
    <row r="112" spans="23:24" ht="12.75" customHeight="1">
      <c r="W112" s="203"/>
      <c r="X112" s="212"/>
    </row>
    <row r="113" spans="23:24" ht="12.75" customHeight="1">
      <c r="W113" s="203"/>
      <c r="X113" s="212"/>
    </row>
    <row r="114" spans="23:24" ht="12.75" customHeight="1">
      <c r="W114" s="203"/>
      <c r="X114" s="212"/>
    </row>
    <row r="115" spans="23:24" ht="12.75" customHeight="1">
      <c r="W115" s="203"/>
      <c r="X115" s="212"/>
    </row>
    <row r="116" spans="23:24" ht="12.75" customHeight="1" thickBot="1">
      <c r="W116" s="206"/>
      <c r="X116" s="213"/>
    </row>
    <row r="117" spans="23:24" ht="12.75" customHeight="1" thickBot="1">
      <c r="X117" s="214"/>
    </row>
    <row r="118" spans="23:24" ht="12.75" customHeight="1" thickBot="1">
      <c r="W118" s="683" t="s">
        <v>233</v>
      </c>
      <c r="X118" s="684"/>
    </row>
    <row r="119" spans="23:24" ht="12.75" customHeight="1">
      <c r="W119" s="201"/>
      <c r="X119" s="211"/>
    </row>
    <row r="120" spans="23:24" ht="12.75" customHeight="1">
      <c r="W120" s="203" t="s">
        <v>165</v>
      </c>
      <c r="X120" s="212">
        <v>1</v>
      </c>
    </row>
    <row r="121" spans="23:24" ht="12.75" customHeight="1">
      <c r="W121" s="203"/>
      <c r="X121" s="212">
        <v>2</v>
      </c>
    </row>
    <row r="122" spans="23:24" ht="12.75" customHeight="1">
      <c r="W122" s="203" t="s">
        <v>291</v>
      </c>
      <c r="X122" s="212">
        <v>3</v>
      </c>
    </row>
    <row r="123" spans="23:24" ht="12.75" customHeight="1">
      <c r="W123" s="203"/>
      <c r="X123" s="212">
        <v>4</v>
      </c>
    </row>
    <row r="124" spans="23:24" ht="12.75" customHeight="1">
      <c r="W124" s="203" t="s">
        <v>161</v>
      </c>
      <c r="X124" s="212">
        <v>5</v>
      </c>
    </row>
    <row r="125" spans="23:24" ht="12.75" customHeight="1">
      <c r="W125" s="203"/>
      <c r="X125" s="212"/>
    </row>
    <row r="126" spans="23:24" ht="12.75" customHeight="1">
      <c r="W126" s="203"/>
      <c r="X126" s="212"/>
    </row>
    <row r="127" spans="23:24" ht="12.75" customHeight="1">
      <c r="W127" s="203"/>
      <c r="X127" s="212"/>
    </row>
    <row r="128" spans="23:24" ht="12.75" customHeight="1">
      <c r="W128" s="203"/>
      <c r="X128" s="212"/>
    </row>
    <row r="129" spans="23:24" ht="12.75" customHeight="1" thickBot="1">
      <c r="W129" s="206"/>
      <c r="X129" s="213"/>
    </row>
    <row r="130" spans="23:24" ht="12.75" customHeight="1" thickBot="1"/>
    <row r="131" spans="23:24" ht="12.75" customHeight="1" thickBot="1">
      <c r="W131" s="683" t="s">
        <v>292</v>
      </c>
      <c r="X131" s="684"/>
    </row>
    <row r="132" spans="23:24" ht="12.75" customHeight="1">
      <c r="W132" s="201"/>
      <c r="X132" s="211"/>
    </row>
    <row r="133" spans="23:24" ht="12.75" customHeight="1">
      <c r="W133" s="203" t="s">
        <v>165</v>
      </c>
      <c r="X133" s="212">
        <v>1</v>
      </c>
    </row>
    <row r="134" spans="23:24" ht="12.75" customHeight="1">
      <c r="W134" s="203"/>
      <c r="X134" s="212">
        <v>2</v>
      </c>
    </row>
    <row r="135" spans="23:24" ht="12.75" customHeight="1">
      <c r="W135" s="203" t="s">
        <v>291</v>
      </c>
      <c r="X135" s="212">
        <v>3</v>
      </c>
    </row>
    <row r="136" spans="23:24" ht="12.75" customHeight="1">
      <c r="W136" s="203"/>
      <c r="X136" s="212">
        <v>4</v>
      </c>
    </row>
    <row r="137" spans="23:24" ht="12.75" customHeight="1">
      <c r="W137" s="203" t="s">
        <v>161</v>
      </c>
      <c r="X137" s="212">
        <v>5</v>
      </c>
    </row>
    <row r="138" spans="23:24" ht="12.75" customHeight="1">
      <c r="W138" s="203"/>
      <c r="X138" s="212"/>
    </row>
    <row r="139" spans="23:24" ht="12.75" customHeight="1">
      <c r="W139" s="203"/>
      <c r="X139" s="212"/>
    </row>
    <row r="140" spans="23:24" ht="12.75" customHeight="1">
      <c r="W140" s="203"/>
      <c r="X140" s="212"/>
    </row>
    <row r="141" spans="23:24" ht="12.75" customHeight="1">
      <c r="W141" s="203"/>
      <c r="X141" s="212"/>
    </row>
    <row r="142" spans="23:24" ht="12.75" customHeight="1" thickBot="1">
      <c r="W142" s="206"/>
      <c r="X142" s="213"/>
    </row>
    <row r="143" spans="23:24" ht="12.75" customHeight="1" thickBot="1"/>
    <row r="144" spans="23:24" ht="12.75" customHeight="1" thickBot="1">
      <c r="W144" s="683" t="s">
        <v>293</v>
      </c>
      <c r="X144" s="684"/>
    </row>
    <row r="145" spans="23:24" ht="12.75" customHeight="1">
      <c r="W145" s="201"/>
      <c r="X145" s="211"/>
    </row>
    <row r="146" spans="23:24" ht="12.75" customHeight="1">
      <c r="W146" s="203" t="s">
        <v>294</v>
      </c>
      <c r="X146" s="212">
        <v>1</v>
      </c>
    </row>
    <row r="147" spans="23:24" ht="12.75" customHeight="1">
      <c r="W147" s="203"/>
      <c r="X147" s="212">
        <v>2</v>
      </c>
    </row>
    <row r="148" spans="23:24" ht="12.75" customHeight="1">
      <c r="W148" s="203"/>
      <c r="X148" s="212">
        <v>3</v>
      </c>
    </row>
    <row r="149" spans="23:24" ht="12.75" customHeight="1">
      <c r="W149" s="203"/>
      <c r="X149" s="212">
        <v>4</v>
      </c>
    </row>
    <row r="150" spans="23:24" ht="12.75" customHeight="1">
      <c r="W150" s="203" t="s">
        <v>295</v>
      </c>
      <c r="X150" s="212">
        <v>5</v>
      </c>
    </row>
    <row r="151" spans="23:24" ht="12.75" customHeight="1">
      <c r="W151" s="203"/>
      <c r="X151" s="212"/>
    </row>
    <row r="152" spans="23:24" ht="12.75" customHeight="1">
      <c r="W152" s="203"/>
      <c r="X152" s="212"/>
    </row>
    <row r="153" spans="23:24" ht="12.75" customHeight="1">
      <c r="W153" s="203"/>
      <c r="X153" s="212"/>
    </row>
    <row r="154" spans="23:24" ht="12.75" customHeight="1">
      <c r="W154" s="203"/>
      <c r="X154" s="212"/>
    </row>
    <row r="155" spans="23:24" ht="12.75" customHeight="1" thickBot="1">
      <c r="W155" s="206"/>
      <c r="X155" s="213"/>
    </row>
    <row r="156" spans="23:24" ht="12.75" customHeight="1" thickBot="1"/>
    <row r="157" spans="23:24" ht="12.75" customHeight="1" thickBot="1">
      <c r="W157" s="683" t="s">
        <v>296</v>
      </c>
      <c r="X157" s="684"/>
    </row>
    <row r="158" spans="23:24" ht="12.75" customHeight="1">
      <c r="W158" s="201"/>
      <c r="X158" s="211"/>
    </row>
    <row r="159" spans="23:24" ht="12.75" customHeight="1">
      <c r="W159" s="203" t="s">
        <v>297</v>
      </c>
      <c r="X159" s="212">
        <v>1</v>
      </c>
    </row>
    <row r="160" spans="23:24" ht="12.75" customHeight="1">
      <c r="W160" s="203"/>
      <c r="X160" s="212">
        <v>2</v>
      </c>
    </row>
    <row r="161" spans="23:24" ht="12.75" customHeight="1">
      <c r="W161" s="203" t="s">
        <v>298</v>
      </c>
      <c r="X161" s="212">
        <v>3</v>
      </c>
    </row>
    <row r="162" spans="23:24" ht="12.75" customHeight="1">
      <c r="W162" s="203"/>
      <c r="X162" s="212">
        <v>4</v>
      </c>
    </row>
    <row r="163" spans="23:24" ht="12.75" customHeight="1">
      <c r="W163" s="203" t="s">
        <v>299</v>
      </c>
      <c r="X163" s="212">
        <v>5</v>
      </c>
    </row>
    <row r="164" spans="23:24" ht="12.75" customHeight="1">
      <c r="W164" s="203"/>
      <c r="X164" s="212"/>
    </row>
    <row r="165" spans="23:24" ht="12.75" customHeight="1">
      <c r="W165" s="203"/>
      <c r="X165" s="212"/>
    </row>
    <row r="166" spans="23:24" ht="12.75" customHeight="1">
      <c r="W166" s="203"/>
      <c r="X166" s="212"/>
    </row>
    <row r="167" spans="23:24" ht="12.75" customHeight="1">
      <c r="W167" s="203"/>
      <c r="X167" s="212"/>
    </row>
    <row r="168" spans="23:24" ht="12.75" customHeight="1" thickBot="1">
      <c r="W168" s="206"/>
      <c r="X168" s="213"/>
    </row>
    <row r="169" spans="23:24" ht="12.75" customHeight="1"/>
    <row r="170" spans="23:24" ht="12.75" customHeight="1"/>
  </sheetData>
  <mergeCells count="426">
    <mergeCell ref="AD25:AE26"/>
    <mergeCell ref="AH25:AI26"/>
    <mergeCell ref="AL25:AM26"/>
    <mergeCell ref="AP25:AQ26"/>
    <mergeCell ref="AP21:AQ22"/>
    <mergeCell ref="AT13:AU14"/>
    <mergeCell ref="C3:V3"/>
    <mergeCell ref="C4:V4"/>
    <mergeCell ref="C5:V5"/>
    <mergeCell ref="C6:V6"/>
    <mergeCell ref="AR11:AS12"/>
    <mergeCell ref="AP13:AQ14"/>
    <mergeCell ref="AT25:AU26"/>
    <mergeCell ref="AV15:AW16"/>
    <mergeCell ref="AV19:AW20"/>
    <mergeCell ref="AR15:AS16"/>
    <mergeCell ref="AR19:AS20"/>
    <mergeCell ref="AT17:AU18"/>
    <mergeCell ref="AJ19:AK20"/>
    <mergeCell ref="AN15:AO16"/>
    <mergeCell ref="AP17:AQ18"/>
    <mergeCell ref="AN19:AO20"/>
    <mergeCell ref="AL17:AM18"/>
    <mergeCell ref="BB21:BC22"/>
    <mergeCell ref="AX17:AY18"/>
    <mergeCell ref="AZ19:BA20"/>
    <mergeCell ref="BF25:BG26"/>
    <mergeCell ref="AX25:AY26"/>
    <mergeCell ref="AZ23:BA24"/>
    <mergeCell ref="BD23:BE24"/>
    <mergeCell ref="BB25:BC26"/>
    <mergeCell ref="AV23:AW24"/>
    <mergeCell ref="AF23:AG24"/>
    <mergeCell ref="AJ23:AK24"/>
    <mergeCell ref="AN23:AO24"/>
    <mergeCell ref="AJ27:AK28"/>
    <mergeCell ref="AH21:AI22"/>
    <mergeCell ref="AL21:AM22"/>
    <mergeCell ref="AV27:AW28"/>
    <mergeCell ref="AR27:AS28"/>
    <mergeCell ref="AX21:AY22"/>
    <mergeCell ref="AT21:AU22"/>
    <mergeCell ref="AR23:AS24"/>
    <mergeCell ref="AO35:AR35"/>
    <mergeCell ref="AS35:AV35"/>
    <mergeCell ref="AW35:AZ35"/>
    <mergeCell ref="BE35:BH35"/>
    <mergeCell ref="BA35:BD35"/>
    <mergeCell ref="AN27:AO28"/>
    <mergeCell ref="AK30:AN33"/>
    <mergeCell ref="BH27:BI28"/>
    <mergeCell ref="BD27:BE28"/>
    <mergeCell ref="BI30:BL33"/>
    <mergeCell ref="BE30:BH33"/>
    <mergeCell ref="BA30:BD33"/>
    <mergeCell ref="AZ27:BA28"/>
    <mergeCell ref="Y34:BL34"/>
    <mergeCell ref="AB27:AC28"/>
    <mergeCell ref="AF27:AG28"/>
    <mergeCell ref="W30:X33"/>
    <mergeCell ref="Y30:AB33"/>
    <mergeCell ref="AC30:AF33"/>
    <mergeCell ref="AG30:AJ33"/>
    <mergeCell ref="BO40:BO43"/>
    <mergeCell ref="AS40:AV43"/>
    <mergeCell ref="AW40:AZ43"/>
    <mergeCell ref="BI36:BL39"/>
    <mergeCell ref="BE36:BH39"/>
    <mergeCell ref="BA40:BD43"/>
    <mergeCell ref="AS30:AV33"/>
    <mergeCell ref="BI35:BL35"/>
    <mergeCell ref="BM34:BR34"/>
    <mergeCell ref="AW30:AZ33"/>
    <mergeCell ref="AO30:AR33"/>
    <mergeCell ref="Y35:AB35"/>
    <mergeCell ref="AC35:AF35"/>
    <mergeCell ref="AG35:AJ35"/>
    <mergeCell ref="Y36:AB39"/>
    <mergeCell ref="AC36:AF39"/>
    <mergeCell ref="AG36:AJ39"/>
    <mergeCell ref="AC40:AF43"/>
    <mergeCell ref="AK35:AN35"/>
    <mergeCell ref="BR36:BR39"/>
    <mergeCell ref="R41:S42"/>
    <mergeCell ref="BI40:BL43"/>
    <mergeCell ref="W36:W39"/>
    <mergeCell ref="T39:U40"/>
    <mergeCell ref="AS36:AV39"/>
    <mergeCell ref="BA36:BD39"/>
    <mergeCell ref="AO40:AR43"/>
    <mergeCell ref="AO36:AR39"/>
    <mergeCell ref="Y40:AB43"/>
    <mergeCell ref="AG40:AJ43"/>
    <mergeCell ref="X36:X39"/>
    <mergeCell ref="BM36:BM39"/>
    <mergeCell ref="BN36:BN39"/>
    <mergeCell ref="BO36:BO39"/>
    <mergeCell ref="BP36:BP39"/>
    <mergeCell ref="BQ36:BQ39"/>
    <mergeCell ref="AK36:AN39"/>
    <mergeCell ref="AW36:AZ39"/>
    <mergeCell ref="BR40:BR43"/>
    <mergeCell ref="BQ40:BQ43"/>
    <mergeCell ref="BM44:BM47"/>
    <mergeCell ref="BN44:BN47"/>
    <mergeCell ref="BR44:BR47"/>
    <mergeCell ref="BP40:BP43"/>
    <mergeCell ref="BE40:BH43"/>
    <mergeCell ref="BM40:BM43"/>
    <mergeCell ref="BN40:BN43"/>
    <mergeCell ref="R45:S46"/>
    <mergeCell ref="BQ48:BQ51"/>
    <mergeCell ref="BO44:BO47"/>
    <mergeCell ref="BP44:BP47"/>
    <mergeCell ref="BA44:BD47"/>
    <mergeCell ref="X48:X51"/>
    <mergeCell ref="W48:W51"/>
    <mergeCell ref="BQ44:BQ47"/>
    <mergeCell ref="BE44:BH47"/>
    <mergeCell ref="AO44:AR47"/>
    <mergeCell ref="AS44:AV47"/>
    <mergeCell ref="AK44:AN47"/>
    <mergeCell ref="W44:W47"/>
    <mergeCell ref="X44:X47"/>
    <mergeCell ref="W40:W43"/>
    <mergeCell ref="AK40:AN43"/>
    <mergeCell ref="X40:X43"/>
    <mergeCell ref="BI44:BL47"/>
    <mergeCell ref="AW44:AZ47"/>
    <mergeCell ref="H51:I52"/>
    <mergeCell ref="L51:M52"/>
    <mergeCell ref="AG52:AJ55"/>
    <mergeCell ref="Y52:AB55"/>
    <mergeCell ref="P51:Q52"/>
    <mergeCell ref="N45:O46"/>
    <mergeCell ref="J49:K50"/>
    <mergeCell ref="N49:O50"/>
    <mergeCell ref="BE52:BH55"/>
    <mergeCell ref="W52:W55"/>
    <mergeCell ref="AO52:AR55"/>
    <mergeCell ref="P47:Q48"/>
    <mergeCell ref="Y44:AB47"/>
    <mergeCell ref="AC44:AF47"/>
    <mergeCell ref="AG44:AJ47"/>
    <mergeCell ref="R49:S50"/>
    <mergeCell ref="AO48:AR51"/>
    <mergeCell ref="L47:M48"/>
    <mergeCell ref="T47:U48"/>
    <mergeCell ref="Y48:AB51"/>
    <mergeCell ref="AC48:AF51"/>
    <mergeCell ref="AG48:AJ51"/>
    <mergeCell ref="P43:Q44"/>
    <mergeCell ref="T43:U44"/>
    <mergeCell ref="P55:Q56"/>
    <mergeCell ref="AC56:AF59"/>
    <mergeCell ref="Y56:AB59"/>
    <mergeCell ref="X56:X59"/>
    <mergeCell ref="AK48:AN51"/>
    <mergeCell ref="AS48:AV51"/>
    <mergeCell ref="BR52:BR55"/>
    <mergeCell ref="BM52:BM55"/>
    <mergeCell ref="BN52:BN55"/>
    <mergeCell ref="BO52:BO55"/>
    <mergeCell ref="BP52:BP55"/>
    <mergeCell ref="BQ52:BQ55"/>
    <mergeCell ref="BR48:BR51"/>
    <mergeCell ref="BN48:BN51"/>
    <mergeCell ref="BO48:BO51"/>
    <mergeCell ref="BP48:BP51"/>
    <mergeCell ref="BA48:BD51"/>
    <mergeCell ref="BE48:BH51"/>
    <mergeCell ref="BM48:BM51"/>
    <mergeCell ref="BI52:BL55"/>
    <mergeCell ref="BI48:BL51"/>
    <mergeCell ref="BA52:BD55"/>
    <mergeCell ref="AS52:AV55"/>
    <mergeCell ref="AK52:AN55"/>
    <mergeCell ref="T51:U52"/>
    <mergeCell ref="T55:U56"/>
    <mergeCell ref="AW52:AZ55"/>
    <mergeCell ref="R53:S54"/>
    <mergeCell ref="AW48:AZ51"/>
    <mergeCell ref="AG56:AJ59"/>
    <mergeCell ref="X52:X55"/>
    <mergeCell ref="AC52:AF55"/>
    <mergeCell ref="AK56:AN59"/>
    <mergeCell ref="AS56:AV59"/>
    <mergeCell ref="AO56:AR59"/>
    <mergeCell ref="F53:G54"/>
    <mergeCell ref="F57:G58"/>
    <mergeCell ref="J57:K58"/>
    <mergeCell ref="N57:O58"/>
    <mergeCell ref="N53:O54"/>
    <mergeCell ref="H59:I60"/>
    <mergeCell ref="J53:K54"/>
    <mergeCell ref="D55:E56"/>
    <mergeCell ref="H55:I56"/>
    <mergeCell ref="L55:M56"/>
    <mergeCell ref="BA56:BD59"/>
    <mergeCell ref="BE56:BH59"/>
    <mergeCell ref="AW56:AZ59"/>
    <mergeCell ref="BA60:BD63"/>
    <mergeCell ref="X64:X67"/>
    <mergeCell ref="P63:Q64"/>
    <mergeCell ref="W56:W59"/>
    <mergeCell ref="P59:Q60"/>
    <mergeCell ref="R57:S58"/>
    <mergeCell ref="W60:W63"/>
    <mergeCell ref="T59:U60"/>
    <mergeCell ref="BR60:BR63"/>
    <mergeCell ref="BO60:BO63"/>
    <mergeCell ref="BN56:BN59"/>
    <mergeCell ref="BI60:BL63"/>
    <mergeCell ref="BM60:BM63"/>
    <mergeCell ref="BN60:BN63"/>
    <mergeCell ref="BI56:BL59"/>
    <mergeCell ref="BP60:BP63"/>
    <mergeCell ref="BQ60:BQ63"/>
    <mergeCell ref="BR56:BR59"/>
    <mergeCell ref="BQ56:BQ59"/>
    <mergeCell ref="BO56:BO59"/>
    <mergeCell ref="BM56:BM59"/>
    <mergeCell ref="BP56:BP59"/>
    <mergeCell ref="J61:K62"/>
    <mergeCell ref="N61:O62"/>
    <mergeCell ref="R61:S62"/>
    <mergeCell ref="AK60:AN63"/>
    <mergeCell ref="Y60:AB63"/>
    <mergeCell ref="AC60:AF63"/>
    <mergeCell ref="T63:U64"/>
    <mergeCell ref="W64:W67"/>
    <mergeCell ref="AK64:AN67"/>
    <mergeCell ref="Y64:AB67"/>
    <mergeCell ref="N65:O66"/>
    <mergeCell ref="L63:M64"/>
    <mergeCell ref="L59:M60"/>
    <mergeCell ref="X60:X63"/>
    <mergeCell ref="R65:S66"/>
    <mergeCell ref="P67:Q68"/>
    <mergeCell ref="AG72:AJ75"/>
    <mergeCell ref="BM68:BM71"/>
    <mergeCell ref="BE64:BH67"/>
    <mergeCell ref="BI64:BL67"/>
    <mergeCell ref="BM64:BM67"/>
    <mergeCell ref="BN64:BN67"/>
    <mergeCell ref="AG68:AJ71"/>
    <mergeCell ref="AG64:AJ67"/>
    <mergeCell ref="AG60:AJ63"/>
    <mergeCell ref="AW68:AZ71"/>
    <mergeCell ref="AK68:AN71"/>
    <mergeCell ref="AO68:AR71"/>
    <mergeCell ref="AS68:AV71"/>
    <mergeCell ref="AW64:AZ67"/>
    <mergeCell ref="AS64:AV67"/>
    <mergeCell ref="AK72:AN75"/>
    <mergeCell ref="BM72:BM75"/>
    <mergeCell ref="AO64:AR67"/>
    <mergeCell ref="AW60:AZ63"/>
    <mergeCell ref="AO60:AR63"/>
    <mergeCell ref="AS60:AV63"/>
    <mergeCell ref="BE60:BH63"/>
    <mergeCell ref="BP72:BP75"/>
    <mergeCell ref="BA64:BD67"/>
    <mergeCell ref="AO72:AR75"/>
    <mergeCell ref="BO64:BO67"/>
    <mergeCell ref="BE68:BH71"/>
    <mergeCell ref="BN68:BN71"/>
    <mergeCell ref="BO68:BO71"/>
    <mergeCell ref="BR64:BR67"/>
    <mergeCell ref="BR68:BR71"/>
    <mergeCell ref="BQ68:BQ71"/>
    <mergeCell ref="BP64:BP67"/>
    <mergeCell ref="BP68:BP71"/>
    <mergeCell ref="BE72:BH75"/>
    <mergeCell ref="BQ72:BQ75"/>
    <mergeCell ref="BR72:BR75"/>
    <mergeCell ref="BQ64:BQ67"/>
    <mergeCell ref="AS72:AV75"/>
    <mergeCell ref="AW72:AZ75"/>
    <mergeCell ref="BI72:BL75"/>
    <mergeCell ref="BI68:BL71"/>
    <mergeCell ref="BA72:BD75"/>
    <mergeCell ref="BO72:BO75"/>
    <mergeCell ref="BN72:BN75"/>
    <mergeCell ref="BA68:BD71"/>
    <mergeCell ref="R69:S70"/>
    <mergeCell ref="T71:U72"/>
    <mergeCell ref="AC68:AF71"/>
    <mergeCell ref="Y68:AB71"/>
    <mergeCell ref="AC72:AF75"/>
    <mergeCell ref="X68:X71"/>
    <mergeCell ref="T67:U68"/>
    <mergeCell ref="AC64:AF67"/>
    <mergeCell ref="W68:W71"/>
    <mergeCell ref="Y72:AB75"/>
    <mergeCell ref="W72:W75"/>
    <mergeCell ref="X72:X75"/>
    <mergeCell ref="T75:U75"/>
    <mergeCell ref="W76:X76"/>
    <mergeCell ref="AC76:AF76"/>
    <mergeCell ref="Y76:AB76"/>
    <mergeCell ref="AO76:AR76"/>
    <mergeCell ref="W79:X79"/>
    <mergeCell ref="BI76:BL76"/>
    <mergeCell ref="BA76:BD76"/>
    <mergeCell ref="AG76:AJ76"/>
    <mergeCell ref="AS76:AV76"/>
    <mergeCell ref="AW76:AZ76"/>
    <mergeCell ref="BE76:BH76"/>
    <mergeCell ref="AK76:AN76"/>
    <mergeCell ref="W81:X81"/>
    <mergeCell ref="BI77:BL77"/>
    <mergeCell ref="BA77:BD77"/>
    <mergeCell ref="BE77:BH77"/>
    <mergeCell ref="AS77:AV77"/>
    <mergeCell ref="AW77:AZ77"/>
    <mergeCell ref="W80:X80"/>
    <mergeCell ref="Y80:AB80"/>
    <mergeCell ref="Y79:AB79"/>
    <mergeCell ref="AG80:AJ80"/>
    <mergeCell ref="W77:X77"/>
    <mergeCell ref="Y77:AB77"/>
    <mergeCell ref="AC77:AF77"/>
    <mergeCell ref="AG77:AJ77"/>
    <mergeCell ref="AC80:AF80"/>
    <mergeCell ref="AC79:AF79"/>
    <mergeCell ref="AG79:AJ79"/>
    <mergeCell ref="AO77:AR77"/>
    <mergeCell ref="AK79:AN79"/>
    <mergeCell ref="AO79:AR79"/>
    <mergeCell ref="Y81:AB81"/>
    <mergeCell ref="AC81:AF81"/>
    <mergeCell ref="BA82:BD82"/>
    <mergeCell ref="BE82:BH82"/>
    <mergeCell ref="BA81:BD81"/>
    <mergeCell ref="BE81:BH81"/>
    <mergeCell ref="BI80:BL80"/>
    <mergeCell ref="BI82:BL82"/>
    <mergeCell ref="AO80:AR80"/>
    <mergeCell ref="AK80:AN80"/>
    <mergeCell ref="AK77:AN77"/>
    <mergeCell ref="AK81:AN81"/>
    <mergeCell ref="AG81:AJ81"/>
    <mergeCell ref="BI79:BL79"/>
    <mergeCell ref="BA80:BD80"/>
    <mergeCell ref="BE80:BH80"/>
    <mergeCell ref="AW80:AZ80"/>
    <mergeCell ref="AS79:AV79"/>
    <mergeCell ref="AW79:AZ79"/>
    <mergeCell ref="BA79:BD79"/>
    <mergeCell ref="AW81:AZ81"/>
    <mergeCell ref="AS81:AV81"/>
    <mergeCell ref="AO81:AR81"/>
    <mergeCell ref="AS80:AV80"/>
    <mergeCell ref="BE79:BH79"/>
    <mergeCell ref="BI81:BL81"/>
    <mergeCell ref="AK82:AN82"/>
    <mergeCell ref="AW88:AZ88"/>
    <mergeCell ref="Y85:AB85"/>
    <mergeCell ref="AC85:AF85"/>
    <mergeCell ref="AG85:AJ85"/>
    <mergeCell ref="AS84:AV84"/>
    <mergeCell ref="AW84:AZ84"/>
    <mergeCell ref="W88:X88"/>
    <mergeCell ref="AW82:AZ82"/>
    <mergeCell ref="AS82:AV82"/>
    <mergeCell ref="Y82:AB82"/>
    <mergeCell ref="AC82:AF82"/>
    <mergeCell ref="AG82:AJ82"/>
    <mergeCell ref="AO82:AR82"/>
    <mergeCell ref="AK84:AN84"/>
    <mergeCell ref="W82:X82"/>
    <mergeCell ref="W84:X84"/>
    <mergeCell ref="W85:X85"/>
    <mergeCell ref="W86:X86"/>
    <mergeCell ref="Y86:AB86"/>
    <mergeCell ref="AK86:AN86"/>
    <mergeCell ref="AO86:AR86"/>
    <mergeCell ref="AO85:AR85"/>
    <mergeCell ref="Y84:AB84"/>
    <mergeCell ref="AC84:AF84"/>
    <mergeCell ref="AG84:AJ84"/>
    <mergeCell ref="BI84:BL84"/>
    <mergeCell ref="BA85:BD85"/>
    <mergeCell ref="BA84:BD84"/>
    <mergeCell ref="BE84:BH84"/>
    <mergeCell ref="BE85:BH85"/>
    <mergeCell ref="BI85:BL85"/>
    <mergeCell ref="AK85:AN85"/>
    <mergeCell ref="AO84:AR84"/>
    <mergeCell ref="AW86:AZ86"/>
    <mergeCell ref="BI89:BL89"/>
    <mergeCell ref="BI88:BL88"/>
    <mergeCell ref="BI86:BL86"/>
    <mergeCell ref="BA89:BD89"/>
    <mergeCell ref="BE86:BH86"/>
    <mergeCell ref="BA86:BD86"/>
    <mergeCell ref="AS86:AV86"/>
    <mergeCell ref="AS88:AV88"/>
    <mergeCell ref="AO88:AR88"/>
    <mergeCell ref="BE89:BH89"/>
    <mergeCell ref="BE88:BH88"/>
    <mergeCell ref="BA88:BD88"/>
    <mergeCell ref="AS89:AV89"/>
    <mergeCell ref="AO89:AR89"/>
    <mergeCell ref="AK88:AN88"/>
    <mergeCell ref="Y88:AB88"/>
    <mergeCell ref="AC88:AF88"/>
    <mergeCell ref="AG88:AJ88"/>
    <mergeCell ref="AK89:AN89"/>
    <mergeCell ref="AC86:AF86"/>
    <mergeCell ref="AG86:AJ86"/>
    <mergeCell ref="AS85:AV85"/>
    <mergeCell ref="AW85:AZ85"/>
    <mergeCell ref="W144:X144"/>
    <mergeCell ref="W157:X157"/>
    <mergeCell ref="W99:X99"/>
    <mergeCell ref="W105:X105"/>
    <mergeCell ref="W118:X118"/>
    <mergeCell ref="W131:X131"/>
    <mergeCell ref="AW89:AZ89"/>
    <mergeCell ref="W92:X92"/>
    <mergeCell ref="W89:X89"/>
    <mergeCell ref="Y89:AB89"/>
    <mergeCell ref="AC89:AF89"/>
    <mergeCell ref="AG89:AJ89"/>
  </mergeCells>
  <phoneticPr fontId="21" type="noConversion"/>
  <dataValidations count="9">
    <dataValidation type="list" allowBlank="1" showInputMessage="1" showErrorMessage="1" sqref="X36:X75" xr:uid="{00000000-0002-0000-0500-000000000000}">
      <formula1>$X$119:$X$129</formula1>
    </dataValidation>
    <dataValidation type="list" allowBlank="1" showInputMessage="1" showErrorMessage="1" sqref="Y36 Y44:AB75 AC36:BL75" xr:uid="{00000000-0002-0000-0500-000001000000}">
      <formula1>$X$106:$X$116</formula1>
    </dataValidation>
    <dataValidation type="list" allowBlank="1" showInputMessage="1" showErrorMessage="1" sqref="Y30:BL33" xr:uid="{00000000-0002-0000-0500-000002000000}">
      <formula1>$X$100:$X$103</formula1>
    </dataValidation>
    <dataValidation type="list" allowBlank="1" showInputMessage="1" showErrorMessage="1" sqref="AD25:AE26 P43:Q44 AT17:AU18 N65:O66 AV19:AW20 AP25:AQ26 T63:U64 T59:U60 P63:Q64 AB27:AC28 J61:K62 R61:S62 L63:M64 AR19:AS20 N57:O58 N61:O62 AX17:AY18 P51:Q52 T39:U40 P55:Q56 P59:Q60 D55:E56 J53:K54 R49:S50 AP21:AQ22 R53:S54 R57:S58 AT21:AU22 L51:M52 AN27:AO28 R69:S70 T75:U75 T55:U56 F53:G54 H51:I52 N49:O50 N45:O46 H59:I60 AR23:AS24 AR15:AS16 J49:K50 P47:Q48 J57:K58 AN19:AO20 AP17:AQ18 BH27:BI28 L47:M48 R45:S46 AV15:AW16 L55:M56 AF27:AG28 AJ23:AK24 AL21:AM22 BF25:BG26 BD27:BE28 T47:U48 T43:U44 AN23:AO24 N53:O54 AL17:AM18 AR11:AS12 L59:M60 AH25:AI26 BD23:BE24 BB25:BC26 AZ27:BA28 AT13:AU14 T51:U52 F57:G58 T71:U72 AF23:AG24 AJ19:AK20 AP13:AQ14 P67:Q68 BB21:BC22 AZ23:BA24 AX25:AY26 AV27:AW28 AL25:AM26 R41:S42 H55:I56 T67:U68 R65:S66 AH21:AI22 AJ27:AK28 AN15:AO16 AZ19:BA20 AX21:AY22 AV23:AW24 AT25:AU26 AR27:AS28" xr:uid="{00000000-0002-0000-0500-000003000000}">
      <formula1>$X$93:$X$97</formula1>
    </dataValidation>
    <dataValidation type="list" allowBlank="1" showInputMessage="1" showErrorMessage="1" sqref="BN40:BQ75 BM36:BM75" xr:uid="{00000000-0002-0000-0500-000004000000}">
      <formula1>$X$132:$X$142</formula1>
    </dataValidation>
    <dataValidation type="list" allowBlank="1" showInputMessage="1" showErrorMessage="1" sqref="BN36:BQ39" xr:uid="{00000000-0002-0000-0500-000005000000}">
      <formula1>$X$132:$X$137</formula1>
    </dataValidation>
    <dataValidation type="list" allowBlank="1" showInputMessage="1" showErrorMessage="1" sqref="Y89:BL89" xr:uid="{00000000-0002-0000-0500-000006000000}">
      <formula1>$X$158:$X$168</formula1>
    </dataValidation>
    <dataValidation type="list" allowBlank="1" showInputMessage="1" showErrorMessage="1" sqref="Y88:BL88" xr:uid="{00000000-0002-0000-0500-000007000000}">
      <formula1>$X$145:$X$155</formula1>
    </dataValidation>
    <dataValidation type="list" allowBlank="1" showInputMessage="1" showErrorMessage="1" sqref="Y40:AB43" xr:uid="{00000000-0002-0000-0500-000008000000}">
      <formula1>X106:X116</formula1>
    </dataValidation>
  </dataValidations>
  <pageMargins left="0.75" right="0.75" top="1" bottom="1" header="0.5" footer="0.5"/>
  <pageSetup scale="53" orientation="portrait" horizontalDpi="1200" verticalDpi="12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9">
    <pageSetUpPr fitToPage="1"/>
  </sheetPr>
  <dimension ref="B1:EW229"/>
  <sheetViews>
    <sheetView showGridLines="0" showRowColHeaders="0" topLeftCell="A10" zoomScale="75" workbookViewId="0">
      <selection activeCell="C3" sqref="C3:V3"/>
    </sheetView>
  </sheetViews>
  <sheetFormatPr defaultColWidth="5.6640625" defaultRowHeight="7.5" customHeight="1"/>
  <cols>
    <col min="1" max="1" width="1.44140625" style="6" customWidth="1"/>
    <col min="2" max="2" width="16.44140625" style="6" customWidth="1"/>
    <col min="3" max="42" width="1.44140625" style="6" customWidth="1"/>
    <col min="43" max="43" width="34.5546875" style="6" customWidth="1"/>
    <col min="44" max="44" width="5.6640625" style="6" customWidth="1"/>
    <col min="45" max="124" width="1.44140625" style="6" customWidth="1"/>
    <col min="125" max="16384" width="5.6640625" style="6"/>
  </cols>
  <sheetData>
    <row r="1" spans="2:153" ht="14.25" customHeight="1">
      <c r="B1" s="192" t="s">
        <v>228</v>
      </c>
    </row>
    <row r="2" spans="2:153" ht="14.25" customHeight="1" thickBot="1">
      <c r="B2" s="192"/>
    </row>
    <row r="3" spans="2:153" ht="14.25" customHeight="1">
      <c r="B3" s="83" t="s">
        <v>1</v>
      </c>
      <c r="C3" s="770"/>
      <c r="D3" s="771"/>
      <c r="E3" s="771"/>
      <c r="F3" s="771"/>
      <c r="G3" s="771"/>
      <c r="H3" s="771"/>
      <c r="I3" s="771"/>
      <c r="J3" s="771"/>
      <c r="K3" s="771"/>
      <c r="L3" s="771"/>
      <c r="M3" s="771"/>
      <c r="N3" s="771"/>
      <c r="O3" s="771"/>
      <c r="P3" s="771"/>
      <c r="Q3" s="771"/>
      <c r="R3" s="771"/>
      <c r="S3" s="771"/>
      <c r="T3" s="771"/>
      <c r="U3" s="771"/>
      <c r="V3" s="772"/>
    </row>
    <row r="4" spans="2:153" ht="14.25" customHeight="1">
      <c r="B4" s="84" t="s">
        <v>27</v>
      </c>
      <c r="C4" s="776"/>
      <c r="D4" s="774"/>
      <c r="E4" s="774"/>
      <c r="F4" s="774"/>
      <c r="G4" s="774"/>
      <c r="H4" s="774"/>
      <c r="I4" s="774"/>
      <c r="J4" s="774"/>
      <c r="K4" s="774"/>
      <c r="L4" s="774"/>
      <c r="M4" s="774"/>
      <c r="N4" s="774"/>
      <c r="O4" s="774"/>
      <c r="P4" s="774"/>
      <c r="Q4" s="774"/>
      <c r="R4" s="774"/>
      <c r="S4" s="774"/>
      <c r="T4" s="774"/>
      <c r="U4" s="774"/>
      <c r="V4" s="775"/>
    </row>
    <row r="5" spans="2:153" ht="14.25" customHeight="1">
      <c r="B5" s="84" t="s">
        <v>3</v>
      </c>
      <c r="C5" s="776"/>
      <c r="D5" s="774"/>
      <c r="E5" s="774"/>
      <c r="F5" s="774"/>
      <c r="G5" s="774"/>
      <c r="H5" s="774"/>
      <c r="I5" s="774"/>
      <c r="J5" s="774"/>
      <c r="K5" s="774"/>
      <c r="L5" s="774"/>
      <c r="M5" s="774"/>
      <c r="N5" s="774"/>
      <c r="O5" s="774"/>
      <c r="P5" s="774"/>
      <c r="Q5" s="774"/>
      <c r="R5" s="774"/>
      <c r="S5" s="774"/>
      <c r="T5" s="774"/>
      <c r="U5" s="774"/>
      <c r="V5" s="775"/>
    </row>
    <row r="6" spans="2:153" ht="14.25" customHeight="1" thickBot="1">
      <c r="B6" s="85" t="s">
        <v>28</v>
      </c>
      <c r="C6" s="777"/>
      <c r="D6" s="778"/>
      <c r="E6" s="778"/>
      <c r="F6" s="778"/>
      <c r="G6" s="778"/>
      <c r="H6" s="778"/>
      <c r="I6" s="778"/>
      <c r="J6" s="778"/>
      <c r="K6" s="778"/>
      <c r="L6" s="778"/>
      <c r="M6" s="778"/>
      <c r="N6" s="778"/>
      <c r="O6" s="778"/>
      <c r="P6" s="778"/>
      <c r="Q6" s="778"/>
      <c r="R6" s="778"/>
      <c r="S6" s="778"/>
      <c r="T6" s="778"/>
      <c r="U6" s="778"/>
      <c r="V6" s="779"/>
    </row>
    <row r="7" spans="2:153" ht="14.25" customHeight="1"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</row>
    <row r="8" spans="2:153" s="192" customFormat="1" ht="15" customHeight="1">
      <c r="B8" s="55" t="s">
        <v>24</v>
      </c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</row>
    <row r="9" spans="2:153" s="192" customFormat="1" ht="7.5" customHeight="1">
      <c r="CF9" s="193"/>
      <c r="CG9" s="194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</row>
    <row r="10" spans="2:153" s="192" customFormat="1" ht="7.5" customHeight="1">
      <c r="CE10" s="193"/>
      <c r="CF10" s="711"/>
      <c r="CG10" s="711"/>
      <c r="CH10" s="194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</row>
    <row r="11" spans="2:153" s="192" customFormat="1" ht="7.5" customHeight="1">
      <c r="CD11" s="193"/>
      <c r="CE11" s="194"/>
      <c r="CF11" s="711"/>
      <c r="CG11" s="711"/>
      <c r="CH11" s="193"/>
      <c r="CI11" s="194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</row>
    <row r="12" spans="2:153" s="192" customFormat="1" ht="7.5" customHeight="1">
      <c r="CC12" s="193"/>
      <c r="CD12" s="711"/>
      <c r="CE12" s="711"/>
      <c r="CF12" s="194"/>
      <c r="CG12" s="193"/>
      <c r="CH12" s="711"/>
      <c r="CI12" s="711"/>
      <c r="CJ12" s="194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</row>
    <row r="13" spans="2:153" s="192" customFormat="1" ht="7.5" customHeight="1">
      <c r="CB13" s="193"/>
      <c r="CC13" s="194"/>
      <c r="CD13" s="711"/>
      <c r="CE13" s="711"/>
      <c r="CF13" s="193"/>
      <c r="CG13" s="194"/>
      <c r="CH13" s="711"/>
      <c r="CI13" s="711"/>
      <c r="CJ13" s="193"/>
      <c r="CK13" s="194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</row>
    <row r="14" spans="2:153" s="192" customFormat="1" ht="7.5" customHeight="1">
      <c r="CA14" s="193"/>
      <c r="CB14" s="711"/>
      <c r="CC14" s="711"/>
      <c r="CD14" s="194"/>
      <c r="CE14" s="193"/>
      <c r="CF14" s="711"/>
      <c r="CG14" s="711"/>
      <c r="CH14" s="194"/>
      <c r="CI14" s="193"/>
      <c r="CJ14" s="711"/>
      <c r="CK14" s="711"/>
      <c r="CL14" s="194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</row>
    <row r="15" spans="2:153" s="192" customFormat="1" ht="7.5" customHeight="1">
      <c r="BZ15" s="193"/>
      <c r="CA15" s="194"/>
      <c r="CB15" s="711"/>
      <c r="CC15" s="711"/>
      <c r="CD15" s="193"/>
      <c r="CE15" s="194"/>
      <c r="CF15" s="711"/>
      <c r="CG15" s="711"/>
      <c r="CH15" s="193"/>
      <c r="CI15" s="194"/>
      <c r="CJ15" s="711"/>
      <c r="CK15" s="711"/>
      <c r="CL15" s="193"/>
      <c r="CM15" s="194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</row>
    <row r="16" spans="2:153" s="192" customFormat="1" ht="7.5" customHeight="1">
      <c r="BY16" s="193"/>
      <c r="BZ16" s="711"/>
      <c r="CA16" s="711"/>
      <c r="CB16" s="194"/>
      <c r="CC16" s="193"/>
      <c r="CD16" s="711"/>
      <c r="CE16" s="711"/>
      <c r="CF16" s="194"/>
      <c r="CG16" s="193"/>
      <c r="CH16" s="711"/>
      <c r="CI16" s="711"/>
      <c r="CJ16" s="194"/>
      <c r="CK16" s="193"/>
      <c r="CL16" s="711"/>
      <c r="CM16" s="711"/>
      <c r="CN16" s="194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</row>
    <row r="17" spans="61:153" s="192" customFormat="1" ht="7.5" customHeight="1">
      <c r="BX17" s="193"/>
      <c r="BY17" s="194"/>
      <c r="BZ17" s="711"/>
      <c r="CA17" s="711"/>
      <c r="CB17" s="193"/>
      <c r="CC17" s="194"/>
      <c r="CD17" s="711"/>
      <c r="CE17" s="711"/>
      <c r="CF17" s="193"/>
      <c r="CG17" s="194"/>
      <c r="CH17" s="711"/>
      <c r="CI17" s="711"/>
      <c r="CJ17" s="193"/>
      <c r="CK17" s="194"/>
      <c r="CL17" s="711"/>
      <c r="CM17" s="711"/>
      <c r="CN17" s="193"/>
      <c r="CO17" s="194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</row>
    <row r="18" spans="61:153" s="192" customFormat="1" ht="7.5" customHeight="1">
      <c r="BW18" s="193"/>
      <c r="BX18" s="711"/>
      <c r="BY18" s="711"/>
      <c r="BZ18" s="194"/>
      <c r="CA18" s="193"/>
      <c r="CB18" s="711"/>
      <c r="CC18" s="711"/>
      <c r="CD18" s="194"/>
      <c r="CE18" s="193"/>
      <c r="CF18" s="711"/>
      <c r="CG18" s="711"/>
      <c r="CH18" s="194"/>
      <c r="CI18" s="193"/>
      <c r="CJ18" s="711"/>
      <c r="CK18" s="711"/>
      <c r="CL18" s="194"/>
      <c r="CM18" s="193"/>
      <c r="CN18" s="711"/>
      <c r="CO18" s="711"/>
      <c r="CP18" s="194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</row>
    <row r="19" spans="61:153" s="192" customFormat="1" ht="7.5" customHeight="1">
      <c r="BV19" s="193"/>
      <c r="BW19" s="194"/>
      <c r="BX19" s="711"/>
      <c r="BY19" s="711"/>
      <c r="BZ19" s="193"/>
      <c r="CA19" s="194"/>
      <c r="CB19" s="711"/>
      <c r="CC19" s="711"/>
      <c r="CD19" s="193"/>
      <c r="CE19" s="194"/>
      <c r="CF19" s="711"/>
      <c r="CG19" s="711"/>
      <c r="CH19" s="193"/>
      <c r="CI19" s="194"/>
      <c r="CJ19" s="711"/>
      <c r="CK19" s="711"/>
      <c r="CL19" s="193"/>
      <c r="CM19" s="194"/>
      <c r="CN19" s="711"/>
      <c r="CO19" s="711"/>
      <c r="CP19" s="193"/>
      <c r="CQ19" s="194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</row>
    <row r="20" spans="61:153" s="192" customFormat="1" ht="7.5" customHeight="1">
      <c r="BU20" s="193"/>
      <c r="BV20" s="711"/>
      <c r="BW20" s="711"/>
      <c r="BX20" s="194"/>
      <c r="BY20" s="193"/>
      <c r="BZ20" s="711"/>
      <c r="CA20" s="711"/>
      <c r="CB20" s="194"/>
      <c r="CC20" s="193"/>
      <c r="CD20" s="711"/>
      <c r="CE20" s="711"/>
      <c r="CF20" s="194"/>
      <c r="CG20" s="193"/>
      <c r="CH20" s="711"/>
      <c r="CI20" s="711"/>
      <c r="CJ20" s="194"/>
      <c r="CK20" s="193"/>
      <c r="CL20" s="711"/>
      <c r="CM20" s="711"/>
      <c r="CN20" s="194"/>
      <c r="CO20" s="193"/>
      <c r="CP20" s="711"/>
      <c r="CQ20" s="711"/>
      <c r="CR20" s="194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</row>
    <row r="21" spans="61:153" s="192" customFormat="1" ht="7.5" customHeight="1">
      <c r="BT21" s="193"/>
      <c r="BU21" s="194"/>
      <c r="BV21" s="711"/>
      <c r="BW21" s="711"/>
      <c r="BX21" s="193"/>
      <c r="BY21" s="194"/>
      <c r="BZ21" s="711"/>
      <c r="CA21" s="711"/>
      <c r="CB21" s="193"/>
      <c r="CC21" s="194"/>
      <c r="CD21" s="711"/>
      <c r="CE21" s="711"/>
      <c r="CF21" s="193"/>
      <c r="CG21" s="194"/>
      <c r="CH21" s="711"/>
      <c r="CI21" s="711"/>
      <c r="CJ21" s="193"/>
      <c r="CK21" s="194"/>
      <c r="CL21" s="711"/>
      <c r="CM21" s="711"/>
      <c r="CN21" s="193"/>
      <c r="CO21" s="194"/>
      <c r="CP21" s="711"/>
      <c r="CQ21" s="711"/>
      <c r="CR21" s="193"/>
      <c r="CS21" s="194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</row>
    <row r="22" spans="61:153" s="192" customFormat="1" ht="7.5" customHeight="1">
      <c r="BS22" s="193"/>
      <c r="BT22" s="711"/>
      <c r="BU22" s="711"/>
      <c r="BV22" s="194"/>
      <c r="BW22" s="193"/>
      <c r="BX22" s="711"/>
      <c r="BY22" s="711"/>
      <c r="BZ22" s="194"/>
      <c r="CA22" s="193"/>
      <c r="CB22" s="711"/>
      <c r="CC22" s="711"/>
      <c r="CD22" s="194"/>
      <c r="CE22" s="193"/>
      <c r="CF22" s="711"/>
      <c r="CG22" s="711"/>
      <c r="CH22" s="194"/>
      <c r="CI22" s="193"/>
      <c r="CJ22" s="711"/>
      <c r="CK22" s="711"/>
      <c r="CL22" s="194"/>
      <c r="CM22" s="193"/>
      <c r="CN22" s="711"/>
      <c r="CO22" s="711"/>
      <c r="CP22" s="194"/>
      <c r="CQ22" s="193"/>
      <c r="CR22" s="711"/>
      <c r="CS22" s="711"/>
      <c r="CT22" s="194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</row>
    <row r="23" spans="61:153" s="192" customFormat="1" ht="7.5" customHeight="1">
      <c r="BR23" s="193"/>
      <c r="BS23" s="194"/>
      <c r="BT23" s="711"/>
      <c r="BU23" s="711"/>
      <c r="BV23" s="193"/>
      <c r="BW23" s="194"/>
      <c r="BX23" s="711"/>
      <c r="BY23" s="711"/>
      <c r="BZ23" s="193"/>
      <c r="CA23" s="194"/>
      <c r="CB23" s="711"/>
      <c r="CC23" s="711"/>
      <c r="CD23" s="193"/>
      <c r="CE23" s="194"/>
      <c r="CF23" s="711"/>
      <c r="CG23" s="711"/>
      <c r="CH23" s="193"/>
      <c r="CI23" s="194"/>
      <c r="CJ23" s="711"/>
      <c r="CK23" s="711"/>
      <c r="CL23" s="193"/>
      <c r="CM23" s="194"/>
      <c r="CN23" s="711"/>
      <c r="CO23" s="711"/>
      <c r="CP23" s="193"/>
      <c r="CQ23" s="194"/>
      <c r="CR23" s="711"/>
      <c r="CS23" s="711"/>
      <c r="CT23" s="193"/>
      <c r="CU23" s="194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</row>
    <row r="24" spans="61:153" s="192" customFormat="1" ht="7.5" customHeight="1">
      <c r="BQ24" s="193"/>
      <c r="BR24" s="711"/>
      <c r="BS24" s="711"/>
      <c r="BT24" s="194"/>
      <c r="BU24" s="193"/>
      <c r="BV24" s="711"/>
      <c r="BW24" s="711"/>
      <c r="BX24" s="194"/>
      <c r="BY24" s="193"/>
      <c r="BZ24" s="711"/>
      <c r="CA24" s="711"/>
      <c r="CB24" s="194"/>
      <c r="CC24" s="193"/>
      <c r="CD24" s="711"/>
      <c r="CE24" s="711"/>
      <c r="CF24" s="194"/>
      <c r="CG24" s="193"/>
      <c r="CH24" s="711"/>
      <c r="CI24" s="711"/>
      <c r="CJ24" s="194"/>
      <c r="CK24" s="193"/>
      <c r="CL24" s="711"/>
      <c r="CM24" s="711"/>
      <c r="CN24" s="194"/>
      <c r="CO24" s="193"/>
      <c r="CP24" s="711"/>
      <c r="CQ24" s="711"/>
      <c r="CR24" s="194"/>
      <c r="CS24" s="193"/>
      <c r="CT24" s="711"/>
      <c r="CU24" s="711"/>
      <c r="CV24" s="194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</row>
    <row r="25" spans="61:153" s="192" customFormat="1" ht="7.5" customHeight="1">
      <c r="BP25" s="193"/>
      <c r="BQ25" s="194"/>
      <c r="BR25" s="711"/>
      <c r="BS25" s="711"/>
      <c r="BT25" s="193"/>
      <c r="BU25" s="194"/>
      <c r="BV25" s="711"/>
      <c r="BW25" s="711"/>
      <c r="BX25" s="193"/>
      <c r="BY25" s="194"/>
      <c r="BZ25" s="711"/>
      <c r="CA25" s="711"/>
      <c r="CB25" s="193"/>
      <c r="CC25" s="194"/>
      <c r="CD25" s="711"/>
      <c r="CE25" s="711"/>
      <c r="CF25" s="193"/>
      <c r="CG25" s="194"/>
      <c r="CH25" s="711"/>
      <c r="CI25" s="711"/>
      <c r="CJ25" s="193"/>
      <c r="CK25" s="194"/>
      <c r="CL25" s="711"/>
      <c r="CM25" s="711"/>
      <c r="CN25" s="193"/>
      <c r="CO25" s="194"/>
      <c r="CP25" s="711"/>
      <c r="CQ25" s="711"/>
      <c r="CR25" s="193"/>
      <c r="CS25" s="194"/>
      <c r="CT25" s="711"/>
      <c r="CU25" s="711"/>
      <c r="CV25" s="193"/>
      <c r="CW25" s="194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</row>
    <row r="26" spans="61:153" s="192" customFormat="1" ht="7.5" customHeight="1">
      <c r="BO26" s="193"/>
      <c r="BP26" s="711"/>
      <c r="BQ26" s="711"/>
      <c r="BR26" s="194"/>
      <c r="BS26" s="193"/>
      <c r="BT26" s="711"/>
      <c r="BU26" s="711"/>
      <c r="BV26" s="194"/>
      <c r="BW26" s="193"/>
      <c r="BX26" s="711"/>
      <c r="BY26" s="711"/>
      <c r="BZ26" s="194"/>
      <c r="CA26" s="193"/>
      <c r="CB26" s="711"/>
      <c r="CC26" s="711"/>
      <c r="CD26" s="194"/>
      <c r="CE26" s="193"/>
      <c r="CF26" s="711"/>
      <c r="CG26" s="711"/>
      <c r="CH26" s="194"/>
      <c r="CI26" s="193"/>
      <c r="CJ26" s="711"/>
      <c r="CK26" s="711"/>
      <c r="CL26" s="194"/>
      <c r="CM26" s="193"/>
      <c r="CN26" s="711"/>
      <c r="CO26" s="711"/>
      <c r="CP26" s="194"/>
      <c r="CQ26" s="193"/>
      <c r="CR26" s="711"/>
      <c r="CS26" s="711"/>
      <c r="CT26" s="194"/>
      <c r="CU26" s="193"/>
      <c r="CV26" s="711"/>
      <c r="CW26" s="711"/>
      <c r="CX26" s="194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</row>
    <row r="27" spans="61:153" s="192" customFormat="1" ht="7.5" customHeight="1">
      <c r="BN27" s="193"/>
      <c r="BO27" s="194"/>
      <c r="BP27" s="711"/>
      <c r="BQ27" s="711"/>
      <c r="BR27" s="193"/>
      <c r="BS27" s="194"/>
      <c r="BT27" s="711"/>
      <c r="BU27" s="711"/>
      <c r="BV27" s="193"/>
      <c r="BW27" s="194"/>
      <c r="BX27" s="711"/>
      <c r="BY27" s="711"/>
      <c r="BZ27" s="193"/>
      <c r="CA27" s="194"/>
      <c r="CB27" s="711"/>
      <c r="CC27" s="711"/>
      <c r="CD27" s="193"/>
      <c r="CE27" s="194"/>
      <c r="CF27" s="711"/>
      <c r="CG27" s="711"/>
      <c r="CH27" s="193"/>
      <c r="CI27" s="194"/>
      <c r="CJ27" s="711"/>
      <c r="CK27" s="711"/>
      <c r="CL27" s="193"/>
      <c r="CM27" s="194"/>
      <c r="CN27" s="711"/>
      <c r="CO27" s="711"/>
      <c r="CP27" s="193"/>
      <c r="CQ27" s="194"/>
      <c r="CR27" s="711"/>
      <c r="CS27" s="711"/>
      <c r="CT27" s="193"/>
      <c r="CU27" s="194"/>
      <c r="CV27" s="711"/>
      <c r="CW27" s="711"/>
      <c r="CX27" s="193"/>
      <c r="CY27" s="194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</row>
    <row r="28" spans="61:153" s="192" customFormat="1" ht="7.5" customHeight="1">
      <c r="BM28" s="193"/>
      <c r="BN28" s="711"/>
      <c r="BO28" s="711"/>
      <c r="BP28" s="194"/>
      <c r="BQ28" s="193"/>
      <c r="BR28" s="711"/>
      <c r="BS28" s="711"/>
      <c r="BT28" s="194"/>
      <c r="BU28" s="193"/>
      <c r="BV28" s="711"/>
      <c r="BW28" s="711"/>
      <c r="BX28" s="194"/>
      <c r="BY28" s="193"/>
      <c r="BZ28" s="711"/>
      <c r="CA28" s="711"/>
      <c r="CB28" s="194"/>
      <c r="CC28" s="193"/>
      <c r="CD28" s="711"/>
      <c r="CE28" s="711"/>
      <c r="CF28" s="194"/>
      <c r="CG28" s="193"/>
      <c r="CH28" s="711"/>
      <c r="CI28" s="711"/>
      <c r="CJ28" s="194"/>
      <c r="CK28" s="193"/>
      <c r="CL28" s="711"/>
      <c r="CM28" s="711"/>
      <c r="CN28" s="194"/>
      <c r="CO28" s="193"/>
      <c r="CP28" s="711"/>
      <c r="CQ28" s="711"/>
      <c r="CR28" s="194"/>
      <c r="CS28" s="193"/>
      <c r="CT28" s="711"/>
      <c r="CU28" s="711"/>
      <c r="CV28" s="194"/>
      <c r="CW28" s="193"/>
      <c r="CX28" s="711"/>
      <c r="CY28" s="711"/>
      <c r="CZ28" s="194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</row>
    <row r="29" spans="61:153" s="192" customFormat="1" ht="7.5" customHeight="1">
      <c r="BL29" s="193"/>
      <c r="BM29" s="194"/>
      <c r="BN29" s="711"/>
      <c r="BO29" s="711"/>
      <c r="BP29" s="193"/>
      <c r="BQ29" s="194"/>
      <c r="BR29" s="711"/>
      <c r="BS29" s="711"/>
      <c r="BT29" s="193"/>
      <c r="BU29" s="194"/>
      <c r="BV29" s="711"/>
      <c r="BW29" s="711"/>
      <c r="BX29" s="193"/>
      <c r="BY29" s="194"/>
      <c r="BZ29" s="711"/>
      <c r="CA29" s="711"/>
      <c r="CB29" s="193"/>
      <c r="CC29" s="194"/>
      <c r="CD29" s="711"/>
      <c r="CE29" s="711"/>
      <c r="CF29" s="193"/>
      <c r="CG29" s="194"/>
      <c r="CH29" s="711"/>
      <c r="CI29" s="711"/>
      <c r="CJ29" s="193"/>
      <c r="CK29" s="194"/>
      <c r="CL29" s="711"/>
      <c r="CM29" s="711"/>
      <c r="CN29" s="193"/>
      <c r="CO29" s="194"/>
      <c r="CP29" s="711"/>
      <c r="CQ29" s="711"/>
      <c r="CR29" s="193"/>
      <c r="CS29" s="194"/>
      <c r="CT29" s="711"/>
      <c r="CU29" s="711"/>
      <c r="CV29" s="193"/>
      <c r="CW29" s="194"/>
      <c r="CX29" s="711"/>
      <c r="CY29" s="711"/>
      <c r="CZ29" s="193"/>
      <c r="DA29" s="194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</row>
    <row r="30" spans="61:153" s="192" customFormat="1" ht="7.5" customHeight="1">
      <c r="BK30" s="193"/>
      <c r="BL30" s="711"/>
      <c r="BM30" s="711"/>
      <c r="BN30" s="194"/>
      <c r="BO30" s="193"/>
      <c r="BP30" s="711"/>
      <c r="BQ30" s="711"/>
      <c r="BR30" s="194"/>
      <c r="BS30" s="193"/>
      <c r="BT30" s="711"/>
      <c r="BU30" s="711"/>
      <c r="BV30" s="194"/>
      <c r="BW30" s="193"/>
      <c r="BX30" s="711"/>
      <c r="BY30" s="711"/>
      <c r="BZ30" s="194"/>
      <c r="CA30" s="193"/>
      <c r="CB30" s="711"/>
      <c r="CC30" s="711"/>
      <c r="CD30" s="194"/>
      <c r="CE30" s="193"/>
      <c r="CF30" s="711"/>
      <c r="CG30" s="711"/>
      <c r="CH30" s="194"/>
      <c r="CI30" s="193"/>
      <c r="CJ30" s="711"/>
      <c r="CK30" s="711"/>
      <c r="CL30" s="194"/>
      <c r="CM30" s="193"/>
      <c r="CN30" s="711"/>
      <c r="CO30" s="711"/>
      <c r="CP30" s="194"/>
      <c r="CQ30" s="193"/>
      <c r="CR30" s="711"/>
      <c r="CS30" s="711"/>
      <c r="CT30" s="194"/>
      <c r="CU30" s="193"/>
      <c r="CV30" s="711"/>
      <c r="CW30" s="711"/>
      <c r="CX30" s="194"/>
      <c r="CY30" s="193"/>
      <c r="CZ30" s="711"/>
      <c r="DA30" s="711"/>
      <c r="DB30" s="194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</row>
    <row r="31" spans="61:153" s="192" customFormat="1" ht="7.5" customHeight="1">
      <c r="BJ31" s="193"/>
      <c r="BK31" s="194"/>
      <c r="BL31" s="711"/>
      <c r="BM31" s="711"/>
      <c r="BN31" s="193"/>
      <c r="BO31" s="194"/>
      <c r="BP31" s="711"/>
      <c r="BQ31" s="711"/>
      <c r="BR31" s="193"/>
      <c r="BS31" s="194"/>
      <c r="BT31" s="711"/>
      <c r="BU31" s="711"/>
      <c r="BV31" s="193"/>
      <c r="BW31" s="194"/>
      <c r="BX31" s="711"/>
      <c r="BY31" s="711"/>
      <c r="BZ31" s="193"/>
      <c r="CA31" s="194"/>
      <c r="CB31" s="711"/>
      <c r="CC31" s="711"/>
      <c r="CD31" s="193"/>
      <c r="CE31" s="194"/>
      <c r="CF31" s="711"/>
      <c r="CG31" s="711"/>
      <c r="CH31" s="193"/>
      <c r="CI31" s="194"/>
      <c r="CJ31" s="711"/>
      <c r="CK31" s="711"/>
      <c r="CL31" s="193"/>
      <c r="CM31" s="194"/>
      <c r="CN31" s="711"/>
      <c r="CO31" s="711"/>
      <c r="CP31" s="193"/>
      <c r="CQ31" s="194"/>
      <c r="CR31" s="711"/>
      <c r="CS31" s="711"/>
      <c r="CT31" s="193"/>
      <c r="CU31" s="194"/>
      <c r="CV31" s="711"/>
      <c r="CW31" s="711"/>
      <c r="CX31" s="193"/>
      <c r="CY31" s="194"/>
      <c r="CZ31" s="711"/>
      <c r="DA31" s="711"/>
      <c r="DB31" s="193"/>
      <c r="DC31" s="194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</row>
    <row r="32" spans="61:153" s="192" customFormat="1" ht="7.5" customHeight="1">
      <c r="BI32" s="193"/>
      <c r="BJ32" s="711"/>
      <c r="BK32" s="711"/>
      <c r="BL32" s="194"/>
      <c r="BM32" s="193"/>
      <c r="BN32" s="711"/>
      <c r="BO32" s="711"/>
      <c r="BP32" s="194"/>
      <c r="BQ32" s="193"/>
      <c r="BR32" s="711"/>
      <c r="BS32" s="711"/>
      <c r="BT32" s="194"/>
      <c r="BU32" s="193"/>
      <c r="BV32" s="711"/>
      <c r="BW32" s="711"/>
      <c r="BX32" s="194"/>
      <c r="BY32" s="193"/>
      <c r="BZ32" s="711"/>
      <c r="CA32" s="711"/>
      <c r="CB32" s="194"/>
      <c r="CC32" s="193"/>
      <c r="CD32" s="711"/>
      <c r="CE32" s="711"/>
      <c r="CF32" s="194"/>
      <c r="CG32" s="193"/>
      <c r="CH32" s="711"/>
      <c r="CI32" s="711"/>
      <c r="CJ32" s="194"/>
      <c r="CK32" s="193"/>
      <c r="CL32" s="711"/>
      <c r="CM32" s="711"/>
      <c r="CN32" s="194"/>
      <c r="CO32" s="193"/>
      <c r="CP32" s="711"/>
      <c r="CQ32" s="711"/>
      <c r="CR32" s="194"/>
      <c r="CS32" s="193"/>
      <c r="CT32" s="711"/>
      <c r="CU32" s="711"/>
      <c r="CV32" s="194"/>
      <c r="CW32" s="193"/>
      <c r="CX32" s="711"/>
      <c r="CY32" s="711"/>
      <c r="CZ32" s="194"/>
      <c r="DA32" s="193"/>
      <c r="DB32" s="711"/>
      <c r="DC32" s="711"/>
      <c r="DD32" s="194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</row>
    <row r="33" spans="45:153" s="192" customFormat="1" ht="7.5" customHeight="1">
      <c r="BH33" s="193"/>
      <c r="BI33" s="194"/>
      <c r="BJ33" s="711"/>
      <c r="BK33" s="711"/>
      <c r="BL33" s="193"/>
      <c r="BM33" s="194"/>
      <c r="BN33" s="711"/>
      <c r="BO33" s="711"/>
      <c r="BP33" s="193"/>
      <c r="BQ33" s="194"/>
      <c r="BR33" s="711"/>
      <c r="BS33" s="711"/>
      <c r="BT33" s="193"/>
      <c r="BU33" s="194"/>
      <c r="BV33" s="711"/>
      <c r="BW33" s="711"/>
      <c r="BX33" s="193"/>
      <c r="BY33" s="194"/>
      <c r="BZ33" s="711"/>
      <c r="CA33" s="711"/>
      <c r="CB33" s="193"/>
      <c r="CC33" s="194"/>
      <c r="CD33" s="711"/>
      <c r="CE33" s="711"/>
      <c r="CF33" s="193"/>
      <c r="CG33" s="194"/>
      <c r="CH33" s="711"/>
      <c r="CI33" s="711"/>
      <c r="CJ33" s="193"/>
      <c r="CK33" s="194"/>
      <c r="CL33" s="711"/>
      <c r="CM33" s="711"/>
      <c r="CN33" s="193"/>
      <c r="CO33" s="194"/>
      <c r="CP33" s="711"/>
      <c r="CQ33" s="711"/>
      <c r="CR33" s="193"/>
      <c r="CS33" s="194"/>
      <c r="CT33" s="711"/>
      <c r="CU33" s="711"/>
      <c r="CV33" s="193"/>
      <c r="CW33" s="194"/>
      <c r="CX33" s="711"/>
      <c r="CY33" s="711"/>
      <c r="CZ33" s="193"/>
      <c r="DA33" s="194"/>
      <c r="DB33" s="711"/>
      <c r="DC33" s="711"/>
      <c r="DD33" s="193"/>
      <c r="DE33" s="194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</row>
    <row r="34" spans="45:153" s="192" customFormat="1" ht="7.5" customHeight="1">
      <c r="BG34" s="193"/>
      <c r="BH34" s="711"/>
      <c r="BI34" s="711"/>
      <c r="BJ34" s="194"/>
      <c r="BK34" s="193"/>
      <c r="BL34" s="711"/>
      <c r="BM34" s="711"/>
      <c r="BN34" s="194"/>
      <c r="BO34" s="193"/>
      <c r="BP34" s="711"/>
      <c r="BQ34" s="711"/>
      <c r="BR34" s="194"/>
      <c r="BS34" s="193"/>
      <c r="BT34" s="711"/>
      <c r="BU34" s="711"/>
      <c r="BV34" s="194"/>
      <c r="BW34" s="193"/>
      <c r="BX34" s="711"/>
      <c r="BY34" s="711"/>
      <c r="BZ34" s="194"/>
      <c r="CA34" s="193"/>
      <c r="CB34" s="711"/>
      <c r="CC34" s="711"/>
      <c r="CD34" s="194"/>
      <c r="CE34" s="193"/>
      <c r="CF34" s="711"/>
      <c r="CG34" s="711"/>
      <c r="CH34" s="194"/>
      <c r="CI34" s="193"/>
      <c r="CJ34" s="711"/>
      <c r="CK34" s="711"/>
      <c r="CL34" s="194"/>
      <c r="CM34" s="193"/>
      <c r="CN34" s="711"/>
      <c r="CO34" s="711"/>
      <c r="CP34" s="194"/>
      <c r="CQ34" s="193"/>
      <c r="CR34" s="711"/>
      <c r="CS34" s="711"/>
      <c r="CT34" s="194"/>
      <c r="CU34" s="193"/>
      <c r="CV34" s="711"/>
      <c r="CW34" s="711"/>
      <c r="CX34" s="194"/>
      <c r="CY34" s="193"/>
      <c r="CZ34" s="711"/>
      <c r="DA34" s="711"/>
      <c r="DB34" s="194"/>
      <c r="DC34" s="193"/>
      <c r="DD34" s="711"/>
      <c r="DE34" s="711"/>
      <c r="DF34" s="194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</row>
    <row r="35" spans="45:153" s="192" customFormat="1" ht="7.5" customHeight="1">
      <c r="BF35" s="193"/>
      <c r="BG35" s="194"/>
      <c r="BH35" s="711"/>
      <c r="BI35" s="711"/>
      <c r="BJ35" s="193"/>
      <c r="BK35" s="194"/>
      <c r="BL35" s="711"/>
      <c r="BM35" s="711"/>
      <c r="BN35" s="193"/>
      <c r="BO35" s="194"/>
      <c r="BP35" s="711"/>
      <c r="BQ35" s="711"/>
      <c r="BR35" s="193"/>
      <c r="BS35" s="194"/>
      <c r="BT35" s="711"/>
      <c r="BU35" s="711"/>
      <c r="BV35" s="193"/>
      <c r="BW35" s="194"/>
      <c r="BX35" s="711"/>
      <c r="BY35" s="711"/>
      <c r="BZ35" s="193"/>
      <c r="CA35" s="194"/>
      <c r="CB35" s="711"/>
      <c r="CC35" s="711"/>
      <c r="CD35" s="193"/>
      <c r="CE35" s="194"/>
      <c r="CF35" s="711"/>
      <c r="CG35" s="711"/>
      <c r="CH35" s="193"/>
      <c r="CI35" s="194"/>
      <c r="CJ35" s="711"/>
      <c r="CK35" s="711"/>
      <c r="CL35" s="193"/>
      <c r="CM35" s="194"/>
      <c r="CN35" s="711"/>
      <c r="CO35" s="711"/>
      <c r="CP35" s="193"/>
      <c r="CQ35" s="194"/>
      <c r="CR35" s="711"/>
      <c r="CS35" s="711"/>
      <c r="CT35" s="193"/>
      <c r="CU35" s="194"/>
      <c r="CV35" s="711"/>
      <c r="CW35" s="711"/>
      <c r="CX35" s="193"/>
      <c r="CY35" s="194"/>
      <c r="CZ35" s="711"/>
      <c r="DA35" s="711"/>
      <c r="DB35" s="193"/>
      <c r="DC35" s="194"/>
      <c r="DD35" s="711"/>
      <c r="DE35" s="711"/>
      <c r="DF35" s="193"/>
      <c r="DG35" s="194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</row>
    <row r="36" spans="45:153" s="192" customFormat="1" ht="7.5" customHeight="1">
      <c r="BE36" s="193"/>
      <c r="BF36" s="711"/>
      <c r="BG36" s="711"/>
      <c r="BH36" s="194"/>
      <c r="BI36" s="193"/>
      <c r="BJ36" s="711"/>
      <c r="BK36" s="711"/>
      <c r="BL36" s="194"/>
      <c r="BM36" s="193"/>
      <c r="BN36" s="711"/>
      <c r="BO36" s="711"/>
      <c r="BP36" s="194"/>
      <c r="BQ36" s="193"/>
      <c r="BR36" s="711"/>
      <c r="BS36" s="711"/>
      <c r="BT36" s="194"/>
      <c r="BU36" s="193"/>
      <c r="BV36" s="711"/>
      <c r="BW36" s="711"/>
      <c r="BX36" s="194"/>
      <c r="BY36" s="193"/>
      <c r="BZ36" s="711"/>
      <c r="CA36" s="711"/>
      <c r="CB36" s="194"/>
      <c r="CC36" s="193"/>
      <c r="CD36" s="711"/>
      <c r="CE36" s="711"/>
      <c r="CF36" s="194"/>
      <c r="CG36" s="193"/>
      <c r="CH36" s="711"/>
      <c r="CI36" s="711"/>
      <c r="CJ36" s="194"/>
      <c r="CK36" s="193"/>
      <c r="CL36" s="711"/>
      <c r="CM36" s="711"/>
      <c r="CN36" s="194"/>
      <c r="CO36" s="193"/>
      <c r="CP36" s="711"/>
      <c r="CQ36" s="711"/>
      <c r="CR36" s="194"/>
      <c r="CS36" s="193"/>
      <c r="CT36" s="711"/>
      <c r="CU36" s="711"/>
      <c r="CV36" s="194"/>
      <c r="CW36" s="193"/>
      <c r="CX36" s="711"/>
      <c r="CY36" s="711"/>
      <c r="CZ36" s="194"/>
      <c r="DA36" s="193"/>
      <c r="DB36" s="711"/>
      <c r="DC36" s="711"/>
      <c r="DD36" s="194"/>
      <c r="DE36" s="193"/>
      <c r="DF36" s="711"/>
      <c r="DG36" s="711"/>
      <c r="DH36" s="194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</row>
    <row r="37" spans="45:153" s="192" customFormat="1" ht="7.5" customHeight="1">
      <c r="BD37" s="193"/>
      <c r="BE37" s="194"/>
      <c r="BF37" s="711"/>
      <c r="BG37" s="711"/>
      <c r="BH37" s="193"/>
      <c r="BI37" s="194"/>
      <c r="BJ37" s="711"/>
      <c r="BK37" s="711"/>
      <c r="BL37" s="193"/>
      <c r="BM37" s="194"/>
      <c r="BN37" s="711"/>
      <c r="BO37" s="711"/>
      <c r="BP37" s="193"/>
      <c r="BQ37" s="194"/>
      <c r="BR37" s="711"/>
      <c r="BS37" s="711"/>
      <c r="BT37" s="193"/>
      <c r="BU37" s="194"/>
      <c r="BV37" s="711"/>
      <c r="BW37" s="711"/>
      <c r="BX37" s="193"/>
      <c r="BY37" s="194"/>
      <c r="BZ37" s="711"/>
      <c r="CA37" s="711"/>
      <c r="CB37" s="193"/>
      <c r="CC37" s="194"/>
      <c r="CD37" s="711"/>
      <c r="CE37" s="711"/>
      <c r="CF37" s="193"/>
      <c r="CG37" s="194"/>
      <c r="CH37" s="711"/>
      <c r="CI37" s="711"/>
      <c r="CJ37" s="193"/>
      <c r="CK37" s="194"/>
      <c r="CL37" s="711"/>
      <c r="CM37" s="711"/>
      <c r="CN37" s="193"/>
      <c r="CO37" s="194"/>
      <c r="CP37" s="711"/>
      <c r="CQ37" s="711"/>
      <c r="CR37" s="193"/>
      <c r="CS37" s="194"/>
      <c r="CT37" s="711"/>
      <c r="CU37" s="711"/>
      <c r="CV37" s="193"/>
      <c r="CW37" s="194"/>
      <c r="CX37" s="711"/>
      <c r="CY37" s="711"/>
      <c r="CZ37" s="193"/>
      <c r="DA37" s="194"/>
      <c r="DB37" s="711"/>
      <c r="DC37" s="711"/>
      <c r="DD37" s="193"/>
      <c r="DE37" s="194"/>
      <c r="DF37" s="711"/>
      <c r="DG37" s="711"/>
      <c r="DH37" s="193"/>
      <c r="DI37" s="194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</row>
    <row r="38" spans="45:153" s="192" customFormat="1" ht="7.5" customHeight="1">
      <c r="BC38" s="193"/>
      <c r="BD38" s="711"/>
      <c r="BE38" s="711"/>
      <c r="BF38" s="194"/>
      <c r="BG38" s="193"/>
      <c r="BH38" s="711"/>
      <c r="BI38" s="711"/>
      <c r="BJ38" s="194"/>
      <c r="BK38" s="193"/>
      <c r="BL38" s="711"/>
      <c r="BM38" s="711"/>
      <c r="BN38" s="194"/>
      <c r="BO38" s="193"/>
      <c r="BP38" s="711"/>
      <c r="BQ38" s="711"/>
      <c r="BR38" s="194"/>
      <c r="BS38" s="193"/>
      <c r="BT38" s="711"/>
      <c r="BU38" s="711"/>
      <c r="BV38" s="194"/>
      <c r="BW38" s="193"/>
      <c r="BX38" s="711"/>
      <c r="BY38" s="711"/>
      <c r="BZ38" s="194"/>
      <c r="CA38" s="193"/>
      <c r="CB38" s="711"/>
      <c r="CC38" s="711"/>
      <c r="CD38" s="194"/>
      <c r="CE38" s="193"/>
      <c r="CF38" s="711"/>
      <c r="CG38" s="711"/>
      <c r="CH38" s="194"/>
      <c r="CI38" s="193"/>
      <c r="CJ38" s="711"/>
      <c r="CK38" s="711"/>
      <c r="CL38" s="194"/>
      <c r="CM38" s="193"/>
      <c r="CN38" s="711"/>
      <c r="CO38" s="711"/>
      <c r="CP38" s="194"/>
      <c r="CQ38" s="193"/>
      <c r="CR38" s="711"/>
      <c r="CS38" s="711"/>
      <c r="CT38" s="194"/>
      <c r="CU38" s="193"/>
      <c r="CV38" s="711"/>
      <c r="CW38" s="711"/>
      <c r="CX38" s="194"/>
      <c r="CY38" s="193"/>
      <c r="CZ38" s="711"/>
      <c r="DA38" s="711"/>
      <c r="DB38" s="194"/>
      <c r="DC38" s="193"/>
      <c r="DD38" s="711"/>
      <c r="DE38" s="711"/>
      <c r="DF38" s="194"/>
      <c r="DG38" s="193"/>
      <c r="DH38" s="711"/>
      <c r="DI38" s="711"/>
      <c r="DJ38" s="194"/>
      <c r="DK38" s="6"/>
      <c r="DL38" s="6"/>
      <c r="DM38" s="6"/>
      <c r="DN38" s="6"/>
      <c r="DO38" s="6"/>
      <c r="DP38" s="6"/>
      <c r="DQ38" s="6"/>
      <c r="DR38" s="6"/>
      <c r="DS38" s="6"/>
      <c r="DT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</row>
    <row r="39" spans="45:153" s="192" customFormat="1" ht="7.5" customHeight="1">
      <c r="BB39" s="193"/>
      <c r="BC39" s="194"/>
      <c r="BD39" s="711"/>
      <c r="BE39" s="711"/>
      <c r="BF39" s="193"/>
      <c r="BG39" s="194"/>
      <c r="BH39" s="711"/>
      <c r="BI39" s="711"/>
      <c r="BJ39" s="193"/>
      <c r="BK39" s="194"/>
      <c r="BL39" s="711"/>
      <c r="BM39" s="711"/>
      <c r="BN39" s="193"/>
      <c r="BO39" s="194"/>
      <c r="BP39" s="711"/>
      <c r="BQ39" s="711"/>
      <c r="BR39" s="193"/>
      <c r="BS39" s="194"/>
      <c r="BT39" s="711"/>
      <c r="BU39" s="711"/>
      <c r="BV39" s="193"/>
      <c r="BW39" s="194"/>
      <c r="BX39" s="711"/>
      <c r="BY39" s="711"/>
      <c r="BZ39" s="193"/>
      <c r="CA39" s="194"/>
      <c r="CB39" s="711"/>
      <c r="CC39" s="711"/>
      <c r="CD39" s="193"/>
      <c r="CE39" s="194"/>
      <c r="CF39" s="711"/>
      <c r="CG39" s="711"/>
      <c r="CH39" s="193"/>
      <c r="CI39" s="194"/>
      <c r="CJ39" s="711"/>
      <c r="CK39" s="711"/>
      <c r="CL39" s="193"/>
      <c r="CM39" s="194"/>
      <c r="CN39" s="711"/>
      <c r="CO39" s="711"/>
      <c r="CP39" s="193"/>
      <c r="CQ39" s="194"/>
      <c r="CR39" s="711"/>
      <c r="CS39" s="711"/>
      <c r="CT39" s="193"/>
      <c r="CU39" s="194"/>
      <c r="CV39" s="711"/>
      <c r="CW39" s="711"/>
      <c r="CX39" s="193"/>
      <c r="CY39" s="194"/>
      <c r="CZ39" s="711"/>
      <c r="DA39" s="711"/>
      <c r="DB39" s="193"/>
      <c r="DC39" s="194"/>
      <c r="DD39" s="711"/>
      <c r="DE39" s="711"/>
      <c r="DF39" s="193"/>
      <c r="DG39" s="194"/>
      <c r="DH39" s="711"/>
      <c r="DI39" s="711"/>
      <c r="DJ39" s="193"/>
      <c r="DK39" s="194"/>
      <c r="DL39" s="6"/>
      <c r="DM39" s="6"/>
      <c r="DN39" s="6"/>
      <c r="DO39" s="6"/>
      <c r="DP39" s="6"/>
      <c r="DQ39" s="6"/>
      <c r="DR39" s="6"/>
      <c r="DS39" s="6"/>
      <c r="DT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</row>
    <row r="40" spans="45:153" s="192" customFormat="1" ht="7.5" customHeight="1">
      <c r="BA40" s="193"/>
      <c r="BB40" s="711"/>
      <c r="BC40" s="711"/>
      <c r="BD40" s="194"/>
      <c r="BE40" s="193"/>
      <c r="BF40" s="711"/>
      <c r="BG40" s="711"/>
      <c r="BH40" s="194"/>
      <c r="BI40" s="193"/>
      <c r="BJ40" s="711"/>
      <c r="BK40" s="711"/>
      <c r="BL40" s="194"/>
      <c r="BM40" s="193"/>
      <c r="BN40" s="711"/>
      <c r="BO40" s="711"/>
      <c r="BP40" s="194"/>
      <c r="BQ40" s="193"/>
      <c r="BR40" s="711"/>
      <c r="BS40" s="711"/>
      <c r="BT40" s="194"/>
      <c r="BU40" s="193"/>
      <c r="BV40" s="711"/>
      <c r="BW40" s="711"/>
      <c r="BX40" s="194"/>
      <c r="BY40" s="193"/>
      <c r="BZ40" s="711"/>
      <c r="CA40" s="711"/>
      <c r="CB40" s="194"/>
      <c r="CC40" s="193"/>
      <c r="CD40" s="711"/>
      <c r="CE40" s="711"/>
      <c r="CF40" s="194"/>
      <c r="CG40" s="193"/>
      <c r="CH40" s="711"/>
      <c r="CI40" s="711"/>
      <c r="CJ40" s="194"/>
      <c r="CK40" s="193"/>
      <c r="CL40" s="711"/>
      <c r="CM40" s="711"/>
      <c r="CN40" s="194"/>
      <c r="CO40" s="193"/>
      <c r="CP40" s="711"/>
      <c r="CQ40" s="711"/>
      <c r="CR40" s="194"/>
      <c r="CS40" s="193"/>
      <c r="CT40" s="711"/>
      <c r="CU40" s="711"/>
      <c r="CV40" s="194"/>
      <c r="CW40" s="193"/>
      <c r="CX40" s="711"/>
      <c r="CY40" s="711"/>
      <c r="CZ40" s="194"/>
      <c r="DA40" s="193"/>
      <c r="DB40" s="711"/>
      <c r="DC40" s="711"/>
      <c r="DD40" s="194"/>
      <c r="DE40" s="193"/>
      <c r="DF40" s="711"/>
      <c r="DG40" s="711"/>
      <c r="DH40" s="194"/>
      <c r="DI40" s="193"/>
      <c r="DJ40" s="711"/>
      <c r="DK40" s="711"/>
      <c r="DL40" s="194"/>
      <c r="DM40" s="6"/>
      <c r="DN40" s="6"/>
      <c r="DO40" s="6"/>
      <c r="DP40" s="6"/>
      <c r="DQ40" s="6"/>
      <c r="DR40" s="6"/>
      <c r="DS40" s="6"/>
      <c r="DT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</row>
    <row r="41" spans="45:153" s="192" customFormat="1" ht="7.5" customHeight="1">
      <c r="AZ41" s="193"/>
      <c r="BA41" s="194"/>
      <c r="BB41" s="711"/>
      <c r="BC41" s="711"/>
      <c r="BD41" s="193"/>
      <c r="BE41" s="194"/>
      <c r="BF41" s="711"/>
      <c r="BG41" s="711"/>
      <c r="BH41" s="193"/>
      <c r="BI41" s="194"/>
      <c r="BJ41" s="711"/>
      <c r="BK41" s="711"/>
      <c r="BL41" s="193"/>
      <c r="BM41" s="194"/>
      <c r="BN41" s="711"/>
      <c r="BO41" s="711"/>
      <c r="BP41" s="193"/>
      <c r="BQ41" s="194"/>
      <c r="BR41" s="711"/>
      <c r="BS41" s="711"/>
      <c r="BT41" s="193"/>
      <c r="BU41" s="194"/>
      <c r="BV41" s="711"/>
      <c r="BW41" s="711"/>
      <c r="BX41" s="193"/>
      <c r="BY41" s="194"/>
      <c r="BZ41" s="711"/>
      <c r="CA41" s="711"/>
      <c r="CB41" s="193"/>
      <c r="CC41" s="194"/>
      <c r="CD41" s="711"/>
      <c r="CE41" s="711"/>
      <c r="CF41" s="193"/>
      <c r="CG41" s="194"/>
      <c r="CH41" s="711"/>
      <c r="CI41" s="711"/>
      <c r="CJ41" s="193"/>
      <c r="CK41" s="194"/>
      <c r="CL41" s="711"/>
      <c r="CM41" s="711"/>
      <c r="CN41" s="193"/>
      <c r="CO41" s="194"/>
      <c r="CP41" s="711"/>
      <c r="CQ41" s="711"/>
      <c r="CR41" s="193"/>
      <c r="CS41" s="194"/>
      <c r="CT41" s="711"/>
      <c r="CU41" s="711"/>
      <c r="CV41" s="193"/>
      <c r="CW41" s="194"/>
      <c r="CX41" s="711"/>
      <c r="CY41" s="711"/>
      <c r="CZ41" s="193"/>
      <c r="DA41" s="194"/>
      <c r="DB41" s="711"/>
      <c r="DC41" s="711"/>
      <c r="DD41" s="193"/>
      <c r="DE41" s="194"/>
      <c r="DF41" s="711"/>
      <c r="DG41" s="711"/>
      <c r="DH41" s="193"/>
      <c r="DI41" s="194"/>
      <c r="DJ41" s="711"/>
      <c r="DK41" s="711"/>
      <c r="DL41" s="193"/>
      <c r="DM41" s="194"/>
      <c r="DN41" s="6"/>
      <c r="DO41" s="6"/>
      <c r="DP41" s="6"/>
      <c r="DQ41" s="6"/>
      <c r="DR41" s="6"/>
      <c r="DS41" s="6"/>
      <c r="DT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</row>
    <row r="42" spans="45:153" s="192" customFormat="1" ht="7.5" customHeight="1">
      <c r="AY42" s="193"/>
      <c r="AZ42" s="711"/>
      <c r="BA42" s="711"/>
      <c r="BB42" s="194"/>
      <c r="BC42" s="193"/>
      <c r="BD42" s="711"/>
      <c r="BE42" s="711"/>
      <c r="BF42" s="194"/>
      <c r="BG42" s="193"/>
      <c r="BH42" s="711"/>
      <c r="BI42" s="711"/>
      <c r="BJ42" s="194"/>
      <c r="BK42" s="193"/>
      <c r="BL42" s="711"/>
      <c r="BM42" s="711"/>
      <c r="BN42" s="194"/>
      <c r="BO42" s="193"/>
      <c r="BP42" s="711"/>
      <c r="BQ42" s="711"/>
      <c r="BR42" s="194"/>
      <c r="BS42" s="193"/>
      <c r="BT42" s="711"/>
      <c r="BU42" s="711"/>
      <c r="BV42" s="194"/>
      <c r="BW42" s="193"/>
      <c r="BX42" s="711"/>
      <c r="BY42" s="711"/>
      <c r="BZ42" s="194"/>
      <c r="CA42" s="193"/>
      <c r="CB42" s="711"/>
      <c r="CC42" s="711"/>
      <c r="CD42" s="194"/>
      <c r="CE42" s="193"/>
      <c r="CF42" s="711"/>
      <c r="CG42" s="711"/>
      <c r="CH42" s="194"/>
      <c r="CI42" s="193"/>
      <c r="CJ42" s="711"/>
      <c r="CK42" s="711"/>
      <c r="CL42" s="194"/>
      <c r="CM42" s="193"/>
      <c r="CN42" s="711"/>
      <c r="CO42" s="711"/>
      <c r="CP42" s="194"/>
      <c r="CQ42" s="193"/>
      <c r="CR42" s="711"/>
      <c r="CS42" s="711"/>
      <c r="CT42" s="194"/>
      <c r="CU42" s="193"/>
      <c r="CV42" s="711"/>
      <c r="CW42" s="711"/>
      <c r="CX42" s="194"/>
      <c r="CY42" s="193"/>
      <c r="CZ42" s="711"/>
      <c r="DA42" s="711"/>
      <c r="DB42" s="194"/>
      <c r="DC42" s="193"/>
      <c r="DD42" s="711"/>
      <c r="DE42" s="711"/>
      <c r="DF42" s="194"/>
      <c r="DG42" s="193"/>
      <c r="DH42" s="711"/>
      <c r="DI42" s="711"/>
      <c r="DJ42" s="194"/>
      <c r="DK42" s="193"/>
      <c r="DL42" s="711"/>
      <c r="DM42" s="711"/>
      <c r="DN42" s="194"/>
      <c r="DO42" s="6"/>
      <c r="DP42" s="6"/>
      <c r="DQ42" s="6"/>
      <c r="DR42" s="6"/>
      <c r="DS42" s="6"/>
      <c r="DT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</row>
    <row r="43" spans="45:153" s="192" customFormat="1" ht="7.5" customHeight="1">
      <c r="AX43" s="193"/>
      <c r="AY43" s="194"/>
      <c r="AZ43" s="711"/>
      <c r="BA43" s="711"/>
      <c r="BB43" s="193"/>
      <c r="BC43" s="194"/>
      <c r="BD43" s="711"/>
      <c r="BE43" s="711"/>
      <c r="BF43" s="193"/>
      <c r="BG43" s="194"/>
      <c r="BH43" s="711"/>
      <c r="BI43" s="711"/>
      <c r="BJ43" s="193"/>
      <c r="BK43" s="194"/>
      <c r="BL43" s="711"/>
      <c r="BM43" s="711"/>
      <c r="BN43" s="193"/>
      <c r="BO43" s="194"/>
      <c r="BP43" s="711"/>
      <c r="BQ43" s="711"/>
      <c r="BR43" s="193"/>
      <c r="BS43" s="194"/>
      <c r="BT43" s="711"/>
      <c r="BU43" s="711"/>
      <c r="BV43" s="193"/>
      <c r="BW43" s="194"/>
      <c r="BX43" s="711"/>
      <c r="BY43" s="711"/>
      <c r="BZ43" s="193"/>
      <c r="CA43" s="194"/>
      <c r="CB43" s="711"/>
      <c r="CC43" s="711"/>
      <c r="CD43" s="193"/>
      <c r="CE43" s="194"/>
      <c r="CF43" s="711"/>
      <c r="CG43" s="711"/>
      <c r="CH43" s="193"/>
      <c r="CI43" s="194"/>
      <c r="CJ43" s="711"/>
      <c r="CK43" s="711"/>
      <c r="CL43" s="193"/>
      <c r="CM43" s="194"/>
      <c r="CN43" s="711"/>
      <c r="CO43" s="711"/>
      <c r="CP43" s="193"/>
      <c r="CQ43" s="194"/>
      <c r="CR43" s="711"/>
      <c r="CS43" s="711"/>
      <c r="CT43" s="193"/>
      <c r="CU43" s="194"/>
      <c r="CV43" s="711"/>
      <c r="CW43" s="711"/>
      <c r="CX43" s="193"/>
      <c r="CY43" s="194"/>
      <c r="CZ43" s="711"/>
      <c r="DA43" s="711"/>
      <c r="DB43" s="193"/>
      <c r="DC43" s="194"/>
      <c r="DD43" s="711"/>
      <c r="DE43" s="711"/>
      <c r="DF43" s="193"/>
      <c r="DG43" s="194"/>
      <c r="DH43" s="711"/>
      <c r="DI43" s="711"/>
      <c r="DJ43" s="193"/>
      <c r="DK43" s="194"/>
      <c r="DL43" s="711"/>
      <c r="DM43" s="711"/>
      <c r="DN43" s="193"/>
      <c r="DO43" s="194"/>
      <c r="DP43" s="6"/>
      <c r="DQ43" s="6"/>
      <c r="DR43" s="6"/>
      <c r="DS43" s="6"/>
      <c r="DT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</row>
    <row r="44" spans="45:153" s="192" customFormat="1" ht="7.5" customHeight="1">
      <c r="AW44" s="193"/>
      <c r="AX44" s="711"/>
      <c r="AY44" s="711"/>
      <c r="AZ44" s="194"/>
      <c r="BA44" s="193"/>
      <c r="BB44" s="711"/>
      <c r="BC44" s="711"/>
      <c r="BD44" s="194"/>
      <c r="BE44" s="193"/>
      <c r="BF44" s="711"/>
      <c r="BG44" s="711"/>
      <c r="BH44" s="194"/>
      <c r="BI44" s="193"/>
      <c r="BJ44" s="711"/>
      <c r="BK44" s="711"/>
      <c r="BL44" s="194"/>
      <c r="BM44" s="193"/>
      <c r="BN44" s="711"/>
      <c r="BO44" s="711"/>
      <c r="BP44" s="194"/>
      <c r="BQ44" s="193"/>
      <c r="BR44" s="711"/>
      <c r="BS44" s="711"/>
      <c r="BT44" s="194"/>
      <c r="BU44" s="193"/>
      <c r="BV44" s="711"/>
      <c r="BW44" s="711"/>
      <c r="BX44" s="194"/>
      <c r="BY44" s="193"/>
      <c r="BZ44" s="711"/>
      <c r="CA44" s="711"/>
      <c r="CB44" s="194"/>
      <c r="CC44" s="193"/>
      <c r="CD44" s="711"/>
      <c r="CE44" s="711"/>
      <c r="CF44" s="194"/>
      <c r="CG44" s="193"/>
      <c r="CH44" s="711"/>
      <c r="CI44" s="711"/>
      <c r="CJ44" s="194"/>
      <c r="CK44" s="193"/>
      <c r="CL44" s="711"/>
      <c r="CM44" s="711"/>
      <c r="CN44" s="194"/>
      <c r="CO44" s="193"/>
      <c r="CP44" s="711"/>
      <c r="CQ44" s="711"/>
      <c r="CR44" s="194"/>
      <c r="CS44" s="193"/>
      <c r="CT44" s="711"/>
      <c r="CU44" s="711"/>
      <c r="CV44" s="194"/>
      <c r="CW44" s="193"/>
      <c r="CX44" s="711"/>
      <c r="CY44" s="711"/>
      <c r="CZ44" s="194"/>
      <c r="DA44" s="193"/>
      <c r="DB44" s="711"/>
      <c r="DC44" s="711"/>
      <c r="DD44" s="194"/>
      <c r="DE44" s="193"/>
      <c r="DF44" s="711"/>
      <c r="DG44" s="711"/>
      <c r="DH44" s="194"/>
      <c r="DI44" s="193"/>
      <c r="DJ44" s="711"/>
      <c r="DK44" s="711"/>
      <c r="DL44" s="194"/>
      <c r="DM44" s="193"/>
      <c r="DN44" s="711"/>
      <c r="DO44" s="711"/>
      <c r="DP44" s="194"/>
      <c r="DQ44" s="6"/>
      <c r="DR44" s="6"/>
      <c r="DS44" s="6"/>
      <c r="DT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</row>
    <row r="45" spans="45:153" s="192" customFormat="1" ht="7.5" customHeight="1">
      <c r="AV45" s="193"/>
      <c r="AW45" s="194"/>
      <c r="AX45" s="711"/>
      <c r="AY45" s="711"/>
      <c r="AZ45" s="193"/>
      <c r="BA45" s="194"/>
      <c r="BB45" s="711"/>
      <c r="BC45" s="711"/>
      <c r="BD45" s="193"/>
      <c r="BE45" s="194"/>
      <c r="BF45" s="711"/>
      <c r="BG45" s="711"/>
      <c r="BH45" s="193"/>
      <c r="BI45" s="194"/>
      <c r="BJ45" s="711"/>
      <c r="BK45" s="711"/>
      <c r="BL45" s="193"/>
      <c r="BM45" s="194"/>
      <c r="BN45" s="711"/>
      <c r="BO45" s="711"/>
      <c r="BP45" s="193"/>
      <c r="BQ45" s="194"/>
      <c r="BR45" s="711"/>
      <c r="BS45" s="711"/>
      <c r="BT45" s="193"/>
      <c r="BU45" s="194"/>
      <c r="BV45" s="711"/>
      <c r="BW45" s="711"/>
      <c r="BX45" s="193"/>
      <c r="BY45" s="194"/>
      <c r="BZ45" s="711"/>
      <c r="CA45" s="711"/>
      <c r="CB45" s="193"/>
      <c r="CC45" s="194"/>
      <c r="CD45" s="711"/>
      <c r="CE45" s="711"/>
      <c r="CF45" s="193"/>
      <c r="CG45" s="194"/>
      <c r="CH45" s="711"/>
      <c r="CI45" s="711"/>
      <c r="CJ45" s="193"/>
      <c r="CK45" s="194"/>
      <c r="CL45" s="711"/>
      <c r="CM45" s="711"/>
      <c r="CN45" s="193"/>
      <c r="CO45" s="194"/>
      <c r="CP45" s="711"/>
      <c r="CQ45" s="711"/>
      <c r="CR45" s="193"/>
      <c r="CS45" s="194"/>
      <c r="CT45" s="711"/>
      <c r="CU45" s="711"/>
      <c r="CV45" s="193"/>
      <c r="CW45" s="194"/>
      <c r="CX45" s="711"/>
      <c r="CY45" s="711"/>
      <c r="CZ45" s="193"/>
      <c r="DA45" s="194"/>
      <c r="DB45" s="711"/>
      <c r="DC45" s="711"/>
      <c r="DD45" s="193"/>
      <c r="DE45" s="194"/>
      <c r="DF45" s="711"/>
      <c r="DG45" s="711"/>
      <c r="DH45" s="193"/>
      <c r="DI45" s="194"/>
      <c r="DJ45" s="711"/>
      <c r="DK45" s="711"/>
      <c r="DL45" s="193"/>
      <c r="DM45" s="194"/>
      <c r="DN45" s="711"/>
      <c r="DO45" s="711"/>
      <c r="DP45" s="193"/>
      <c r="DQ45" s="194"/>
      <c r="DR45" s="6"/>
      <c r="DS45" s="6"/>
      <c r="DT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</row>
    <row r="46" spans="45:153" s="192" customFormat="1" ht="7.5" customHeight="1">
      <c r="AU46" s="193"/>
      <c r="AV46" s="711"/>
      <c r="AW46" s="711"/>
      <c r="AX46" s="194"/>
      <c r="AY46" s="193"/>
      <c r="AZ46" s="711"/>
      <c r="BA46" s="711"/>
      <c r="BB46" s="194"/>
      <c r="BC46" s="193"/>
      <c r="BD46" s="711"/>
      <c r="BE46" s="711"/>
      <c r="BF46" s="194"/>
      <c r="BG46" s="193"/>
      <c r="BH46" s="711"/>
      <c r="BI46" s="711"/>
      <c r="BJ46" s="194"/>
      <c r="BK46" s="193"/>
      <c r="BL46" s="711"/>
      <c r="BM46" s="711"/>
      <c r="BN46" s="194"/>
      <c r="BO46" s="193"/>
      <c r="BP46" s="711"/>
      <c r="BQ46" s="711"/>
      <c r="BR46" s="194"/>
      <c r="BS46" s="193"/>
      <c r="BT46" s="711"/>
      <c r="BU46" s="711"/>
      <c r="BV46" s="194"/>
      <c r="BW46" s="193"/>
      <c r="BX46" s="711"/>
      <c r="BY46" s="711"/>
      <c r="BZ46" s="194"/>
      <c r="CA46" s="193"/>
      <c r="CB46" s="711"/>
      <c r="CC46" s="711"/>
      <c r="CD46" s="194"/>
      <c r="CE46" s="193"/>
      <c r="CF46" s="711"/>
      <c r="CG46" s="711"/>
      <c r="CH46" s="194"/>
      <c r="CI46" s="193"/>
      <c r="CJ46" s="711"/>
      <c r="CK46" s="711"/>
      <c r="CL46" s="194"/>
      <c r="CM46" s="193"/>
      <c r="CN46" s="711"/>
      <c r="CO46" s="711"/>
      <c r="CP46" s="194"/>
      <c r="CQ46" s="193"/>
      <c r="CR46" s="711"/>
      <c r="CS46" s="711"/>
      <c r="CT46" s="194"/>
      <c r="CU46" s="193"/>
      <c r="CV46" s="711"/>
      <c r="CW46" s="711"/>
      <c r="CX46" s="194"/>
      <c r="CY46" s="193"/>
      <c r="CZ46" s="711"/>
      <c r="DA46" s="711"/>
      <c r="DB46" s="194"/>
      <c r="DC46" s="193"/>
      <c r="DD46" s="711"/>
      <c r="DE46" s="711"/>
      <c r="DF46" s="194"/>
      <c r="DG46" s="193"/>
      <c r="DH46" s="711"/>
      <c r="DI46" s="711"/>
      <c r="DJ46" s="194"/>
      <c r="DK46" s="193"/>
      <c r="DL46" s="711"/>
      <c r="DM46" s="711"/>
      <c r="DN46" s="194"/>
      <c r="DO46" s="193"/>
      <c r="DP46" s="711"/>
      <c r="DQ46" s="711"/>
      <c r="DR46" s="194"/>
      <c r="DS46" s="6"/>
      <c r="DT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</row>
    <row r="47" spans="45:153" s="192" customFormat="1" ht="7.5" customHeight="1">
      <c r="AT47" s="193"/>
      <c r="AU47" s="194"/>
      <c r="AV47" s="711"/>
      <c r="AW47" s="711"/>
      <c r="AX47" s="193"/>
      <c r="AY47" s="194"/>
      <c r="AZ47" s="711"/>
      <c r="BA47" s="711"/>
      <c r="BB47" s="193"/>
      <c r="BC47" s="194"/>
      <c r="BD47" s="711"/>
      <c r="BE47" s="711"/>
      <c r="BF47" s="193"/>
      <c r="BG47" s="194"/>
      <c r="BH47" s="711"/>
      <c r="BI47" s="711"/>
      <c r="BJ47" s="193"/>
      <c r="BK47" s="194"/>
      <c r="BL47" s="711"/>
      <c r="BM47" s="711"/>
      <c r="BN47" s="193"/>
      <c r="BO47" s="194"/>
      <c r="BP47" s="711"/>
      <c r="BQ47" s="711"/>
      <c r="BR47" s="193"/>
      <c r="BS47" s="194"/>
      <c r="BT47" s="711"/>
      <c r="BU47" s="711"/>
      <c r="BV47" s="193"/>
      <c r="BW47" s="194"/>
      <c r="BX47" s="711"/>
      <c r="BY47" s="711"/>
      <c r="BZ47" s="193"/>
      <c r="CA47" s="194"/>
      <c r="CB47" s="711"/>
      <c r="CC47" s="711"/>
      <c r="CD47" s="193"/>
      <c r="CE47" s="194"/>
      <c r="CF47" s="711"/>
      <c r="CG47" s="711"/>
      <c r="CH47" s="193"/>
      <c r="CI47" s="194"/>
      <c r="CJ47" s="711"/>
      <c r="CK47" s="711"/>
      <c r="CL47" s="193"/>
      <c r="CM47" s="194"/>
      <c r="CN47" s="711"/>
      <c r="CO47" s="711"/>
      <c r="CP47" s="193"/>
      <c r="CQ47" s="194"/>
      <c r="CR47" s="711"/>
      <c r="CS47" s="711"/>
      <c r="CT47" s="193"/>
      <c r="CU47" s="194"/>
      <c r="CV47" s="711"/>
      <c r="CW47" s="711"/>
      <c r="CX47" s="193"/>
      <c r="CY47" s="194"/>
      <c r="CZ47" s="711"/>
      <c r="DA47" s="711"/>
      <c r="DB47" s="193"/>
      <c r="DC47" s="194"/>
      <c r="DD47" s="711"/>
      <c r="DE47" s="711"/>
      <c r="DF47" s="193"/>
      <c r="DG47" s="194"/>
      <c r="DH47" s="711"/>
      <c r="DI47" s="711"/>
      <c r="DJ47" s="193"/>
      <c r="DK47" s="194"/>
      <c r="DL47" s="711"/>
      <c r="DM47" s="711"/>
      <c r="DN47" s="193"/>
      <c r="DO47" s="194"/>
      <c r="DP47" s="711"/>
      <c r="DQ47" s="711"/>
      <c r="DR47" s="193"/>
      <c r="DS47" s="194"/>
      <c r="DT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</row>
    <row r="48" spans="45:153" s="192" customFormat="1" ht="7.5" customHeight="1" thickBot="1">
      <c r="AS48" s="193"/>
      <c r="AV48" s="194"/>
      <c r="AW48" s="193"/>
      <c r="AZ48" s="194"/>
      <c r="BA48" s="193"/>
      <c r="BD48" s="194"/>
      <c r="BE48" s="193"/>
      <c r="BH48" s="194"/>
      <c r="BI48" s="193"/>
      <c r="BL48" s="194"/>
      <c r="BM48" s="193"/>
      <c r="BP48" s="194"/>
      <c r="BQ48" s="193"/>
      <c r="BT48" s="194"/>
      <c r="BU48" s="193"/>
      <c r="BX48" s="194"/>
      <c r="BY48" s="193"/>
      <c r="CB48" s="194"/>
      <c r="CC48" s="193"/>
      <c r="CF48" s="194"/>
      <c r="CG48" s="193"/>
      <c r="CJ48" s="194"/>
      <c r="CK48" s="193"/>
      <c r="CN48" s="194"/>
      <c r="CO48" s="193"/>
      <c r="CR48" s="194"/>
      <c r="CS48" s="193"/>
      <c r="CV48" s="194"/>
      <c r="CW48" s="193"/>
      <c r="CZ48" s="194"/>
      <c r="DA48" s="193"/>
      <c r="DD48" s="194"/>
      <c r="DE48" s="193"/>
      <c r="DH48" s="194"/>
      <c r="DI48" s="193"/>
      <c r="DL48" s="194"/>
      <c r="DM48" s="193"/>
      <c r="DP48" s="194"/>
      <c r="DQ48" s="193"/>
      <c r="DT48" s="194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</row>
    <row r="49" spans="3:130" ht="7.5" customHeight="1">
      <c r="AQ49" s="686" t="s">
        <v>229</v>
      </c>
      <c r="AR49" s="686"/>
      <c r="AS49" s="745"/>
      <c r="AT49" s="746"/>
      <c r="AU49" s="746"/>
      <c r="AV49" s="747"/>
      <c r="AW49" s="754"/>
      <c r="AX49" s="746"/>
      <c r="AY49" s="746"/>
      <c r="AZ49" s="747"/>
      <c r="BA49" s="754"/>
      <c r="BB49" s="746"/>
      <c r="BC49" s="746"/>
      <c r="BD49" s="747"/>
      <c r="BE49" s="754"/>
      <c r="BF49" s="746"/>
      <c r="BG49" s="746"/>
      <c r="BH49" s="747"/>
      <c r="BI49" s="754"/>
      <c r="BJ49" s="746"/>
      <c r="BK49" s="746"/>
      <c r="BL49" s="747"/>
      <c r="BM49" s="754"/>
      <c r="BN49" s="746"/>
      <c r="BO49" s="746"/>
      <c r="BP49" s="747"/>
      <c r="BQ49" s="754"/>
      <c r="BR49" s="746"/>
      <c r="BS49" s="746"/>
      <c r="BT49" s="747"/>
      <c r="BU49" s="754"/>
      <c r="BV49" s="746"/>
      <c r="BW49" s="746"/>
      <c r="BX49" s="747"/>
      <c r="BY49" s="754"/>
      <c r="BZ49" s="746"/>
      <c r="CA49" s="746"/>
      <c r="CB49" s="747"/>
      <c r="CC49" s="754"/>
      <c r="CD49" s="746"/>
      <c r="CE49" s="746"/>
      <c r="CF49" s="747"/>
      <c r="CG49" s="754"/>
      <c r="CH49" s="746"/>
      <c r="CI49" s="746"/>
      <c r="CJ49" s="747"/>
      <c r="CK49" s="754"/>
      <c r="CL49" s="746"/>
      <c r="CM49" s="746"/>
      <c r="CN49" s="747"/>
      <c r="CO49" s="754"/>
      <c r="CP49" s="746"/>
      <c r="CQ49" s="746"/>
      <c r="CR49" s="747"/>
      <c r="CS49" s="754"/>
      <c r="CT49" s="746"/>
      <c r="CU49" s="746"/>
      <c r="CV49" s="747"/>
      <c r="CW49" s="754"/>
      <c r="CX49" s="746"/>
      <c r="CY49" s="746"/>
      <c r="CZ49" s="747"/>
      <c r="DA49" s="754"/>
      <c r="DB49" s="746"/>
      <c r="DC49" s="746"/>
      <c r="DD49" s="747"/>
      <c r="DE49" s="754"/>
      <c r="DF49" s="746"/>
      <c r="DG49" s="746"/>
      <c r="DH49" s="747"/>
      <c r="DI49" s="754"/>
      <c r="DJ49" s="746"/>
      <c r="DK49" s="746"/>
      <c r="DL49" s="747"/>
      <c r="DM49" s="754"/>
      <c r="DN49" s="746"/>
      <c r="DO49" s="746"/>
      <c r="DP49" s="747"/>
      <c r="DQ49" s="754"/>
      <c r="DR49" s="746"/>
      <c r="DS49" s="746"/>
      <c r="DT49" s="765"/>
    </row>
    <row r="50" spans="3:130" ht="7.5" customHeight="1">
      <c r="AQ50" s="686"/>
      <c r="AR50" s="686"/>
      <c r="AS50" s="748"/>
      <c r="AT50" s="749"/>
      <c r="AU50" s="749"/>
      <c r="AV50" s="750"/>
      <c r="AW50" s="755"/>
      <c r="AX50" s="749"/>
      <c r="AY50" s="749"/>
      <c r="AZ50" s="750"/>
      <c r="BA50" s="755"/>
      <c r="BB50" s="749"/>
      <c r="BC50" s="749"/>
      <c r="BD50" s="750"/>
      <c r="BE50" s="755"/>
      <c r="BF50" s="749"/>
      <c r="BG50" s="749"/>
      <c r="BH50" s="750"/>
      <c r="BI50" s="755"/>
      <c r="BJ50" s="749"/>
      <c r="BK50" s="749"/>
      <c r="BL50" s="750"/>
      <c r="BM50" s="755"/>
      <c r="BN50" s="749"/>
      <c r="BO50" s="749"/>
      <c r="BP50" s="750"/>
      <c r="BQ50" s="755"/>
      <c r="BR50" s="749"/>
      <c r="BS50" s="749"/>
      <c r="BT50" s="750"/>
      <c r="BU50" s="755"/>
      <c r="BV50" s="749"/>
      <c r="BW50" s="749"/>
      <c r="BX50" s="750"/>
      <c r="BY50" s="755"/>
      <c r="BZ50" s="749"/>
      <c r="CA50" s="749"/>
      <c r="CB50" s="750"/>
      <c r="CC50" s="755"/>
      <c r="CD50" s="749"/>
      <c r="CE50" s="749"/>
      <c r="CF50" s="750"/>
      <c r="CG50" s="755"/>
      <c r="CH50" s="749"/>
      <c r="CI50" s="749"/>
      <c r="CJ50" s="750"/>
      <c r="CK50" s="755"/>
      <c r="CL50" s="749"/>
      <c r="CM50" s="749"/>
      <c r="CN50" s="750"/>
      <c r="CO50" s="755"/>
      <c r="CP50" s="749"/>
      <c r="CQ50" s="749"/>
      <c r="CR50" s="750"/>
      <c r="CS50" s="755"/>
      <c r="CT50" s="749"/>
      <c r="CU50" s="749"/>
      <c r="CV50" s="750"/>
      <c r="CW50" s="755"/>
      <c r="CX50" s="749"/>
      <c r="CY50" s="749"/>
      <c r="CZ50" s="750"/>
      <c r="DA50" s="755"/>
      <c r="DB50" s="749"/>
      <c r="DC50" s="749"/>
      <c r="DD50" s="750"/>
      <c r="DE50" s="755"/>
      <c r="DF50" s="749"/>
      <c r="DG50" s="749"/>
      <c r="DH50" s="750"/>
      <c r="DI50" s="755"/>
      <c r="DJ50" s="749"/>
      <c r="DK50" s="749"/>
      <c r="DL50" s="750"/>
      <c r="DM50" s="755"/>
      <c r="DN50" s="749"/>
      <c r="DO50" s="749"/>
      <c r="DP50" s="750"/>
      <c r="DQ50" s="755"/>
      <c r="DR50" s="749"/>
      <c r="DS50" s="749"/>
      <c r="DT50" s="766"/>
    </row>
    <row r="51" spans="3:130" ht="7.5" customHeight="1">
      <c r="AQ51" s="686"/>
      <c r="AR51" s="686"/>
      <c r="AS51" s="748"/>
      <c r="AT51" s="749"/>
      <c r="AU51" s="749"/>
      <c r="AV51" s="750"/>
      <c r="AW51" s="755"/>
      <c r="AX51" s="749"/>
      <c r="AY51" s="749"/>
      <c r="AZ51" s="750"/>
      <c r="BA51" s="755"/>
      <c r="BB51" s="749"/>
      <c r="BC51" s="749"/>
      <c r="BD51" s="750"/>
      <c r="BE51" s="755"/>
      <c r="BF51" s="749"/>
      <c r="BG51" s="749"/>
      <c r="BH51" s="750"/>
      <c r="BI51" s="755"/>
      <c r="BJ51" s="749"/>
      <c r="BK51" s="749"/>
      <c r="BL51" s="750"/>
      <c r="BM51" s="755"/>
      <c r="BN51" s="749"/>
      <c r="BO51" s="749"/>
      <c r="BP51" s="750"/>
      <c r="BQ51" s="755"/>
      <c r="BR51" s="749"/>
      <c r="BS51" s="749"/>
      <c r="BT51" s="750"/>
      <c r="BU51" s="755"/>
      <c r="BV51" s="749"/>
      <c r="BW51" s="749"/>
      <c r="BX51" s="750"/>
      <c r="BY51" s="755"/>
      <c r="BZ51" s="749"/>
      <c r="CA51" s="749"/>
      <c r="CB51" s="750"/>
      <c r="CC51" s="755"/>
      <c r="CD51" s="749"/>
      <c r="CE51" s="749"/>
      <c r="CF51" s="750"/>
      <c r="CG51" s="755"/>
      <c r="CH51" s="749"/>
      <c r="CI51" s="749"/>
      <c r="CJ51" s="750"/>
      <c r="CK51" s="755"/>
      <c r="CL51" s="749"/>
      <c r="CM51" s="749"/>
      <c r="CN51" s="750"/>
      <c r="CO51" s="755"/>
      <c r="CP51" s="749"/>
      <c r="CQ51" s="749"/>
      <c r="CR51" s="750"/>
      <c r="CS51" s="755"/>
      <c r="CT51" s="749"/>
      <c r="CU51" s="749"/>
      <c r="CV51" s="750"/>
      <c r="CW51" s="755"/>
      <c r="CX51" s="749"/>
      <c r="CY51" s="749"/>
      <c r="CZ51" s="750"/>
      <c r="DA51" s="755"/>
      <c r="DB51" s="749"/>
      <c r="DC51" s="749"/>
      <c r="DD51" s="750"/>
      <c r="DE51" s="755"/>
      <c r="DF51" s="749"/>
      <c r="DG51" s="749"/>
      <c r="DH51" s="750"/>
      <c r="DI51" s="755"/>
      <c r="DJ51" s="749"/>
      <c r="DK51" s="749"/>
      <c r="DL51" s="750"/>
      <c r="DM51" s="755"/>
      <c r="DN51" s="749"/>
      <c r="DO51" s="749"/>
      <c r="DP51" s="750"/>
      <c r="DQ51" s="755"/>
      <c r="DR51" s="749"/>
      <c r="DS51" s="749"/>
      <c r="DT51" s="766"/>
    </row>
    <row r="52" spans="3:130" ht="7.5" customHeight="1" thickBot="1">
      <c r="AQ52" s="686"/>
      <c r="AR52" s="686"/>
      <c r="AS52" s="751"/>
      <c r="AT52" s="752"/>
      <c r="AU52" s="752"/>
      <c r="AV52" s="753"/>
      <c r="AW52" s="756"/>
      <c r="AX52" s="752"/>
      <c r="AY52" s="752"/>
      <c r="AZ52" s="753"/>
      <c r="BA52" s="756"/>
      <c r="BB52" s="752"/>
      <c r="BC52" s="752"/>
      <c r="BD52" s="753"/>
      <c r="BE52" s="756"/>
      <c r="BF52" s="752"/>
      <c r="BG52" s="752"/>
      <c r="BH52" s="753"/>
      <c r="BI52" s="756"/>
      <c r="BJ52" s="752"/>
      <c r="BK52" s="752"/>
      <c r="BL52" s="753"/>
      <c r="BM52" s="756"/>
      <c r="BN52" s="752"/>
      <c r="BO52" s="752"/>
      <c r="BP52" s="753"/>
      <c r="BQ52" s="756"/>
      <c r="BR52" s="752"/>
      <c r="BS52" s="752"/>
      <c r="BT52" s="753"/>
      <c r="BU52" s="756"/>
      <c r="BV52" s="752"/>
      <c r="BW52" s="752"/>
      <c r="BX52" s="753"/>
      <c r="BY52" s="756"/>
      <c r="BZ52" s="752"/>
      <c r="CA52" s="752"/>
      <c r="CB52" s="753"/>
      <c r="CC52" s="756"/>
      <c r="CD52" s="752"/>
      <c r="CE52" s="752"/>
      <c r="CF52" s="753"/>
      <c r="CG52" s="756"/>
      <c r="CH52" s="752"/>
      <c r="CI52" s="752"/>
      <c r="CJ52" s="753"/>
      <c r="CK52" s="756"/>
      <c r="CL52" s="752"/>
      <c r="CM52" s="752"/>
      <c r="CN52" s="753"/>
      <c r="CO52" s="756"/>
      <c r="CP52" s="752"/>
      <c r="CQ52" s="752"/>
      <c r="CR52" s="753"/>
      <c r="CS52" s="756"/>
      <c r="CT52" s="752"/>
      <c r="CU52" s="752"/>
      <c r="CV52" s="753"/>
      <c r="CW52" s="756"/>
      <c r="CX52" s="752"/>
      <c r="CY52" s="752"/>
      <c r="CZ52" s="753"/>
      <c r="DA52" s="756"/>
      <c r="DB52" s="752"/>
      <c r="DC52" s="752"/>
      <c r="DD52" s="753"/>
      <c r="DE52" s="756"/>
      <c r="DF52" s="752"/>
      <c r="DG52" s="752"/>
      <c r="DH52" s="753"/>
      <c r="DI52" s="756"/>
      <c r="DJ52" s="752"/>
      <c r="DK52" s="752"/>
      <c r="DL52" s="753"/>
      <c r="DM52" s="756"/>
      <c r="DN52" s="752"/>
      <c r="DO52" s="752"/>
      <c r="DP52" s="753"/>
      <c r="DQ52" s="756"/>
      <c r="DR52" s="752"/>
      <c r="DS52" s="752"/>
      <c r="DT52" s="767"/>
    </row>
    <row r="53" spans="3:130" ht="30" customHeight="1" thickBot="1">
      <c r="AS53" s="768" t="s">
        <v>230</v>
      </c>
      <c r="AT53" s="769"/>
      <c r="AU53" s="769"/>
      <c r="AV53" s="769"/>
      <c r="AW53" s="769"/>
      <c r="AX53" s="769"/>
      <c r="AY53" s="769"/>
      <c r="AZ53" s="769"/>
      <c r="BA53" s="769"/>
      <c r="BB53" s="769"/>
      <c r="BC53" s="769"/>
      <c r="BD53" s="769"/>
      <c r="BE53" s="769"/>
      <c r="BF53" s="769"/>
      <c r="BG53" s="769"/>
      <c r="BH53" s="769"/>
      <c r="BI53" s="769"/>
      <c r="BJ53" s="769"/>
      <c r="BK53" s="769"/>
      <c r="BL53" s="769"/>
      <c r="BM53" s="769"/>
      <c r="BN53" s="769"/>
      <c r="BO53" s="769"/>
      <c r="BP53" s="769"/>
      <c r="BQ53" s="769"/>
      <c r="BR53" s="769"/>
      <c r="BS53" s="769"/>
      <c r="BT53" s="769"/>
      <c r="BU53" s="769"/>
      <c r="BV53" s="769"/>
      <c r="BW53" s="769"/>
      <c r="BX53" s="769"/>
      <c r="BY53" s="769"/>
      <c r="BZ53" s="769"/>
      <c r="CA53" s="769"/>
      <c r="CB53" s="769"/>
      <c r="CC53" s="769"/>
      <c r="CD53" s="769"/>
      <c r="CE53" s="769"/>
      <c r="CF53" s="769"/>
      <c r="CG53" s="769"/>
      <c r="CH53" s="769"/>
      <c r="CI53" s="769"/>
      <c r="CJ53" s="769"/>
      <c r="CK53" s="769"/>
      <c r="CL53" s="769"/>
      <c r="CM53" s="769"/>
      <c r="CN53" s="769"/>
      <c r="CO53" s="769"/>
      <c r="CP53" s="769"/>
      <c r="CQ53" s="769"/>
      <c r="CR53" s="769"/>
      <c r="CS53" s="769"/>
      <c r="CT53" s="769"/>
      <c r="CU53" s="769"/>
      <c r="CV53" s="769"/>
      <c r="CW53" s="769"/>
      <c r="CX53" s="769"/>
      <c r="CY53" s="769"/>
      <c r="CZ53" s="769"/>
      <c r="DA53" s="769"/>
      <c r="DB53" s="769"/>
      <c r="DC53" s="769"/>
      <c r="DD53" s="769"/>
      <c r="DE53" s="769"/>
      <c r="DF53" s="769"/>
      <c r="DG53" s="769"/>
      <c r="DH53" s="769"/>
      <c r="DI53" s="769"/>
      <c r="DJ53" s="769"/>
      <c r="DK53" s="769"/>
      <c r="DL53" s="769"/>
      <c r="DM53" s="769"/>
      <c r="DN53" s="769"/>
      <c r="DO53" s="769"/>
      <c r="DP53" s="769"/>
      <c r="DQ53" s="769"/>
      <c r="DR53" s="769"/>
      <c r="DS53" s="769"/>
      <c r="DT53" s="769"/>
      <c r="DU53" s="760" t="s">
        <v>231</v>
      </c>
      <c r="DV53" s="761"/>
      <c r="DW53" s="761"/>
      <c r="DX53" s="761"/>
      <c r="DY53" s="761"/>
      <c r="DZ53" s="762"/>
    </row>
    <row r="54" spans="3:130" ht="149.25" customHeight="1" thickBot="1">
      <c r="AQ54" s="195" t="s">
        <v>232</v>
      </c>
      <c r="AR54" s="196" t="s">
        <v>233</v>
      </c>
      <c r="AS54" s="757" t="s">
        <v>234</v>
      </c>
      <c r="AT54" s="758"/>
      <c r="AU54" s="758"/>
      <c r="AV54" s="759"/>
      <c r="AW54" s="757" t="s">
        <v>235</v>
      </c>
      <c r="AX54" s="758"/>
      <c r="AY54" s="758"/>
      <c r="AZ54" s="759"/>
      <c r="BA54" s="757" t="s">
        <v>236</v>
      </c>
      <c r="BB54" s="758"/>
      <c r="BC54" s="758"/>
      <c r="BD54" s="759"/>
      <c r="BE54" s="757" t="s">
        <v>237</v>
      </c>
      <c r="BF54" s="758"/>
      <c r="BG54" s="758"/>
      <c r="BH54" s="759"/>
      <c r="BI54" s="757" t="s">
        <v>238</v>
      </c>
      <c r="BJ54" s="758"/>
      <c r="BK54" s="758"/>
      <c r="BL54" s="759"/>
      <c r="BM54" s="757" t="s">
        <v>239</v>
      </c>
      <c r="BN54" s="758"/>
      <c r="BO54" s="758"/>
      <c r="BP54" s="759"/>
      <c r="BQ54" s="757" t="s">
        <v>240</v>
      </c>
      <c r="BR54" s="758"/>
      <c r="BS54" s="758"/>
      <c r="BT54" s="759"/>
      <c r="BU54" s="757" t="s">
        <v>241</v>
      </c>
      <c r="BV54" s="758"/>
      <c r="BW54" s="758"/>
      <c r="BX54" s="759"/>
      <c r="BY54" s="757" t="s">
        <v>242</v>
      </c>
      <c r="BZ54" s="758"/>
      <c r="CA54" s="758"/>
      <c r="CB54" s="759"/>
      <c r="CC54" s="757" t="s">
        <v>243</v>
      </c>
      <c r="CD54" s="758"/>
      <c r="CE54" s="758"/>
      <c r="CF54" s="759"/>
      <c r="CG54" s="757" t="s">
        <v>300</v>
      </c>
      <c r="CH54" s="758"/>
      <c r="CI54" s="758"/>
      <c r="CJ54" s="759"/>
      <c r="CK54" s="757" t="s">
        <v>301</v>
      </c>
      <c r="CL54" s="758"/>
      <c r="CM54" s="758"/>
      <c r="CN54" s="759"/>
      <c r="CO54" s="757" t="s">
        <v>302</v>
      </c>
      <c r="CP54" s="758"/>
      <c r="CQ54" s="758"/>
      <c r="CR54" s="759"/>
      <c r="CS54" s="757" t="s">
        <v>303</v>
      </c>
      <c r="CT54" s="758"/>
      <c r="CU54" s="758"/>
      <c r="CV54" s="759"/>
      <c r="CW54" s="757" t="s">
        <v>304</v>
      </c>
      <c r="CX54" s="758"/>
      <c r="CY54" s="758"/>
      <c r="CZ54" s="759"/>
      <c r="DA54" s="757" t="s">
        <v>305</v>
      </c>
      <c r="DB54" s="758"/>
      <c r="DC54" s="758"/>
      <c r="DD54" s="759"/>
      <c r="DE54" s="757" t="s">
        <v>306</v>
      </c>
      <c r="DF54" s="758"/>
      <c r="DG54" s="758"/>
      <c r="DH54" s="759"/>
      <c r="DI54" s="757" t="s">
        <v>307</v>
      </c>
      <c r="DJ54" s="758"/>
      <c r="DK54" s="758"/>
      <c r="DL54" s="759"/>
      <c r="DM54" s="757" t="s">
        <v>308</v>
      </c>
      <c r="DN54" s="758"/>
      <c r="DO54" s="758"/>
      <c r="DP54" s="759"/>
      <c r="DQ54" s="757" t="s">
        <v>309</v>
      </c>
      <c r="DR54" s="758"/>
      <c r="DS54" s="758"/>
      <c r="DT54" s="759"/>
      <c r="DU54" s="197" t="s">
        <v>244</v>
      </c>
      <c r="DV54" s="198" t="s">
        <v>245</v>
      </c>
      <c r="DW54" s="198" t="s">
        <v>246</v>
      </c>
      <c r="DX54" s="198" t="s">
        <v>247</v>
      </c>
      <c r="DY54" s="199" t="s">
        <v>248</v>
      </c>
      <c r="DZ54" s="200" t="s">
        <v>249</v>
      </c>
    </row>
    <row r="55" spans="3:130" ht="7.5" customHeight="1"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3"/>
      <c r="AQ55" s="700" t="s">
        <v>250</v>
      </c>
      <c r="AR55" s="744"/>
      <c r="AS55" s="763"/>
      <c r="AT55" s="739"/>
      <c r="AU55" s="739"/>
      <c r="AV55" s="740"/>
      <c r="AW55" s="738"/>
      <c r="AX55" s="739"/>
      <c r="AY55" s="739"/>
      <c r="AZ55" s="740"/>
      <c r="BA55" s="738"/>
      <c r="BB55" s="739"/>
      <c r="BC55" s="739"/>
      <c r="BD55" s="740"/>
      <c r="BE55" s="738"/>
      <c r="BF55" s="739"/>
      <c r="BG55" s="739"/>
      <c r="BH55" s="740"/>
      <c r="BI55" s="738"/>
      <c r="BJ55" s="739"/>
      <c r="BK55" s="739"/>
      <c r="BL55" s="740"/>
      <c r="BM55" s="738"/>
      <c r="BN55" s="739"/>
      <c r="BO55" s="739"/>
      <c r="BP55" s="740"/>
      <c r="BQ55" s="738"/>
      <c r="BR55" s="739"/>
      <c r="BS55" s="739"/>
      <c r="BT55" s="740"/>
      <c r="BU55" s="738"/>
      <c r="BV55" s="739"/>
      <c r="BW55" s="739"/>
      <c r="BX55" s="740"/>
      <c r="BY55" s="738"/>
      <c r="BZ55" s="739"/>
      <c r="CA55" s="739"/>
      <c r="CB55" s="740"/>
      <c r="CC55" s="738"/>
      <c r="CD55" s="739"/>
      <c r="CE55" s="739"/>
      <c r="CF55" s="740"/>
      <c r="CG55" s="738"/>
      <c r="CH55" s="739"/>
      <c r="CI55" s="739"/>
      <c r="CJ55" s="740"/>
      <c r="CK55" s="738"/>
      <c r="CL55" s="739"/>
      <c r="CM55" s="739"/>
      <c r="CN55" s="740"/>
      <c r="CO55" s="738"/>
      <c r="CP55" s="739"/>
      <c r="CQ55" s="739"/>
      <c r="CR55" s="740"/>
      <c r="CS55" s="738"/>
      <c r="CT55" s="739"/>
      <c r="CU55" s="739"/>
      <c r="CV55" s="740"/>
      <c r="CW55" s="738"/>
      <c r="CX55" s="739"/>
      <c r="CY55" s="739"/>
      <c r="CZ55" s="740"/>
      <c r="DA55" s="738"/>
      <c r="DB55" s="739"/>
      <c r="DC55" s="739"/>
      <c r="DD55" s="740"/>
      <c r="DE55" s="738"/>
      <c r="DF55" s="739"/>
      <c r="DG55" s="739"/>
      <c r="DH55" s="740"/>
      <c r="DI55" s="738"/>
      <c r="DJ55" s="739"/>
      <c r="DK55" s="739"/>
      <c r="DL55" s="740"/>
      <c r="DM55" s="738"/>
      <c r="DN55" s="739"/>
      <c r="DO55" s="739"/>
      <c r="DP55" s="740"/>
      <c r="DQ55" s="738"/>
      <c r="DR55" s="739"/>
      <c r="DS55" s="739"/>
      <c r="DT55" s="790"/>
      <c r="DU55" s="735"/>
      <c r="DV55" s="736"/>
      <c r="DW55" s="736"/>
      <c r="DX55" s="736"/>
      <c r="DY55" s="737"/>
      <c r="DZ55" s="764">
        <f>DU55-MAX(DV55:DY58)</f>
        <v>0</v>
      </c>
    </row>
    <row r="56" spans="3:130" ht="7.5" customHeight="1"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3"/>
      <c r="AP56" s="192"/>
      <c r="AQ56" s="788"/>
      <c r="AR56" s="724"/>
      <c r="AS56" s="722"/>
      <c r="AT56" s="716"/>
      <c r="AU56" s="716"/>
      <c r="AV56" s="717"/>
      <c r="AW56" s="715"/>
      <c r="AX56" s="716"/>
      <c r="AY56" s="716"/>
      <c r="AZ56" s="717"/>
      <c r="BA56" s="715"/>
      <c r="BB56" s="716"/>
      <c r="BC56" s="716"/>
      <c r="BD56" s="717"/>
      <c r="BE56" s="715"/>
      <c r="BF56" s="716"/>
      <c r="BG56" s="716"/>
      <c r="BH56" s="717"/>
      <c r="BI56" s="715"/>
      <c r="BJ56" s="716"/>
      <c r="BK56" s="716"/>
      <c r="BL56" s="717"/>
      <c r="BM56" s="715"/>
      <c r="BN56" s="716"/>
      <c r="BO56" s="716"/>
      <c r="BP56" s="717"/>
      <c r="BQ56" s="715"/>
      <c r="BR56" s="716"/>
      <c r="BS56" s="716"/>
      <c r="BT56" s="717"/>
      <c r="BU56" s="715"/>
      <c r="BV56" s="716"/>
      <c r="BW56" s="716"/>
      <c r="BX56" s="717"/>
      <c r="BY56" s="715"/>
      <c r="BZ56" s="716"/>
      <c r="CA56" s="716"/>
      <c r="CB56" s="717"/>
      <c r="CC56" s="715"/>
      <c r="CD56" s="716"/>
      <c r="CE56" s="716"/>
      <c r="CF56" s="717"/>
      <c r="CG56" s="715"/>
      <c r="CH56" s="716"/>
      <c r="CI56" s="716"/>
      <c r="CJ56" s="717"/>
      <c r="CK56" s="715"/>
      <c r="CL56" s="716"/>
      <c r="CM56" s="716"/>
      <c r="CN56" s="717"/>
      <c r="CO56" s="715"/>
      <c r="CP56" s="716"/>
      <c r="CQ56" s="716"/>
      <c r="CR56" s="717"/>
      <c r="CS56" s="715"/>
      <c r="CT56" s="716"/>
      <c r="CU56" s="716"/>
      <c r="CV56" s="717"/>
      <c r="CW56" s="715"/>
      <c r="CX56" s="716"/>
      <c r="CY56" s="716"/>
      <c r="CZ56" s="717"/>
      <c r="DA56" s="715"/>
      <c r="DB56" s="716"/>
      <c r="DC56" s="716"/>
      <c r="DD56" s="717"/>
      <c r="DE56" s="715"/>
      <c r="DF56" s="716"/>
      <c r="DG56" s="716"/>
      <c r="DH56" s="717"/>
      <c r="DI56" s="715"/>
      <c r="DJ56" s="716"/>
      <c r="DK56" s="716"/>
      <c r="DL56" s="717"/>
      <c r="DM56" s="715"/>
      <c r="DN56" s="716"/>
      <c r="DO56" s="716"/>
      <c r="DP56" s="717"/>
      <c r="DQ56" s="715"/>
      <c r="DR56" s="716"/>
      <c r="DS56" s="716"/>
      <c r="DT56" s="787"/>
      <c r="DU56" s="733"/>
      <c r="DV56" s="727"/>
      <c r="DW56" s="727"/>
      <c r="DX56" s="727"/>
      <c r="DY56" s="730"/>
      <c r="DZ56" s="729"/>
    </row>
    <row r="57" spans="3:130" ht="7.5" customHeight="1"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3"/>
      <c r="AO57" s="194"/>
      <c r="AP57" s="192"/>
      <c r="AQ57" s="788"/>
      <c r="AR57" s="724"/>
      <c r="AS57" s="722"/>
      <c r="AT57" s="716"/>
      <c r="AU57" s="716"/>
      <c r="AV57" s="717"/>
      <c r="AW57" s="715"/>
      <c r="AX57" s="716"/>
      <c r="AY57" s="716"/>
      <c r="AZ57" s="717"/>
      <c r="BA57" s="715"/>
      <c r="BB57" s="716"/>
      <c r="BC57" s="716"/>
      <c r="BD57" s="717"/>
      <c r="BE57" s="715"/>
      <c r="BF57" s="716"/>
      <c r="BG57" s="716"/>
      <c r="BH57" s="717"/>
      <c r="BI57" s="715"/>
      <c r="BJ57" s="716"/>
      <c r="BK57" s="716"/>
      <c r="BL57" s="717"/>
      <c r="BM57" s="715"/>
      <c r="BN57" s="716"/>
      <c r="BO57" s="716"/>
      <c r="BP57" s="717"/>
      <c r="BQ57" s="715"/>
      <c r="BR57" s="716"/>
      <c r="BS57" s="716"/>
      <c r="BT57" s="717"/>
      <c r="BU57" s="715"/>
      <c r="BV57" s="716"/>
      <c r="BW57" s="716"/>
      <c r="BX57" s="717"/>
      <c r="BY57" s="715"/>
      <c r="BZ57" s="716"/>
      <c r="CA57" s="716"/>
      <c r="CB57" s="717"/>
      <c r="CC57" s="715"/>
      <c r="CD57" s="716"/>
      <c r="CE57" s="716"/>
      <c r="CF57" s="717"/>
      <c r="CG57" s="715"/>
      <c r="CH57" s="716"/>
      <c r="CI57" s="716"/>
      <c r="CJ57" s="717"/>
      <c r="CK57" s="715"/>
      <c r="CL57" s="716"/>
      <c r="CM57" s="716"/>
      <c r="CN57" s="717"/>
      <c r="CO57" s="715"/>
      <c r="CP57" s="716"/>
      <c r="CQ57" s="716"/>
      <c r="CR57" s="717"/>
      <c r="CS57" s="715"/>
      <c r="CT57" s="716"/>
      <c r="CU57" s="716"/>
      <c r="CV57" s="717"/>
      <c r="CW57" s="715"/>
      <c r="CX57" s="716"/>
      <c r="CY57" s="716"/>
      <c r="CZ57" s="717"/>
      <c r="DA57" s="715"/>
      <c r="DB57" s="716"/>
      <c r="DC57" s="716"/>
      <c r="DD57" s="717"/>
      <c r="DE57" s="715"/>
      <c r="DF57" s="716"/>
      <c r="DG57" s="716"/>
      <c r="DH57" s="717"/>
      <c r="DI57" s="715"/>
      <c r="DJ57" s="716"/>
      <c r="DK57" s="716"/>
      <c r="DL57" s="717"/>
      <c r="DM57" s="715"/>
      <c r="DN57" s="716"/>
      <c r="DO57" s="716"/>
      <c r="DP57" s="717"/>
      <c r="DQ57" s="715"/>
      <c r="DR57" s="716"/>
      <c r="DS57" s="716"/>
      <c r="DT57" s="787"/>
      <c r="DU57" s="733"/>
      <c r="DV57" s="727"/>
      <c r="DW57" s="727"/>
      <c r="DX57" s="727"/>
      <c r="DY57" s="730"/>
      <c r="DZ57" s="729"/>
    </row>
    <row r="58" spans="3:130" ht="7.5" customHeight="1"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3"/>
      <c r="AN58" s="711"/>
      <c r="AO58" s="711"/>
      <c r="AP58" s="194"/>
      <c r="AQ58" s="788"/>
      <c r="AR58" s="724"/>
      <c r="AS58" s="723"/>
      <c r="AT58" s="719"/>
      <c r="AU58" s="719"/>
      <c r="AV58" s="720"/>
      <c r="AW58" s="718"/>
      <c r="AX58" s="719"/>
      <c r="AY58" s="719"/>
      <c r="AZ58" s="720"/>
      <c r="BA58" s="718"/>
      <c r="BB58" s="719"/>
      <c r="BC58" s="719"/>
      <c r="BD58" s="720"/>
      <c r="BE58" s="718"/>
      <c r="BF58" s="719"/>
      <c r="BG58" s="719"/>
      <c r="BH58" s="720"/>
      <c r="BI58" s="718"/>
      <c r="BJ58" s="719"/>
      <c r="BK58" s="719"/>
      <c r="BL58" s="720"/>
      <c r="BM58" s="718"/>
      <c r="BN58" s="719"/>
      <c r="BO58" s="719"/>
      <c r="BP58" s="720"/>
      <c r="BQ58" s="718"/>
      <c r="BR58" s="719"/>
      <c r="BS58" s="719"/>
      <c r="BT58" s="720"/>
      <c r="BU58" s="718"/>
      <c r="BV58" s="719"/>
      <c r="BW58" s="719"/>
      <c r="BX58" s="720"/>
      <c r="BY58" s="718"/>
      <c r="BZ58" s="719"/>
      <c r="CA58" s="719"/>
      <c r="CB58" s="720"/>
      <c r="CC58" s="718"/>
      <c r="CD58" s="719"/>
      <c r="CE58" s="719"/>
      <c r="CF58" s="720"/>
      <c r="CG58" s="718"/>
      <c r="CH58" s="719"/>
      <c r="CI58" s="719"/>
      <c r="CJ58" s="720"/>
      <c r="CK58" s="718"/>
      <c r="CL58" s="719"/>
      <c r="CM58" s="719"/>
      <c r="CN58" s="720"/>
      <c r="CO58" s="718"/>
      <c r="CP58" s="719"/>
      <c r="CQ58" s="719"/>
      <c r="CR58" s="720"/>
      <c r="CS58" s="718"/>
      <c r="CT58" s="719"/>
      <c r="CU58" s="719"/>
      <c r="CV58" s="720"/>
      <c r="CW58" s="718"/>
      <c r="CX58" s="719"/>
      <c r="CY58" s="719"/>
      <c r="CZ58" s="720"/>
      <c r="DA58" s="718"/>
      <c r="DB58" s="719"/>
      <c r="DC58" s="719"/>
      <c r="DD58" s="720"/>
      <c r="DE58" s="718"/>
      <c r="DF58" s="719"/>
      <c r="DG58" s="719"/>
      <c r="DH58" s="720"/>
      <c r="DI58" s="718"/>
      <c r="DJ58" s="719"/>
      <c r="DK58" s="719"/>
      <c r="DL58" s="720"/>
      <c r="DM58" s="718"/>
      <c r="DN58" s="719"/>
      <c r="DO58" s="719"/>
      <c r="DP58" s="720"/>
      <c r="DQ58" s="718"/>
      <c r="DR58" s="719"/>
      <c r="DS58" s="719"/>
      <c r="DT58" s="789"/>
      <c r="DU58" s="733"/>
      <c r="DV58" s="727"/>
      <c r="DW58" s="727"/>
      <c r="DX58" s="727"/>
      <c r="DY58" s="730"/>
      <c r="DZ58" s="729"/>
    </row>
    <row r="59" spans="3:130" ht="7.5" customHeight="1"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3"/>
      <c r="AM59" s="194"/>
      <c r="AN59" s="711"/>
      <c r="AO59" s="711"/>
      <c r="AP59" s="193"/>
      <c r="AQ59" s="788" t="s">
        <v>251</v>
      </c>
      <c r="AR59" s="724"/>
      <c r="AS59" s="721"/>
      <c r="AT59" s="713"/>
      <c r="AU59" s="713"/>
      <c r="AV59" s="714"/>
      <c r="AW59" s="712"/>
      <c r="AX59" s="713"/>
      <c r="AY59" s="713"/>
      <c r="AZ59" s="714"/>
      <c r="BA59" s="712"/>
      <c r="BB59" s="713"/>
      <c r="BC59" s="713"/>
      <c r="BD59" s="714"/>
      <c r="BE59" s="712"/>
      <c r="BF59" s="713"/>
      <c r="BG59" s="713"/>
      <c r="BH59" s="714"/>
      <c r="BI59" s="712"/>
      <c r="BJ59" s="713"/>
      <c r="BK59" s="713"/>
      <c r="BL59" s="714"/>
      <c r="BM59" s="712"/>
      <c r="BN59" s="713"/>
      <c r="BO59" s="713"/>
      <c r="BP59" s="714"/>
      <c r="BQ59" s="712"/>
      <c r="BR59" s="713"/>
      <c r="BS59" s="713"/>
      <c r="BT59" s="714"/>
      <c r="BU59" s="712"/>
      <c r="BV59" s="713"/>
      <c r="BW59" s="713"/>
      <c r="BX59" s="714"/>
      <c r="BY59" s="712"/>
      <c r="BZ59" s="713"/>
      <c r="CA59" s="713"/>
      <c r="CB59" s="714"/>
      <c r="CC59" s="712"/>
      <c r="CD59" s="713"/>
      <c r="CE59" s="713"/>
      <c r="CF59" s="714"/>
      <c r="CG59" s="712"/>
      <c r="CH59" s="713"/>
      <c r="CI59" s="713"/>
      <c r="CJ59" s="714"/>
      <c r="CK59" s="712"/>
      <c r="CL59" s="713"/>
      <c r="CM59" s="713"/>
      <c r="CN59" s="714"/>
      <c r="CO59" s="712"/>
      <c r="CP59" s="713"/>
      <c r="CQ59" s="713"/>
      <c r="CR59" s="714"/>
      <c r="CS59" s="712"/>
      <c r="CT59" s="713"/>
      <c r="CU59" s="713"/>
      <c r="CV59" s="714"/>
      <c r="CW59" s="712"/>
      <c r="CX59" s="713"/>
      <c r="CY59" s="713"/>
      <c r="CZ59" s="714"/>
      <c r="DA59" s="712"/>
      <c r="DB59" s="713"/>
      <c r="DC59" s="713"/>
      <c r="DD59" s="714"/>
      <c r="DE59" s="712"/>
      <c r="DF59" s="713"/>
      <c r="DG59" s="713"/>
      <c r="DH59" s="714"/>
      <c r="DI59" s="712"/>
      <c r="DJ59" s="713"/>
      <c r="DK59" s="713"/>
      <c r="DL59" s="714"/>
      <c r="DM59" s="712"/>
      <c r="DN59" s="713"/>
      <c r="DO59" s="713"/>
      <c r="DP59" s="714"/>
      <c r="DQ59" s="712"/>
      <c r="DR59" s="713"/>
      <c r="DS59" s="713"/>
      <c r="DT59" s="786"/>
      <c r="DU59" s="733"/>
      <c r="DV59" s="727"/>
      <c r="DW59" s="727"/>
      <c r="DX59" s="727"/>
      <c r="DY59" s="730"/>
      <c r="DZ59" s="729">
        <f>DU59-MAX(DV59:DY62)</f>
        <v>0</v>
      </c>
    </row>
    <row r="60" spans="3:130" ht="7.5" customHeight="1"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3"/>
      <c r="AL60" s="711"/>
      <c r="AM60" s="711"/>
      <c r="AN60" s="194"/>
      <c r="AO60" s="193"/>
      <c r="AP60" s="192"/>
      <c r="AQ60" s="788"/>
      <c r="AR60" s="724"/>
      <c r="AS60" s="722"/>
      <c r="AT60" s="716"/>
      <c r="AU60" s="716"/>
      <c r="AV60" s="717"/>
      <c r="AW60" s="715"/>
      <c r="AX60" s="716"/>
      <c r="AY60" s="716"/>
      <c r="AZ60" s="717"/>
      <c r="BA60" s="715"/>
      <c r="BB60" s="716"/>
      <c r="BC60" s="716"/>
      <c r="BD60" s="717"/>
      <c r="BE60" s="715"/>
      <c r="BF60" s="716"/>
      <c r="BG60" s="716"/>
      <c r="BH60" s="717"/>
      <c r="BI60" s="715"/>
      <c r="BJ60" s="716"/>
      <c r="BK60" s="716"/>
      <c r="BL60" s="717"/>
      <c r="BM60" s="715"/>
      <c r="BN60" s="716"/>
      <c r="BO60" s="716"/>
      <c r="BP60" s="717"/>
      <c r="BQ60" s="715"/>
      <c r="BR60" s="716"/>
      <c r="BS60" s="716"/>
      <c r="BT60" s="717"/>
      <c r="BU60" s="715"/>
      <c r="BV60" s="716"/>
      <c r="BW60" s="716"/>
      <c r="BX60" s="717"/>
      <c r="BY60" s="715"/>
      <c r="BZ60" s="716"/>
      <c r="CA60" s="716"/>
      <c r="CB60" s="717"/>
      <c r="CC60" s="715"/>
      <c r="CD60" s="716"/>
      <c r="CE60" s="716"/>
      <c r="CF60" s="717"/>
      <c r="CG60" s="715"/>
      <c r="CH60" s="716"/>
      <c r="CI60" s="716"/>
      <c r="CJ60" s="717"/>
      <c r="CK60" s="715"/>
      <c r="CL60" s="716"/>
      <c r="CM60" s="716"/>
      <c r="CN60" s="717"/>
      <c r="CO60" s="715"/>
      <c r="CP60" s="716"/>
      <c r="CQ60" s="716"/>
      <c r="CR60" s="717"/>
      <c r="CS60" s="715"/>
      <c r="CT60" s="716"/>
      <c r="CU60" s="716"/>
      <c r="CV60" s="717"/>
      <c r="CW60" s="715"/>
      <c r="CX60" s="716"/>
      <c r="CY60" s="716"/>
      <c r="CZ60" s="717"/>
      <c r="DA60" s="715"/>
      <c r="DB60" s="716"/>
      <c r="DC60" s="716"/>
      <c r="DD60" s="717"/>
      <c r="DE60" s="715"/>
      <c r="DF60" s="716"/>
      <c r="DG60" s="716"/>
      <c r="DH60" s="717"/>
      <c r="DI60" s="715"/>
      <c r="DJ60" s="716"/>
      <c r="DK60" s="716"/>
      <c r="DL60" s="717"/>
      <c r="DM60" s="715"/>
      <c r="DN60" s="716"/>
      <c r="DO60" s="716"/>
      <c r="DP60" s="717"/>
      <c r="DQ60" s="715"/>
      <c r="DR60" s="716"/>
      <c r="DS60" s="716"/>
      <c r="DT60" s="787"/>
      <c r="DU60" s="733"/>
      <c r="DV60" s="727"/>
      <c r="DW60" s="727"/>
      <c r="DX60" s="727"/>
      <c r="DY60" s="730"/>
      <c r="DZ60" s="729"/>
    </row>
    <row r="61" spans="3:130" ht="7.5" customHeight="1"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3"/>
      <c r="AK61" s="194"/>
      <c r="AL61" s="711"/>
      <c r="AM61" s="711"/>
      <c r="AN61" s="193"/>
      <c r="AO61" s="194"/>
      <c r="AP61" s="192"/>
      <c r="AQ61" s="788"/>
      <c r="AR61" s="724"/>
      <c r="AS61" s="722"/>
      <c r="AT61" s="716"/>
      <c r="AU61" s="716"/>
      <c r="AV61" s="717"/>
      <c r="AW61" s="715"/>
      <c r="AX61" s="716"/>
      <c r="AY61" s="716"/>
      <c r="AZ61" s="717"/>
      <c r="BA61" s="715"/>
      <c r="BB61" s="716"/>
      <c r="BC61" s="716"/>
      <c r="BD61" s="717"/>
      <c r="BE61" s="715"/>
      <c r="BF61" s="716"/>
      <c r="BG61" s="716"/>
      <c r="BH61" s="717"/>
      <c r="BI61" s="715"/>
      <c r="BJ61" s="716"/>
      <c r="BK61" s="716"/>
      <c r="BL61" s="717"/>
      <c r="BM61" s="715"/>
      <c r="BN61" s="716"/>
      <c r="BO61" s="716"/>
      <c r="BP61" s="717"/>
      <c r="BQ61" s="715"/>
      <c r="BR61" s="716"/>
      <c r="BS61" s="716"/>
      <c r="BT61" s="717"/>
      <c r="BU61" s="715"/>
      <c r="BV61" s="716"/>
      <c r="BW61" s="716"/>
      <c r="BX61" s="717"/>
      <c r="BY61" s="715"/>
      <c r="BZ61" s="716"/>
      <c r="CA61" s="716"/>
      <c r="CB61" s="717"/>
      <c r="CC61" s="715"/>
      <c r="CD61" s="716"/>
      <c r="CE61" s="716"/>
      <c r="CF61" s="717"/>
      <c r="CG61" s="715"/>
      <c r="CH61" s="716"/>
      <c r="CI61" s="716"/>
      <c r="CJ61" s="717"/>
      <c r="CK61" s="715"/>
      <c r="CL61" s="716"/>
      <c r="CM61" s="716"/>
      <c r="CN61" s="717"/>
      <c r="CO61" s="715"/>
      <c r="CP61" s="716"/>
      <c r="CQ61" s="716"/>
      <c r="CR61" s="717"/>
      <c r="CS61" s="715"/>
      <c r="CT61" s="716"/>
      <c r="CU61" s="716"/>
      <c r="CV61" s="717"/>
      <c r="CW61" s="715"/>
      <c r="CX61" s="716"/>
      <c r="CY61" s="716"/>
      <c r="CZ61" s="717"/>
      <c r="DA61" s="715"/>
      <c r="DB61" s="716"/>
      <c r="DC61" s="716"/>
      <c r="DD61" s="717"/>
      <c r="DE61" s="715"/>
      <c r="DF61" s="716"/>
      <c r="DG61" s="716"/>
      <c r="DH61" s="717"/>
      <c r="DI61" s="715"/>
      <c r="DJ61" s="716"/>
      <c r="DK61" s="716"/>
      <c r="DL61" s="717"/>
      <c r="DM61" s="715"/>
      <c r="DN61" s="716"/>
      <c r="DO61" s="716"/>
      <c r="DP61" s="717"/>
      <c r="DQ61" s="715"/>
      <c r="DR61" s="716"/>
      <c r="DS61" s="716"/>
      <c r="DT61" s="787"/>
      <c r="DU61" s="733"/>
      <c r="DV61" s="727"/>
      <c r="DW61" s="727"/>
      <c r="DX61" s="727"/>
      <c r="DY61" s="730"/>
      <c r="DZ61" s="729"/>
    </row>
    <row r="62" spans="3:130" ht="7.5" customHeight="1"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3"/>
      <c r="AJ62" s="711"/>
      <c r="AK62" s="711"/>
      <c r="AL62" s="194"/>
      <c r="AM62" s="193"/>
      <c r="AN62" s="711"/>
      <c r="AO62" s="711"/>
      <c r="AP62" s="194"/>
      <c r="AQ62" s="788"/>
      <c r="AR62" s="724"/>
      <c r="AS62" s="723"/>
      <c r="AT62" s="719"/>
      <c r="AU62" s="719"/>
      <c r="AV62" s="720"/>
      <c r="AW62" s="718"/>
      <c r="AX62" s="719"/>
      <c r="AY62" s="719"/>
      <c r="AZ62" s="720"/>
      <c r="BA62" s="718"/>
      <c r="BB62" s="719"/>
      <c r="BC62" s="719"/>
      <c r="BD62" s="720"/>
      <c r="BE62" s="718"/>
      <c r="BF62" s="719"/>
      <c r="BG62" s="719"/>
      <c r="BH62" s="720"/>
      <c r="BI62" s="718"/>
      <c r="BJ62" s="719"/>
      <c r="BK62" s="719"/>
      <c r="BL62" s="720"/>
      <c r="BM62" s="718"/>
      <c r="BN62" s="719"/>
      <c r="BO62" s="719"/>
      <c r="BP62" s="720"/>
      <c r="BQ62" s="718"/>
      <c r="BR62" s="719"/>
      <c r="BS62" s="719"/>
      <c r="BT62" s="720"/>
      <c r="BU62" s="718"/>
      <c r="BV62" s="719"/>
      <c r="BW62" s="719"/>
      <c r="BX62" s="720"/>
      <c r="BY62" s="718"/>
      <c r="BZ62" s="719"/>
      <c r="CA62" s="719"/>
      <c r="CB62" s="720"/>
      <c r="CC62" s="718"/>
      <c r="CD62" s="719"/>
      <c r="CE62" s="719"/>
      <c r="CF62" s="720"/>
      <c r="CG62" s="718"/>
      <c r="CH62" s="719"/>
      <c r="CI62" s="719"/>
      <c r="CJ62" s="720"/>
      <c r="CK62" s="718"/>
      <c r="CL62" s="719"/>
      <c r="CM62" s="719"/>
      <c r="CN62" s="720"/>
      <c r="CO62" s="718"/>
      <c r="CP62" s="719"/>
      <c r="CQ62" s="719"/>
      <c r="CR62" s="720"/>
      <c r="CS62" s="718"/>
      <c r="CT62" s="719"/>
      <c r="CU62" s="719"/>
      <c r="CV62" s="720"/>
      <c r="CW62" s="718"/>
      <c r="CX62" s="719"/>
      <c r="CY62" s="719"/>
      <c r="CZ62" s="720"/>
      <c r="DA62" s="718"/>
      <c r="DB62" s="719"/>
      <c r="DC62" s="719"/>
      <c r="DD62" s="720"/>
      <c r="DE62" s="718"/>
      <c r="DF62" s="719"/>
      <c r="DG62" s="719"/>
      <c r="DH62" s="720"/>
      <c r="DI62" s="718"/>
      <c r="DJ62" s="719"/>
      <c r="DK62" s="719"/>
      <c r="DL62" s="720"/>
      <c r="DM62" s="718"/>
      <c r="DN62" s="719"/>
      <c r="DO62" s="719"/>
      <c r="DP62" s="720"/>
      <c r="DQ62" s="718"/>
      <c r="DR62" s="719"/>
      <c r="DS62" s="719"/>
      <c r="DT62" s="789"/>
      <c r="DU62" s="733"/>
      <c r="DV62" s="727"/>
      <c r="DW62" s="727"/>
      <c r="DX62" s="727"/>
      <c r="DY62" s="730"/>
      <c r="DZ62" s="729"/>
    </row>
    <row r="63" spans="3:130" ht="7.5" customHeight="1">
      <c r="C63" s="192"/>
      <c r="D63" s="192"/>
      <c r="E63" s="192"/>
      <c r="F63" s="192"/>
      <c r="G63" s="192"/>
      <c r="H63" s="192"/>
      <c r="I63" s="192"/>
      <c r="J63" s="192"/>
      <c r="K63" s="192"/>
      <c r="L63" s="192"/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3"/>
      <c r="AI63" s="194"/>
      <c r="AJ63" s="711"/>
      <c r="AK63" s="711"/>
      <c r="AL63" s="193"/>
      <c r="AM63" s="194"/>
      <c r="AN63" s="711"/>
      <c r="AO63" s="711"/>
      <c r="AP63" s="193"/>
      <c r="AQ63" s="788" t="s">
        <v>252</v>
      </c>
      <c r="AR63" s="724"/>
      <c r="AS63" s="721"/>
      <c r="AT63" s="713"/>
      <c r="AU63" s="713"/>
      <c r="AV63" s="714"/>
      <c r="AW63" s="712"/>
      <c r="AX63" s="713"/>
      <c r="AY63" s="713"/>
      <c r="AZ63" s="714"/>
      <c r="BA63" s="712"/>
      <c r="BB63" s="713"/>
      <c r="BC63" s="713"/>
      <c r="BD63" s="714"/>
      <c r="BE63" s="712"/>
      <c r="BF63" s="713"/>
      <c r="BG63" s="713"/>
      <c r="BH63" s="714"/>
      <c r="BI63" s="712"/>
      <c r="BJ63" s="713"/>
      <c r="BK63" s="713"/>
      <c r="BL63" s="714"/>
      <c r="BM63" s="712"/>
      <c r="BN63" s="713"/>
      <c r="BO63" s="713"/>
      <c r="BP63" s="714"/>
      <c r="BQ63" s="712"/>
      <c r="BR63" s="713"/>
      <c r="BS63" s="713"/>
      <c r="BT63" s="714"/>
      <c r="BU63" s="712"/>
      <c r="BV63" s="713"/>
      <c r="BW63" s="713"/>
      <c r="BX63" s="714"/>
      <c r="BY63" s="712"/>
      <c r="BZ63" s="713"/>
      <c r="CA63" s="713"/>
      <c r="CB63" s="714"/>
      <c r="CC63" s="712"/>
      <c r="CD63" s="713"/>
      <c r="CE63" s="713"/>
      <c r="CF63" s="714"/>
      <c r="CG63" s="712"/>
      <c r="CH63" s="713"/>
      <c r="CI63" s="713"/>
      <c r="CJ63" s="714"/>
      <c r="CK63" s="712"/>
      <c r="CL63" s="713"/>
      <c r="CM63" s="713"/>
      <c r="CN63" s="714"/>
      <c r="CO63" s="712"/>
      <c r="CP63" s="713"/>
      <c r="CQ63" s="713"/>
      <c r="CR63" s="714"/>
      <c r="CS63" s="712"/>
      <c r="CT63" s="713"/>
      <c r="CU63" s="713"/>
      <c r="CV63" s="714"/>
      <c r="CW63" s="712"/>
      <c r="CX63" s="713"/>
      <c r="CY63" s="713"/>
      <c r="CZ63" s="714"/>
      <c r="DA63" s="712"/>
      <c r="DB63" s="713"/>
      <c r="DC63" s="713"/>
      <c r="DD63" s="714"/>
      <c r="DE63" s="712"/>
      <c r="DF63" s="713"/>
      <c r="DG63" s="713"/>
      <c r="DH63" s="714"/>
      <c r="DI63" s="712"/>
      <c r="DJ63" s="713"/>
      <c r="DK63" s="713"/>
      <c r="DL63" s="714"/>
      <c r="DM63" s="712"/>
      <c r="DN63" s="713"/>
      <c r="DO63" s="713"/>
      <c r="DP63" s="714"/>
      <c r="DQ63" s="712"/>
      <c r="DR63" s="713"/>
      <c r="DS63" s="713"/>
      <c r="DT63" s="786"/>
      <c r="DU63" s="733"/>
      <c r="DV63" s="727"/>
      <c r="DW63" s="727"/>
      <c r="DX63" s="727"/>
      <c r="DY63" s="730"/>
      <c r="DZ63" s="729">
        <f>DU63-MAX(DV63:DY66)</f>
        <v>0</v>
      </c>
    </row>
    <row r="64" spans="3:130" ht="7.5" customHeight="1">
      <c r="C64" s="192"/>
      <c r="D64" s="192"/>
      <c r="E64" s="192"/>
      <c r="F64" s="192"/>
      <c r="G64" s="192"/>
      <c r="H64" s="192"/>
      <c r="I64" s="192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3"/>
      <c r="AH64" s="711"/>
      <c r="AI64" s="711"/>
      <c r="AJ64" s="194"/>
      <c r="AK64" s="193"/>
      <c r="AL64" s="711"/>
      <c r="AM64" s="711"/>
      <c r="AN64" s="194"/>
      <c r="AO64" s="193"/>
      <c r="AP64" s="192"/>
      <c r="AQ64" s="788"/>
      <c r="AR64" s="724"/>
      <c r="AS64" s="722"/>
      <c r="AT64" s="716"/>
      <c r="AU64" s="716"/>
      <c r="AV64" s="717"/>
      <c r="AW64" s="715"/>
      <c r="AX64" s="716"/>
      <c r="AY64" s="716"/>
      <c r="AZ64" s="717"/>
      <c r="BA64" s="715"/>
      <c r="BB64" s="716"/>
      <c r="BC64" s="716"/>
      <c r="BD64" s="717"/>
      <c r="BE64" s="715"/>
      <c r="BF64" s="716"/>
      <c r="BG64" s="716"/>
      <c r="BH64" s="717"/>
      <c r="BI64" s="715"/>
      <c r="BJ64" s="716"/>
      <c r="BK64" s="716"/>
      <c r="BL64" s="717"/>
      <c r="BM64" s="715"/>
      <c r="BN64" s="716"/>
      <c r="BO64" s="716"/>
      <c r="BP64" s="717"/>
      <c r="BQ64" s="715"/>
      <c r="BR64" s="716"/>
      <c r="BS64" s="716"/>
      <c r="BT64" s="717"/>
      <c r="BU64" s="715"/>
      <c r="BV64" s="716"/>
      <c r="BW64" s="716"/>
      <c r="BX64" s="717"/>
      <c r="BY64" s="715"/>
      <c r="BZ64" s="716"/>
      <c r="CA64" s="716"/>
      <c r="CB64" s="717"/>
      <c r="CC64" s="715"/>
      <c r="CD64" s="716"/>
      <c r="CE64" s="716"/>
      <c r="CF64" s="717"/>
      <c r="CG64" s="715"/>
      <c r="CH64" s="716"/>
      <c r="CI64" s="716"/>
      <c r="CJ64" s="717"/>
      <c r="CK64" s="715"/>
      <c r="CL64" s="716"/>
      <c r="CM64" s="716"/>
      <c r="CN64" s="717"/>
      <c r="CO64" s="715"/>
      <c r="CP64" s="716"/>
      <c r="CQ64" s="716"/>
      <c r="CR64" s="717"/>
      <c r="CS64" s="715"/>
      <c r="CT64" s="716"/>
      <c r="CU64" s="716"/>
      <c r="CV64" s="717"/>
      <c r="CW64" s="715"/>
      <c r="CX64" s="716"/>
      <c r="CY64" s="716"/>
      <c r="CZ64" s="717"/>
      <c r="DA64" s="715"/>
      <c r="DB64" s="716"/>
      <c r="DC64" s="716"/>
      <c r="DD64" s="717"/>
      <c r="DE64" s="715"/>
      <c r="DF64" s="716"/>
      <c r="DG64" s="716"/>
      <c r="DH64" s="717"/>
      <c r="DI64" s="715"/>
      <c r="DJ64" s="716"/>
      <c r="DK64" s="716"/>
      <c r="DL64" s="717"/>
      <c r="DM64" s="715"/>
      <c r="DN64" s="716"/>
      <c r="DO64" s="716"/>
      <c r="DP64" s="717"/>
      <c r="DQ64" s="715"/>
      <c r="DR64" s="716"/>
      <c r="DS64" s="716"/>
      <c r="DT64" s="787"/>
      <c r="DU64" s="733"/>
      <c r="DV64" s="727"/>
      <c r="DW64" s="727"/>
      <c r="DX64" s="727"/>
      <c r="DY64" s="730"/>
      <c r="DZ64" s="729"/>
    </row>
    <row r="65" spans="3:130" ht="7.5" customHeight="1">
      <c r="C65" s="192"/>
      <c r="D65" s="192"/>
      <c r="E65" s="192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3"/>
      <c r="AG65" s="194"/>
      <c r="AH65" s="711"/>
      <c r="AI65" s="711"/>
      <c r="AJ65" s="193"/>
      <c r="AK65" s="194"/>
      <c r="AL65" s="711"/>
      <c r="AM65" s="711"/>
      <c r="AN65" s="193"/>
      <c r="AO65" s="194"/>
      <c r="AP65" s="192"/>
      <c r="AQ65" s="788"/>
      <c r="AR65" s="724"/>
      <c r="AS65" s="722"/>
      <c r="AT65" s="716"/>
      <c r="AU65" s="716"/>
      <c r="AV65" s="717"/>
      <c r="AW65" s="715"/>
      <c r="AX65" s="716"/>
      <c r="AY65" s="716"/>
      <c r="AZ65" s="717"/>
      <c r="BA65" s="715"/>
      <c r="BB65" s="716"/>
      <c r="BC65" s="716"/>
      <c r="BD65" s="717"/>
      <c r="BE65" s="715"/>
      <c r="BF65" s="716"/>
      <c r="BG65" s="716"/>
      <c r="BH65" s="717"/>
      <c r="BI65" s="715"/>
      <c r="BJ65" s="716"/>
      <c r="BK65" s="716"/>
      <c r="BL65" s="717"/>
      <c r="BM65" s="715"/>
      <c r="BN65" s="716"/>
      <c r="BO65" s="716"/>
      <c r="BP65" s="717"/>
      <c r="BQ65" s="715"/>
      <c r="BR65" s="716"/>
      <c r="BS65" s="716"/>
      <c r="BT65" s="717"/>
      <c r="BU65" s="715"/>
      <c r="BV65" s="716"/>
      <c r="BW65" s="716"/>
      <c r="BX65" s="717"/>
      <c r="BY65" s="715"/>
      <c r="BZ65" s="716"/>
      <c r="CA65" s="716"/>
      <c r="CB65" s="717"/>
      <c r="CC65" s="715"/>
      <c r="CD65" s="716"/>
      <c r="CE65" s="716"/>
      <c r="CF65" s="717"/>
      <c r="CG65" s="715"/>
      <c r="CH65" s="716"/>
      <c r="CI65" s="716"/>
      <c r="CJ65" s="717"/>
      <c r="CK65" s="715"/>
      <c r="CL65" s="716"/>
      <c r="CM65" s="716"/>
      <c r="CN65" s="717"/>
      <c r="CO65" s="715"/>
      <c r="CP65" s="716"/>
      <c r="CQ65" s="716"/>
      <c r="CR65" s="717"/>
      <c r="CS65" s="715"/>
      <c r="CT65" s="716"/>
      <c r="CU65" s="716"/>
      <c r="CV65" s="717"/>
      <c r="CW65" s="715"/>
      <c r="CX65" s="716"/>
      <c r="CY65" s="716"/>
      <c r="CZ65" s="717"/>
      <c r="DA65" s="715"/>
      <c r="DB65" s="716"/>
      <c r="DC65" s="716"/>
      <c r="DD65" s="717"/>
      <c r="DE65" s="715"/>
      <c r="DF65" s="716"/>
      <c r="DG65" s="716"/>
      <c r="DH65" s="717"/>
      <c r="DI65" s="715"/>
      <c r="DJ65" s="716"/>
      <c r="DK65" s="716"/>
      <c r="DL65" s="717"/>
      <c r="DM65" s="715"/>
      <c r="DN65" s="716"/>
      <c r="DO65" s="716"/>
      <c r="DP65" s="717"/>
      <c r="DQ65" s="715"/>
      <c r="DR65" s="716"/>
      <c r="DS65" s="716"/>
      <c r="DT65" s="787"/>
      <c r="DU65" s="733"/>
      <c r="DV65" s="727"/>
      <c r="DW65" s="727"/>
      <c r="DX65" s="727"/>
      <c r="DY65" s="730"/>
      <c r="DZ65" s="729"/>
    </row>
    <row r="66" spans="3:130" ht="7.5" customHeight="1">
      <c r="C66" s="192"/>
      <c r="D66" s="192"/>
      <c r="E66" s="192"/>
      <c r="F66" s="192"/>
      <c r="G66" s="192"/>
      <c r="H66" s="192"/>
      <c r="I66" s="192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3"/>
      <c r="AF66" s="711"/>
      <c r="AG66" s="711"/>
      <c r="AH66" s="194"/>
      <c r="AI66" s="193"/>
      <c r="AJ66" s="711"/>
      <c r="AK66" s="711"/>
      <c r="AL66" s="194"/>
      <c r="AM66" s="193"/>
      <c r="AN66" s="711"/>
      <c r="AO66" s="711"/>
      <c r="AP66" s="194"/>
      <c r="AQ66" s="788"/>
      <c r="AR66" s="724"/>
      <c r="AS66" s="723"/>
      <c r="AT66" s="719"/>
      <c r="AU66" s="719"/>
      <c r="AV66" s="720"/>
      <c r="AW66" s="718"/>
      <c r="AX66" s="719"/>
      <c r="AY66" s="719"/>
      <c r="AZ66" s="720"/>
      <c r="BA66" s="718"/>
      <c r="BB66" s="719"/>
      <c r="BC66" s="719"/>
      <c r="BD66" s="720"/>
      <c r="BE66" s="718"/>
      <c r="BF66" s="719"/>
      <c r="BG66" s="719"/>
      <c r="BH66" s="720"/>
      <c r="BI66" s="718"/>
      <c r="BJ66" s="719"/>
      <c r="BK66" s="719"/>
      <c r="BL66" s="720"/>
      <c r="BM66" s="718"/>
      <c r="BN66" s="719"/>
      <c r="BO66" s="719"/>
      <c r="BP66" s="720"/>
      <c r="BQ66" s="718"/>
      <c r="BR66" s="719"/>
      <c r="BS66" s="719"/>
      <c r="BT66" s="720"/>
      <c r="BU66" s="718"/>
      <c r="BV66" s="719"/>
      <c r="BW66" s="719"/>
      <c r="BX66" s="720"/>
      <c r="BY66" s="718"/>
      <c r="BZ66" s="719"/>
      <c r="CA66" s="719"/>
      <c r="CB66" s="720"/>
      <c r="CC66" s="718"/>
      <c r="CD66" s="719"/>
      <c r="CE66" s="719"/>
      <c r="CF66" s="720"/>
      <c r="CG66" s="718"/>
      <c r="CH66" s="719"/>
      <c r="CI66" s="719"/>
      <c r="CJ66" s="720"/>
      <c r="CK66" s="718"/>
      <c r="CL66" s="719"/>
      <c r="CM66" s="719"/>
      <c r="CN66" s="720"/>
      <c r="CO66" s="718"/>
      <c r="CP66" s="719"/>
      <c r="CQ66" s="719"/>
      <c r="CR66" s="720"/>
      <c r="CS66" s="718"/>
      <c r="CT66" s="719"/>
      <c r="CU66" s="719"/>
      <c r="CV66" s="720"/>
      <c r="CW66" s="718"/>
      <c r="CX66" s="719"/>
      <c r="CY66" s="719"/>
      <c r="CZ66" s="720"/>
      <c r="DA66" s="718"/>
      <c r="DB66" s="719"/>
      <c r="DC66" s="719"/>
      <c r="DD66" s="720"/>
      <c r="DE66" s="718"/>
      <c r="DF66" s="719"/>
      <c r="DG66" s="719"/>
      <c r="DH66" s="720"/>
      <c r="DI66" s="718"/>
      <c r="DJ66" s="719"/>
      <c r="DK66" s="719"/>
      <c r="DL66" s="720"/>
      <c r="DM66" s="718"/>
      <c r="DN66" s="719"/>
      <c r="DO66" s="719"/>
      <c r="DP66" s="720"/>
      <c r="DQ66" s="718"/>
      <c r="DR66" s="719"/>
      <c r="DS66" s="719"/>
      <c r="DT66" s="789"/>
      <c r="DU66" s="733"/>
      <c r="DV66" s="727"/>
      <c r="DW66" s="727"/>
      <c r="DX66" s="727"/>
      <c r="DY66" s="730"/>
      <c r="DZ66" s="729"/>
    </row>
    <row r="67" spans="3:130" ht="7.5" customHeight="1">
      <c r="C67" s="192"/>
      <c r="D67" s="192"/>
      <c r="E67" s="192"/>
      <c r="F67" s="192"/>
      <c r="G67" s="192"/>
      <c r="H67" s="192"/>
      <c r="I67" s="192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3"/>
      <c r="AE67" s="194"/>
      <c r="AF67" s="711"/>
      <c r="AG67" s="711"/>
      <c r="AH67" s="193"/>
      <c r="AI67" s="194"/>
      <c r="AJ67" s="711"/>
      <c r="AK67" s="711"/>
      <c r="AL67" s="193"/>
      <c r="AM67" s="194"/>
      <c r="AN67" s="711"/>
      <c r="AO67" s="711"/>
      <c r="AP67" s="193"/>
      <c r="AQ67" s="788" t="s">
        <v>253</v>
      </c>
      <c r="AR67" s="724"/>
      <c r="AS67" s="721"/>
      <c r="AT67" s="713"/>
      <c r="AU67" s="713"/>
      <c r="AV67" s="714"/>
      <c r="AW67" s="712"/>
      <c r="AX67" s="713"/>
      <c r="AY67" s="713"/>
      <c r="AZ67" s="714"/>
      <c r="BA67" s="712"/>
      <c r="BB67" s="713"/>
      <c r="BC67" s="713"/>
      <c r="BD67" s="714"/>
      <c r="BE67" s="712"/>
      <c r="BF67" s="713"/>
      <c r="BG67" s="713"/>
      <c r="BH67" s="714"/>
      <c r="BI67" s="712"/>
      <c r="BJ67" s="713"/>
      <c r="BK67" s="713"/>
      <c r="BL67" s="714"/>
      <c r="BM67" s="712"/>
      <c r="BN67" s="713"/>
      <c r="BO67" s="713"/>
      <c r="BP67" s="714"/>
      <c r="BQ67" s="712"/>
      <c r="BR67" s="713"/>
      <c r="BS67" s="713"/>
      <c r="BT67" s="714"/>
      <c r="BU67" s="712"/>
      <c r="BV67" s="713"/>
      <c r="BW67" s="713"/>
      <c r="BX67" s="714"/>
      <c r="BY67" s="712"/>
      <c r="BZ67" s="713"/>
      <c r="CA67" s="713"/>
      <c r="CB67" s="714"/>
      <c r="CC67" s="712"/>
      <c r="CD67" s="713"/>
      <c r="CE67" s="713"/>
      <c r="CF67" s="714"/>
      <c r="CG67" s="712"/>
      <c r="CH67" s="713"/>
      <c r="CI67" s="713"/>
      <c r="CJ67" s="714"/>
      <c r="CK67" s="712"/>
      <c r="CL67" s="713"/>
      <c r="CM67" s="713"/>
      <c r="CN67" s="714"/>
      <c r="CO67" s="712"/>
      <c r="CP67" s="713"/>
      <c r="CQ67" s="713"/>
      <c r="CR67" s="714"/>
      <c r="CS67" s="712"/>
      <c r="CT67" s="713"/>
      <c r="CU67" s="713"/>
      <c r="CV67" s="714"/>
      <c r="CW67" s="712"/>
      <c r="CX67" s="713"/>
      <c r="CY67" s="713"/>
      <c r="CZ67" s="714"/>
      <c r="DA67" s="712"/>
      <c r="DB67" s="713"/>
      <c r="DC67" s="713"/>
      <c r="DD67" s="714"/>
      <c r="DE67" s="712"/>
      <c r="DF67" s="713"/>
      <c r="DG67" s="713"/>
      <c r="DH67" s="714"/>
      <c r="DI67" s="712"/>
      <c r="DJ67" s="713"/>
      <c r="DK67" s="713"/>
      <c r="DL67" s="714"/>
      <c r="DM67" s="712"/>
      <c r="DN67" s="713"/>
      <c r="DO67" s="713"/>
      <c r="DP67" s="714"/>
      <c r="DQ67" s="712"/>
      <c r="DR67" s="713"/>
      <c r="DS67" s="713"/>
      <c r="DT67" s="786"/>
      <c r="DU67" s="733"/>
      <c r="DV67" s="727"/>
      <c r="DW67" s="727"/>
      <c r="DX67" s="727"/>
      <c r="DY67" s="730"/>
      <c r="DZ67" s="729">
        <f>DU67-MAX(DV67:DY70)</f>
        <v>0</v>
      </c>
    </row>
    <row r="68" spans="3:130" ht="7.5" customHeight="1">
      <c r="C68" s="192"/>
      <c r="D68" s="192"/>
      <c r="E68" s="192"/>
      <c r="F68" s="192"/>
      <c r="G68" s="192"/>
      <c r="H68" s="192"/>
      <c r="I68" s="192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3"/>
      <c r="AD68" s="711"/>
      <c r="AE68" s="711"/>
      <c r="AF68" s="194"/>
      <c r="AG68" s="193"/>
      <c r="AH68" s="711"/>
      <c r="AI68" s="711"/>
      <c r="AJ68" s="194"/>
      <c r="AK68" s="193"/>
      <c r="AL68" s="711"/>
      <c r="AM68" s="711"/>
      <c r="AN68" s="194"/>
      <c r="AO68" s="193"/>
      <c r="AP68" s="192"/>
      <c r="AQ68" s="788"/>
      <c r="AR68" s="724"/>
      <c r="AS68" s="722"/>
      <c r="AT68" s="716"/>
      <c r="AU68" s="716"/>
      <c r="AV68" s="717"/>
      <c r="AW68" s="715"/>
      <c r="AX68" s="716"/>
      <c r="AY68" s="716"/>
      <c r="AZ68" s="717"/>
      <c r="BA68" s="715"/>
      <c r="BB68" s="716"/>
      <c r="BC68" s="716"/>
      <c r="BD68" s="717"/>
      <c r="BE68" s="715"/>
      <c r="BF68" s="716"/>
      <c r="BG68" s="716"/>
      <c r="BH68" s="717"/>
      <c r="BI68" s="715"/>
      <c r="BJ68" s="716"/>
      <c r="BK68" s="716"/>
      <c r="BL68" s="717"/>
      <c r="BM68" s="715"/>
      <c r="BN68" s="716"/>
      <c r="BO68" s="716"/>
      <c r="BP68" s="717"/>
      <c r="BQ68" s="715"/>
      <c r="BR68" s="716"/>
      <c r="BS68" s="716"/>
      <c r="BT68" s="717"/>
      <c r="BU68" s="715"/>
      <c r="BV68" s="716"/>
      <c r="BW68" s="716"/>
      <c r="BX68" s="717"/>
      <c r="BY68" s="715"/>
      <c r="BZ68" s="716"/>
      <c r="CA68" s="716"/>
      <c r="CB68" s="717"/>
      <c r="CC68" s="715"/>
      <c r="CD68" s="716"/>
      <c r="CE68" s="716"/>
      <c r="CF68" s="717"/>
      <c r="CG68" s="715"/>
      <c r="CH68" s="716"/>
      <c r="CI68" s="716"/>
      <c r="CJ68" s="717"/>
      <c r="CK68" s="715"/>
      <c r="CL68" s="716"/>
      <c r="CM68" s="716"/>
      <c r="CN68" s="717"/>
      <c r="CO68" s="715"/>
      <c r="CP68" s="716"/>
      <c r="CQ68" s="716"/>
      <c r="CR68" s="717"/>
      <c r="CS68" s="715"/>
      <c r="CT68" s="716"/>
      <c r="CU68" s="716"/>
      <c r="CV68" s="717"/>
      <c r="CW68" s="715"/>
      <c r="CX68" s="716"/>
      <c r="CY68" s="716"/>
      <c r="CZ68" s="717"/>
      <c r="DA68" s="715"/>
      <c r="DB68" s="716"/>
      <c r="DC68" s="716"/>
      <c r="DD68" s="717"/>
      <c r="DE68" s="715"/>
      <c r="DF68" s="716"/>
      <c r="DG68" s="716"/>
      <c r="DH68" s="717"/>
      <c r="DI68" s="715"/>
      <c r="DJ68" s="716"/>
      <c r="DK68" s="716"/>
      <c r="DL68" s="717"/>
      <c r="DM68" s="715"/>
      <c r="DN68" s="716"/>
      <c r="DO68" s="716"/>
      <c r="DP68" s="717"/>
      <c r="DQ68" s="715"/>
      <c r="DR68" s="716"/>
      <c r="DS68" s="716"/>
      <c r="DT68" s="787"/>
      <c r="DU68" s="733"/>
      <c r="DV68" s="727"/>
      <c r="DW68" s="727"/>
      <c r="DX68" s="727"/>
      <c r="DY68" s="730"/>
      <c r="DZ68" s="729"/>
    </row>
    <row r="69" spans="3:130" ht="7.5" customHeight="1"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3"/>
      <c r="AC69" s="194"/>
      <c r="AD69" s="711"/>
      <c r="AE69" s="711"/>
      <c r="AF69" s="193"/>
      <c r="AG69" s="194"/>
      <c r="AH69" s="711"/>
      <c r="AI69" s="711"/>
      <c r="AJ69" s="193"/>
      <c r="AK69" s="194"/>
      <c r="AL69" s="711"/>
      <c r="AM69" s="711"/>
      <c r="AN69" s="193"/>
      <c r="AO69" s="194"/>
      <c r="AP69" s="192"/>
      <c r="AQ69" s="788"/>
      <c r="AR69" s="724"/>
      <c r="AS69" s="722"/>
      <c r="AT69" s="716"/>
      <c r="AU69" s="716"/>
      <c r="AV69" s="717"/>
      <c r="AW69" s="715"/>
      <c r="AX69" s="716"/>
      <c r="AY69" s="716"/>
      <c r="AZ69" s="717"/>
      <c r="BA69" s="715"/>
      <c r="BB69" s="716"/>
      <c r="BC69" s="716"/>
      <c r="BD69" s="717"/>
      <c r="BE69" s="715"/>
      <c r="BF69" s="716"/>
      <c r="BG69" s="716"/>
      <c r="BH69" s="717"/>
      <c r="BI69" s="715"/>
      <c r="BJ69" s="716"/>
      <c r="BK69" s="716"/>
      <c r="BL69" s="717"/>
      <c r="BM69" s="715"/>
      <c r="BN69" s="716"/>
      <c r="BO69" s="716"/>
      <c r="BP69" s="717"/>
      <c r="BQ69" s="715"/>
      <c r="BR69" s="716"/>
      <c r="BS69" s="716"/>
      <c r="BT69" s="717"/>
      <c r="BU69" s="715"/>
      <c r="BV69" s="716"/>
      <c r="BW69" s="716"/>
      <c r="BX69" s="717"/>
      <c r="BY69" s="715"/>
      <c r="BZ69" s="716"/>
      <c r="CA69" s="716"/>
      <c r="CB69" s="717"/>
      <c r="CC69" s="715"/>
      <c r="CD69" s="716"/>
      <c r="CE69" s="716"/>
      <c r="CF69" s="717"/>
      <c r="CG69" s="715"/>
      <c r="CH69" s="716"/>
      <c r="CI69" s="716"/>
      <c r="CJ69" s="717"/>
      <c r="CK69" s="715"/>
      <c r="CL69" s="716"/>
      <c r="CM69" s="716"/>
      <c r="CN69" s="717"/>
      <c r="CO69" s="715"/>
      <c r="CP69" s="716"/>
      <c r="CQ69" s="716"/>
      <c r="CR69" s="717"/>
      <c r="CS69" s="715"/>
      <c r="CT69" s="716"/>
      <c r="CU69" s="716"/>
      <c r="CV69" s="717"/>
      <c r="CW69" s="715"/>
      <c r="CX69" s="716"/>
      <c r="CY69" s="716"/>
      <c r="CZ69" s="717"/>
      <c r="DA69" s="715"/>
      <c r="DB69" s="716"/>
      <c r="DC69" s="716"/>
      <c r="DD69" s="717"/>
      <c r="DE69" s="715"/>
      <c r="DF69" s="716"/>
      <c r="DG69" s="716"/>
      <c r="DH69" s="717"/>
      <c r="DI69" s="715"/>
      <c r="DJ69" s="716"/>
      <c r="DK69" s="716"/>
      <c r="DL69" s="717"/>
      <c r="DM69" s="715"/>
      <c r="DN69" s="716"/>
      <c r="DO69" s="716"/>
      <c r="DP69" s="717"/>
      <c r="DQ69" s="715"/>
      <c r="DR69" s="716"/>
      <c r="DS69" s="716"/>
      <c r="DT69" s="787"/>
      <c r="DU69" s="733"/>
      <c r="DV69" s="727"/>
      <c r="DW69" s="727"/>
      <c r="DX69" s="727"/>
      <c r="DY69" s="730"/>
      <c r="DZ69" s="729"/>
    </row>
    <row r="70" spans="3:130" ht="7.5" customHeight="1"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3"/>
      <c r="AB70" s="711"/>
      <c r="AC70" s="711"/>
      <c r="AD70" s="194"/>
      <c r="AE70" s="193"/>
      <c r="AF70" s="711"/>
      <c r="AG70" s="711"/>
      <c r="AH70" s="194"/>
      <c r="AI70" s="193"/>
      <c r="AJ70" s="711"/>
      <c r="AK70" s="711"/>
      <c r="AL70" s="194"/>
      <c r="AM70" s="193"/>
      <c r="AN70" s="711"/>
      <c r="AO70" s="711"/>
      <c r="AP70" s="194"/>
      <c r="AQ70" s="788"/>
      <c r="AR70" s="724"/>
      <c r="AS70" s="723"/>
      <c r="AT70" s="719"/>
      <c r="AU70" s="719"/>
      <c r="AV70" s="720"/>
      <c r="AW70" s="718"/>
      <c r="AX70" s="719"/>
      <c r="AY70" s="719"/>
      <c r="AZ70" s="720"/>
      <c r="BA70" s="718"/>
      <c r="BB70" s="719"/>
      <c r="BC70" s="719"/>
      <c r="BD70" s="720"/>
      <c r="BE70" s="718"/>
      <c r="BF70" s="719"/>
      <c r="BG70" s="719"/>
      <c r="BH70" s="720"/>
      <c r="BI70" s="718"/>
      <c r="BJ70" s="719"/>
      <c r="BK70" s="719"/>
      <c r="BL70" s="720"/>
      <c r="BM70" s="718"/>
      <c r="BN70" s="719"/>
      <c r="BO70" s="719"/>
      <c r="BP70" s="720"/>
      <c r="BQ70" s="718"/>
      <c r="BR70" s="719"/>
      <c r="BS70" s="719"/>
      <c r="BT70" s="720"/>
      <c r="BU70" s="718"/>
      <c r="BV70" s="719"/>
      <c r="BW70" s="719"/>
      <c r="BX70" s="720"/>
      <c r="BY70" s="718"/>
      <c r="BZ70" s="719"/>
      <c r="CA70" s="719"/>
      <c r="CB70" s="720"/>
      <c r="CC70" s="718"/>
      <c r="CD70" s="719"/>
      <c r="CE70" s="719"/>
      <c r="CF70" s="720"/>
      <c r="CG70" s="718"/>
      <c r="CH70" s="719"/>
      <c r="CI70" s="719"/>
      <c r="CJ70" s="720"/>
      <c r="CK70" s="718"/>
      <c r="CL70" s="719"/>
      <c r="CM70" s="719"/>
      <c r="CN70" s="720"/>
      <c r="CO70" s="718"/>
      <c r="CP70" s="719"/>
      <c r="CQ70" s="719"/>
      <c r="CR70" s="720"/>
      <c r="CS70" s="718"/>
      <c r="CT70" s="719"/>
      <c r="CU70" s="719"/>
      <c r="CV70" s="720"/>
      <c r="CW70" s="718"/>
      <c r="CX70" s="719"/>
      <c r="CY70" s="719"/>
      <c r="CZ70" s="720"/>
      <c r="DA70" s="718"/>
      <c r="DB70" s="719"/>
      <c r="DC70" s="719"/>
      <c r="DD70" s="720"/>
      <c r="DE70" s="718"/>
      <c r="DF70" s="719"/>
      <c r="DG70" s="719"/>
      <c r="DH70" s="720"/>
      <c r="DI70" s="718"/>
      <c r="DJ70" s="719"/>
      <c r="DK70" s="719"/>
      <c r="DL70" s="720"/>
      <c r="DM70" s="718"/>
      <c r="DN70" s="719"/>
      <c r="DO70" s="719"/>
      <c r="DP70" s="720"/>
      <c r="DQ70" s="718"/>
      <c r="DR70" s="719"/>
      <c r="DS70" s="719"/>
      <c r="DT70" s="789"/>
      <c r="DU70" s="733"/>
      <c r="DV70" s="727"/>
      <c r="DW70" s="727"/>
      <c r="DX70" s="727"/>
      <c r="DY70" s="730"/>
      <c r="DZ70" s="729"/>
    </row>
    <row r="71" spans="3:130" ht="7.5" customHeight="1">
      <c r="C71" s="192"/>
      <c r="D71" s="192"/>
      <c r="E71" s="192"/>
      <c r="F71" s="192"/>
      <c r="G71" s="192"/>
      <c r="H71" s="192"/>
      <c r="I71" s="192"/>
      <c r="J71" s="192"/>
      <c r="K71" s="192"/>
      <c r="L71" s="192"/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3"/>
      <c r="AA71" s="194"/>
      <c r="AB71" s="711"/>
      <c r="AC71" s="711"/>
      <c r="AD71" s="193"/>
      <c r="AE71" s="194"/>
      <c r="AF71" s="711"/>
      <c r="AG71" s="711"/>
      <c r="AH71" s="193"/>
      <c r="AI71" s="194"/>
      <c r="AJ71" s="711"/>
      <c r="AK71" s="711"/>
      <c r="AL71" s="193"/>
      <c r="AM71" s="194"/>
      <c r="AN71" s="711"/>
      <c r="AO71" s="711"/>
      <c r="AP71" s="193"/>
      <c r="AQ71" s="788" t="s">
        <v>254</v>
      </c>
      <c r="AR71" s="724"/>
      <c r="AS71" s="721"/>
      <c r="AT71" s="713"/>
      <c r="AU71" s="713"/>
      <c r="AV71" s="714"/>
      <c r="AW71" s="712"/>
      <c r="AX71" s="713"/>
      <c r="AY71" s="713"/>
      <c r="AZ71" s="714"/>
      <c r="BA71" s="712"/>
      <c r="BB71" s="713"/>
      <c r="BC71" s="713"/>
      <c r="BD71" s="714"/>
      <c r="BE71" s="712"/>
      <c r="BF71" s="713"/>
      <c r="BG71" s="713"/>
      <c r="BH71" s="714"/>
      <c r="BI71" s="712"/>
      <c r="BJ71" s="713"/>
      <c r="BK71" s="713"/>
      <c r="BL71" s="714"/>
      <c r="BM71" s="712"/>
      <c r="BN71" s="713"/>
      <c r="BO71" s="713"/>
      <c r="BP71" s="714"/>
      <c r="BQ71" s="712"/>
      <c r="BR71" s="713"/>
      <c r="BS71" s="713"/>
      <c r="BT71" s="714"/>
      <c r="BU71" s="712"/>
      <c r="BV71" s="713"/>
      <c r="BW71" s="713"/>
      <c r="BX71" s="714"/>
      <c r="BY71" s="712"/>
      <c r="BZ71" s="713"/>
      <c r="CA71" s="713"/>
      <c r="CB71" s="714"/>
      <c r="CC71" s="712"/>
      <c r="CD71" s="713"/>
      <c r="CE71" s="713"/>
      <c r="CF71" s="714"/>
      <c r="CG71" s="712"/>
      <c r="CH71" s="713"/>
      <c r="CI71" s="713"/>
      <c r="CJ71" s="714"/>
      <c r="CK71" s="712"/>
      <c r="CL71" s="713"/>
      <c r="CM71" s="713"/>
      <c r="CN71" s="714"/>
      <c r="CO71" s="712"/>
      <c r="CP71" s="713"/>
      <c r="CQ71" s="713"/>
      <c r="CR71" s="714"/>
      <c r="CS71" s="712"/>
      <c r="CT71" s="713"/>
      <c r="CU71" s="713"/>
      <c r="CV71" s="714"/>
      <c r="CW71" s="712"/>
      <c r="CX71" s="713"/>
      <c r="CY71" s="713"/>
      <c r="CZ71" s="714"/>
      <c r="DA71" s="712"/>
      <c r="DB71" s="713"/>
      <c r="DC71" s="713"/>
      <c r="DD71" s="714"/>
      <c r="DE71" s="712"/>
      <c r="DF71" s="713"/>
      <c r="DG71" s="713"/>
      <c r="DH71" s="714"/>
      <c r="DI71" s="712"/>
      <c r="DJ71" s="713"/>
      <c r="DK71" s="713"/>
      <c r="DL71" s="714"/>
      <c r="DM71" s="712"/>
      <c r="DN71" s="713"/>
      <c r="DO71" s="713"/>
      <c r="DP71" s="714"/>
      <c r="DQ71" s="712"/>
      <c r="DR71" s="713"/>
      <c r="DS71" s="713"/>
      <c r="DT71" s="786"/>
      <c r="DU71" s="733"/>
      <c r="DV71" s="727"/>
      <c r="DW71" s="727"/>
      <c r="DX71" s="727"/>
      <c r="DY71" s="730"/>
      <c r="DZ71" s="729">
        <f>DU71-MAX(DV71:DY74)</f>
        <v>0</v>
      </c>
    </row>
    <row r="72" spans="3:130" ht="7.5" customHeight="1"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3"/>
      <c r="Z72" s="711"/>
      <c r="AA72" s="711"/>
      <c r="AB72" s="194"/>
      <c r="AC72" s="193"/>
      <c r="AD72" s="711"/>
      <c r="AE72" s="711"/>
      <c r="AF72" s="194"/>
      <c r="AG72" s="193"/>
      <c r="AH72" s="711"/>
      <c r="AI72" s="711"/>
      <c r="AJ72" s="194"/>
      <c r="AK72" s="193"/>
      <c r="AL72" s="711"/>
      <c r="AM72" s="711"/>
      <c r="AN72" s="194"/>
      <c r="AO72" s="193"/>
      <c r="AP72" s="192"/>
      <c r="AQ72" s="788"/>
      <c r="AR72" s="724"/>
      <c r="AS72" s="722"/>
      <c r="AT72" s="716"/>
      <c r="AU72" s="716"/>
      <c r="AV72" s="717"/>
      <c r="AW72" s="715"/>
      <c r="AX72" s="716"/>
      <c r="AY72" s="716"/>
      <c r="AZ72" s="717"/>
      <c r="BA72" s="715"/>
      <c r="BB72" s="716"/>
      <c r="BC72" s="716"/>
      <c r="BD72" s="717"/>
      <c r="BE72" s="715"/>
      <c r="BF72" s="716"/>
      <c r="BG72" s="716"/>
      <c r="BH72" s="717"/>
      <c r="BI72" s="715"/>
      <c r="BJ72" s="716"/>
      <c r="BK72" s="716"/>
      <c r="BL72" s="717"/>
      <c r="BM72" s="715"/>
      <c r="BN72" s="716"/>
      <c r="BO72" s="716"/>
      <c r="BP72" s="717"/>
      <c r="BQ72" s="715"/>
      <c r="BR72" s="716"/>
      <c r="BS72" s="716"/>
      <c r="BT72" s="717"/>
      <c r="BU72" s="715"/>
      <c r="BV72" s="716"/>
      <c r="BW72" s="716"/>
      <c r="BX72" s="717"/>
      <c r="BY72" s="715"/>
      <c r="BZ72" s="716"/>
      <c r="CA72" s="716"/>
      <c r="CB72" s="717"/>
      <c r="CC72" s="715"/>
      <c r="CD72" s="716"/>
      <c r="CE72" s="716"/>
      <c r="CF72" s="717"/>
      <c r="CG72" s="715"/>
      <c r="CH72" s="716"/>
      <c r="CI72" s="716"/>
      <c r="CJ72" s="717"/>
      <c r="CK72" s="715"/>
      <c r="CL72" s="716"/>
      <c r="CM72" s="716"/>
      <c r="CN72" s="717"/>
      <c r="CO72" s="715"/>
      <c r="CP72" s="716"/>
      <c r="CQ72" s="716"/>
      <c r="CR72" s="717"/>
      <c r="CS72" s="715"/>
      <c r="CT72" s="716"/>
      <c r="CU72" s="716"/>
      <c r="CV72" s="717"/>
      <c r="CW72" s="715"/>
      <c r="CX72" s="716"/>
      <c r="CY72" s="716"/>
      <c r="CZ72" s="717"/>
      <c r="DA72" s="715"/>
      <c r="DB72" s="716"/>
      <c r="DC72" s="716"/>
      <c r="DD72" s="717"/>
      <c r="DE72" s="715"/>
      <c r="DF72" s="716"/>
      <c r="DG72" s="716"/>
      <c r="DH72" s="717"/>
      <c r="DI72" s="715"/>
      <c r="DJ72" s="716"/>
      <c r="DK72" s="716"/>
      <c r="DL72" s="717"/>
      <c r="DM72" s="715"/>
      <c r="DN72" s="716"/>
      <c r="DO72" s="716"/>
      <c r="DP72" s="717"/>
      <c r="DQ72" s="715"/>
      <c r="DR72" s="716"/>
      <c r="DS72" s="716"/>
      <c r="DT72" s="787"/>
      <c r="DU72" s="733"/>
      <c r="DV72" s="727"/>
      <c r="DW72" s="727"/>
      <c r="DX72" s="727"/>
      <c r="DY72" s="730"/>
      <c r="DZ72" s="729"/>
    </row>
    <row r="73" spans="3:130" ht="7.5" customHeight="1">
      <c r="C73" s="192"/>
      <c r="D73" s="192"/>
      <c r="E73" s="192"/>
      <c r="F73" s="192"/>
      <c r="G73" s="192"/>
      <c r="H73" s="192"/>
      <c r="I73" s="192"/>
      <c r="J73" s="192"/>
      <c r="K73" s="192"/>
      <c r="L73" s="192"/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3"/>
      <c r="Y73" s="194"/>
      <c r="Z73" s="711"/>
      <c r="AA73" s="711"/>
      <c r="AB73" s="193"/>
      <c r="AC73" s="194"/>
      <c r="AD73" s="711"/>
      <c r="AE73" s="711"/>
      <c r="AF73" s="193"/>
      <c r="AG73" s="194"/>
      <c r="AH73" s="711"/>
      <c r="AI73" s="711"/>
      <c r="AJ73" s="193"/>
      <c r="AK73" s="194"/>
      <c r="AL73" s="711"/>
      <c r="AM73" s="711"/>
      <c r="AN73" s="193"/>
      <c r="AO73" s="194"/>
      <c r="AP73" s="192"/>
      <c r="AQ73" s="788"/>
      <c r="AR73" s="724"/>
      <c r="AS73" s="722"/>
      <c r="AT73" s="716"/>
      <c r="AU73" s="716"/>
      <c r="AV73" s="717"/>
      <c r="AW73" s="715"/>
      <c r="AX73" s="716"/>
      <c r="AY73" s="716"/>
      <c r="AZ73" s="717"/>
      <c r="BA73" s="715"/>
      <c r="BB73" s="716"/>
      <c r="BC73" s="716"/>
      <c r="BD73" s="717"/>
      <c r="BE73" s="715"/>
      <c r="BF73" s="716"/>
      <c r="BG73" s="716"/>
      <c r="BH73" s="717"/>
      <c r="BI73" s="715"/>
      <c r="BJ73" s="716"/>
      <c r="BK73" s="716"/>
      <c r="BL73" s="717"/>
      <c r="BM73" s="715"/>
      <c r="BN73" s="716"/>
      <c r="BO73" s="716"/>
      <c r="BP73" s="717"/>
      <c r="BQ73" s="715"/>
      <c r="BR73" s="716"/>
      <c r="BS73" s="716"/>
      <c r="BT73" s="717"/>
      <c r="BU73" s="715"/>
      <c r="BV73" s="716"/>
      <c r="BW73" s="716"/>
      <c r="BX73" s="717"/>
      <c r="BY73" s="715"/>
      <c r="BZ73" s="716"/>
      <c r="CA73" s="716"/>
      <c r="CB73" s="717"/>
      <c r="CC73" s="715"/>
      <c r="CD73" s="716"/>
      <c r="CE73" s="716"/>
      <c r="CF73" s="717"/>
      <c r="CG73" s="715"/>
      <c r="CH73" s="716"/>
      <c r="CI73" s="716"/>
      <c r="CJ73" s="717"/>
      <c r="CK73" s="715"/>
      <c r="CL73" s="716"/>
      <c r="CM73" s="716"/>
      <c r="CN73" s="717"/>
      <c r="CO73" s="715"/>
      <c r="CP73" s="716"/>
      <c r="CQ73" s="716"/>
      <c r="CR73" s="717"/>
      <c r="CS73" s="715"/>
      <c r="CT73" s="716"/>
      <c r="CU73" s="716"/>
      <c r="CV73" s="717"/>
      <c r="CW73" s="715"/>
      <c r="CX73" s="716"/>
      <c r="CY73" s="716"/>
      <c r="CZ73" s="717"/>
      <c r="DA73" s="715"/>
      <c r="DB73" s="716"/>
      <c r="DC73" s="716"/>
      <c r="DD73" s="717"/>
      <c r="DE73" s="715"/>
      <c r="DF73" s="716"/>
      <c r="DG73" s="716"/>
      <c r="DH73" s="717"/>
      <c r="DI73" s="715"/>
      <c r="DJ73" s="716"/>
      <c r="DK73" s="716"/>
      <c r="DL73" s="717"/>
      <c r="DM73" s="715"/>
      <c r="DN73" s="716"/>
      <c r="DO73" s="716"/>
      <c r="DP73" s="717"/>
      <c r="DQ73" s="715"/>
      <c r="DR73" s="716"/>
      <c r="DS73" s="716"/>
      <c r="DT73" s="787"/>
      <c r="DU73" s="733"/>
      <c r="DV73" s="727"/>
      <c r="DW73" s="727"/>
      <c r="DX73" s="727"/>
      <c r="DY73" s="730"/>
      <c r="DZ73" s="729"/>
    </row>
    <row r="74" spans="3:130" ht="7.5" customHeight="1">
      <c r="C74" s="192"/>
      <c r="D74" s="192"/>
      <c r="E74" s="192"/>
      <c r="F74" s="192"/>
      <c r="G74" s="192"/>
      <c r="H74" s="192"/>
      <c r="I74" s="192"/>
      <c r="J74" s="192"/>
      <c r="K74" s="192"/>
      <c r="L74" s="192"/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3"/>
      <c r="X74" s="711"/>
      <c r="Y74" s="711"/>
      <c r="Z74" s="194"/>
      <c r="AA74" s="193"/>
      <c r="AB74" s="711"/>
      <c r="AC74" s="711"/>
      <c r="AD74" s="194"/>
      <c r="AE74" s="193"/>
      <c r="AF74" s="711"/>
      <c r="AG74" s="711"/>
      <c r="AH74" s="194"/>
      <c r="AI74" s="193"/>
      <c r="AJ74" s="711"/>
      <c r="AK74" s="711"/>
      <c r="AL74" s="194"/>
      <c r="AM74" s="193"/>
      <c r="AN74" s="711"/>
      <c r="AO74" s="711"/>
      <c r="AP74" s="194"/>
      <c r="AQ74" s="788"/>
      <c r="AR74" s="724"/>
      <c r="AS74" s="723"/>
      <c r="AT74" s="719"/>
      <c r="AU74" s="719"/>
      <c r="AV74" s="720"/>
      <c r="AW74" s="718"/>
      <c r="AX74" s="719"/>
      <c r="AY74" s="719"/>
      <c r="AZ74" s="720"/>
      <c r="BA74" s="718"/>
      <c r="BB74" s="719"/>
      <c r="BC74" s="719"/>
      <c r="BD74" s="720"/>
      <c r="BE74" s="718"/>
      <c r="BF74" s="719"/>
      <c r="BG74" s="719"/>
      <c r="BH74" s="720"/>
      <c r="BI74" s="718"/>
      <c r="BJ74" s="719"/>
      <c r="BK74" s="719"/>
      <c r="BL74" s="720"/>
      <c r="BM74" s="718"/>
      <c r="BN74" s="719"/>
      <c r="BO74" s="719"/>
      <c r="BP74" s="720"/>
      <c r="BQ74" s="718"/>
      <c r="BR74" s="719"/>
      <c r="BS74" s="719"/>
      <c r="BT74" s="720"/>
      <c r="BU74" s="718"/>
      <c r="BV74" s="719"/>
      <c r="BW74" s="719"/>
      <c r="BX74" s="720"/>
      <c r="BY74" s="718"/>
      <c r="BZ74" s="719"/>
      <c r="CA74" s="719"/>
      <c r="CB74" s="720"/>
      <c r="CC74" s="718"/>
      <c r="CD74" s="719"/>
      <c r="CE74" s="719"/>
      <c r="CF74" s="720"/>
      <c r="CG74" s="718"/>
      <c r="CH74" s="719"/>
      <c r="CI74" s="719"/>
      <c r="CJ74" s="720"/>
      <c r="CK74" s="718"/>
      <c r="CL74" s="719"/>
      <c r="CM74" s="719"/>
      <c r="CN74" s="720"/>
      <c r="CO74" s="718"/>
      <c r="CP74" s="719"/>
      <c r="CQ74" s="719"/>
      <c r="CR74" s="720"/>
      <c r="CS74" s="718"/>
      <c r="CT74" s="719"/>
      <c r="CU74" s="719"/>
      <c r="CV74" s="720"/>
      <c r="CW74" s="718"/>
      <c r="CX74" s="719"/>
      <c r="CY74" s="719"/>
      <c r="CZ74" s="720"/>
      <c r="DA74" s="718"/>
      <c r="DB74" s="719"/>
      <c r="DC74" s="719"/>
      <c r="DD74" s="720"/>
      <c r="DE74" s="718"/>
      <c r="DF74" s="719"/>
      <c r="DG74" s="719"/>
      <c r="DH74" s="720"/>
      <c r="DI74" s="718"/>
      <c r="DJ74" s="719"/>
      <c r="DK74" s="719"/>
      <c r="DL74" s="720"/>
      <c r="DM74" s="718"/>
      <c r="DN74" s="719"/>
      <c r="DO74" s="719"/>
      <c r="DP74" s="720"/>
      <c r="DQ74" s="718"/>
      <c r="DR74" s="719"/>
      <c r="DS74" s="719"/>
      <c r="DT74" s="789"/>
      <c r="DU74" s="733"/>
      <c r="DV74" s="727"/>
      <c r="DW74" s="727"/>
      <c r="DX74" s="727"/>
      <c r="DY74" s="730"/>
      <c r="DZ74" s="729"/>
    </row>
    <row r="75" spans="3:130" ht="7.5" customHeight="1"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193"/>
      <c r="W75" s="194"/>
      <c r="X75" s="711"/>
      <c r="Y75" s="711"/>
      <c r="Z75" s="193"/>
      <c r="AA75" s="194"/>
      <c r="AB75" s="711"/>
      <c r="AC75" s="711"/>
      <c r="AD75" s="193"/>
      <c r="AE75" s="194"/>
      <c r="AF75" s="711"/>
      <c r="AG75" s="711"/>
      <c r="AH75" s="193"/>
      <c r="AI75" s="194"/>
      <c r="AJ75" s="711"/>
      <c r="AK75" s="711"/>
      <c r="AL75" s="193"/>
      <c r="AM75" s="194"/>
      <c r="AN75" s="711"/>
      <c r="AO75" s="711"/>
      <c r="AP75" s="193"/>
      <c r="AQ75" s="788" t="s">
        <v>255</v>
      </c>
      <c r="AR75" s="724"/>
      <c r="AS75" s="721"/>
      <c r="AT75" s="713"/>
      <c r="AU75" s="713"/>
      <c r="AV75" s="714"/>
      <c r="AW75" s="712"/>
      <c r="AX75" s="713"/>
      <c r="AY75" s="713"/>
      <c r="AZ75" s="714"/>
      <c r="BA75" s="712"/>
      <c r="BB75" s="713"/>
      <c r="BC75" s="713"/>
      <c r="BD75" s="714"/>
      <c r="BE75" s="712"/>
      <c r="BF75" s="713"/>
      <c r="BG75" s="713"/>
      <c r="BH75" s="714"/>
      <c r="BI75" s="712"/>
      <c r="BJ75" s="713"/>
      <c r="BK75" s="713"/>
      <c r="BL75" s="714"/>
      <c r="BM75" s="712"/>
      <c r="BN75" s="713"/>
      <c r="BO75" s="713"/>
      <c r="BP75" s="714"/>
      <c r="BQ75" s="712"/>
      <c r="BR75" s="713"/>
      <c r="BS75" s="713"/>
      <c r="BT75" s="714"/>
      <c r="BU75" s="712"/>
      <c r="BV75" s="713"/>
      <c r="BW75" s="713"/>
      <c r="BX75" s="714"/>
      <c r="BY75" s="712"/>
      <c r="BZ75" s="713"/>
      <c r="CA75" s="713"/>
      <c r="CB75" s="714"/>
      <c r="CC75" s="712"/>
      <c r="CD75" s="713"/>
      <c r="CE75" s="713"/>
      <c r="CF75" s="714"/>
      <c r="CG75" s="712"/>
      <c r="CH75" s="713"/>
      <c r="CI75" s="713"/>
      <c r="CJ75" s="714"/>
      <c r="CK75" s="712"/>
      <c r="CL75" s="713"/>
      <c r="CM75" s="713"/>
      <c r="CN75" s="714"/>
      <c r="CO75" s="712"/>
      <c r="CP75" s="713"/>
      <c r="CQ75" s="713"/>
      <c r="CR75" s="714"/>
      <c r="CS75" s="712"/>
      <c r="CT75" s="713"/>
      <c r="CU75" s="713"/>
      <c r="CV75" s="714"/>
      <c r="CW75" s="712"/>
      <c r="CX75" s="713"/>
      <c r="CY75" s="713"/>
      <c r="CZ75" s="714"/>
      <c r="DA75" s="712"/>
      <c r="DB75" s="713"/>
      <c r="DC75" s="713"/>
      <c r="DD75" s="714"/>
      <c r="DE75" s="712"/>
      <c r="DF75" s="713"/>
      <c r="DG75" s="713"/>
      <c r="DH75" s="714"/>
      <c r="DI75" s="712"/>
      <c r="DJ75" s="713"/>
      <c r="DK75" s="713"/>
      <c r="DL75" s="714"/>
      <c r="DM75" s="712"/>
      <c r="DN75" s="713"/>
      <c r="DO75" s="713"/>
      <c r="DP75" s="714"/>
      <c r="DQ75" s="712"/>
      <c r="DR75" s="713"/>
      <c r="DS75" s="713"/>
      <c r="DT75" s="786"/>
      <c r="DU75" s="733"/>
      <c r="DV75" s="727"/>
      <c r="DW75" s="727"/>
      <c r="DX75" s="727"/>
      <c r="DY75" s="730"/>
      <c r="DZ75" s="729">
        <f>DU75-MAX(DV75:DY78)</f>
        <v>0</v>
      </c>
    </row>
    <row r="76" spans="3:130" ht="7.5" customHeight="1"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3"/>
      <c r="V76" s="711"/>
      <c r="W76" s="711"/>
      <c r="X76" s="194"/>
      <c r="Y76" s="193"/>
      <c r="Z76" s="711"/>
      <c r="AA76" s="711"/>
      <c r="AB76" s="194"/>
      <c r="AC76" s="193"/>
      <c r="AD76" s="711"/>
      <c r="AE76" s="711"/>
      <c r="AF76" s="194"/>
      <c r="AG76" s="193"/>
      <c r="AH76" s="711"/>
      <c r="AI76" s="711"/>
      <c r="AJ76" s="194"/>
      <c r="AK76" s="193"/>
      <c r="AL76" s="711"/>
      <c r="AM76" s="711"/>
      <c r="AN76" s="194"/>
      <c r="AO76" s="193"/>
      <c r="AP76" s="192"/>
      <c r="AQ76" s="788"/>
      <c r="AR76" s="724"/>
      <c r="AS76" s="722"/>
      <c r="AT76" s="716"/>
      <c r="AU76" s="716"/>
      <c r="AV76" s="717"/>
      <c r="AW76" s="715"/>
      <c r="AX76" s="716"/>
      <c r="AY76" s="716"/>
      <c r="AZ76" s="717"/>
      <c r="BA76" s="715"/>
      <c r="BB76" s="716"/>
      <c r="BC76" s="716"/>
      <c r="BD76" s="717"/>
      <c r="BE76" s="715"/>
      <c r="BF76" s="716"/>
      <c r="BG76" s="716"/>
      <c r="BH76" s="717"/>
      <c r="BI76" s="715"/>
      <c r="BJ76" s="716"/>
      <c r="BK76" s="716"/>
      <c r="BL76" s="717"/>
      <c r="BM76" s="715"/>
      <c r="BN76" s="716"/>
      <c r="BO76" s="716"/>
      <c r="BP76" s="717"/>
      <c r="BQ76" s="715"/>
      <c r="BR76" s="716"/>
      <c r="BS76" s="716"/>
      <c r="BT76" s="717"/>
      <c r="BU76" s="715"/>
      <c r="BV76" s="716"/>
      <c r="BW76" s="716"/>
      <c r="BX76" s="717"/>
      <c r="BY76" s="715"/>
      <c r="BZ76" s="716"/>
      <c r="CA76" s="716"/>
      <c r="CB76" s="717"/>
      <c r="CC76" s="715"/>
      <c r="CD76" s="716"/>
      <c r="CE76" s="716"/>
      <c r="CF76" s="717"/>
      <c r="CG76" s="715"/>
      <c r="CH76" s="716"/>
      <c r="CI76" s="716"/>
      <c r="CJ76" s="717"/>
      <c r="CK76" s="715"/>
      <c r="CL76" s="716"/>
      <c r="CM76" s="716"/>
      <c r="CN76" s="717"/>
      <c r="CO76" s="715"/>
      <c r="CP76" s="716"/>
      <c r="CQ76" s="716"/>
      <c r="CR76" s="717"/>
      <c r="CS76" s="715"/>
      <c r="CT76" s="716"/>
      <c r="CU76" s="716"/>
      <c r="CV76" s="717"/>
      <c r="CW76" s="715"/>
      <c r="CX76" s="716"/>
      <c r="CY76" s="716"/>
      <c r="CZ76" s="717"/>
      <c r="DA76" s="715"/>
      <c r="DB76" s="716"/>
      <c r="DC76" s="716"/>
      <c r="DD76" s="717"/>
      <c r="DE76" s="715"/>
      <c r="DF76" s="716"/>
      <c r="DG76" s="716"/>
      <c r="DH76" s="717"/>
      <c r="DI76" s="715"/>
      <c r="DJ76" s="716"/>
      <c r="DK76" s="716"/>
      <c r="DL76" s="717"/>
      <c r="DM76" s="715"/>
      <c r="DN76" s="716"/>
      <c r="DO76" s="716"/>
      <c r="DP76" s="717"/>
      <c r="DQ76" s="715"/>
      <c r="DR76" s="716"/>
      <c r="DS76" s="716"/>
      <c r="DT76" s="787"/>
      <c r="DU76" s="733"/>
      <c r="DV76" s="727"/>
      <c r="DW76" s="727"/>
      <c r="DX76" s="727"/>
      <c r="DY76" s="730"/>
      <c r="DZ76" s="729"/>
    </row>
    <row r="77" spans="3:130" ht="7.5" customHeight="1"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3"/>
      <c r="U77" s="194"/>
      <c r="V77" s="711"/>
      <c r="W77" s="711"/>
      <c r="X77" s="193"/>
      <c r="Y77" s="194"/>
      <c r="Z77" s="711"/>
      <c r="AA77" s="711"/>
      <c r="AB77" s="193"/>
      <c r="AC77" s="194"/>
      <c r="AD77" s="711"/>
      <c r="AE77" s="711"/>
      <c r="AF77" s="193"/>
      <c r="AG77" s="194"/>
      <c r="AH77" s="711"/>
      <c r="AI77" s="711"/>
      <c r="AJ77" s="193"/>
      <c r="AK77" s="194"/>
      <c r="AL77" s="711"/>
      <c r="AM77" s="711"/>
      <c r="AN77" s="193"/>
      <c r="AO77" s="194"/>
      <c r="AP77" s="192"/>
      <c r="AQ77" s="788"/>
      <c r="AR77" s="724"/>
      <c r="AS77" s="722"/>
      <c r="AT77" s="716"/>
      <c r="AU77" s="716"/>
      <c r="AV77" s="717"/>
      <c r="AW77" s="715"/>
      <c r="AX77" s="716"/>
      <c r="AY77" s="716"/>
      <c r="AZ77" s="717"/>
      <c r="BA77" s="715"/>
      <c r="BB77" s="716"/>
      <c r="BC77" s="716"/>
      <c r="BD77" s="717"/>
      <c r="BE77" s="715"/>
      <c r="BF77" s="716"/>
      <c r="BG77" s="716"/>
      <c r="BH77" s="717"/>
      <c r="BI77" s="715"/>
      <c r="BJ77" s="716"/>
      <c r="BK77" s="716"/>
      <c r="BL77" s="717"/>
      <c r="BM77" s="715"/>
      <c r="BN77" s="716"/>
      <c r="BO77" s="716"/>
      <c r="BP77" s="717"/>
      <c r="BQ77" s="715"/>
      <c r="BR77" s="716"/>
      <c r="BS77" s="716"/>
      <c r="BT77" s="717"/>
      <c r="BU77" s="715"/>
      <c r="BV77" s="716"/>
      <c r="BW77" s="716"/>
      <c r="BX77" s="717"/>
      <c r="BY77" s="715"/>
      <c r="BZ77" s="716"/>
      <c r="CA77" s="716"/>
      <c r="CB77" s="717"/>
      <c r="CC77" s="715"/>
      <c r="CD77" s="716"/>
      <c r="CE77" s="716"/>
      <c r="CF77" s="717"/>
      <c r="CG77" s="715"/>
      <c r="CH77" s="716"/>
      <c r="CI77" s="716"/>
      <c r="CJ77" s="717"/>
      <c r="CK77" s="715"/>
      <c r="CL77" s="716"/>
      <c r="CM77" s="716"/>
      <c r="CN77" s="717"/>
      <c r="CO77" s="715"/>
      <c r="CP77" s="716"/>
      <c r="CQ77" s="716"/>
      <c r="CR77" s="717"/>
      <c r="CS77" s="715"/>
      <c r="CT77" s="716"/>
      <c r="CU77" s="716"/>
      <c r="CV77" s="717"/>
      <c r="CW77" s="715"/>
      <c r="CX77" s="716"/>
      <c r="CY77" s="716"/>
      <c r="CZ77" s="717"/>
      <c r="DA77" s="715"/>
      <c r="DB77" s="716"/>
      <c r="DC77" s="716"/>
      <c r="DD77" s="717"/>
      <c r="DE77" s="715"/>
      <c r="DF77" s="716"/>
      <c r="DG77" s="716"/>
      <c r="DH77" s="717"/>
      <c r="DI77" s="715"/>
      <c r="DJ77" s="716"/>
      <c r="DK77" s="716"/>
      <c r="DL77" s="717"/>
      <c r="DM77" s="715"/>
      <c r="DN77" s="716"/>
      <c r="DO77" s="716"/>
      <c r="DP77" s="717"/>
      <c r="DQ77" s="715"/>
      <c r="DR77" s="716"/>
      <c r="DS77" s="716"/>
      <c r="DT77" s="787"/>
      <c r="DU77" s="733"/>
      <c r="DV77" s="727"/>
      <c r="DW77" s="727"/>
      <c r="DX77" s="727"/>
      <c r="DY77" s="730"/>
      <c r="DZ77" s="729"/>
    </row>
    <row r="78" spans="3:130" ht="7.5" customHeight="1">
      <c r="C78" s="192"/>
      <c r="D78" s="192"/>
      <c r="E78" s="192"/>
      <c r="F78" s="192"/>
      <c r="G78" s="192"/>
      <c r="H78" s="192"/>
      <c r="I78" s="192"/>
      <c r="J78" s="192"/>
      <c r="K78" s="192"/>
      <c r="L78" s="192"/>
      <c r="M78" s="192"/>
      <c r="N78" s="192"/>
      <c r="O78" s="192"/>
      <c r="P78" s="192"/>
      <c r="Q78" s="192"/>
      <c r="R78" s="192"/>
      <c r="S78" s="193"/>
      <c r="T78" s="711"/>
      <c r="U78" s="711"/>
      <c r="V78" s="194"/>
      <c r="W78" s="193"/>
      <c r="X78" s="711"/>
      <c r="Y78" s="711"/>
      <c r="Z78" s="194"/>
      <c r="AA78" s="193"/>
      <c r="AB78" s="711"/>
      <c r="AC78" s="711"/>
      <c r="AD78" s="194"/>
      <c r="AE78" s="193"/>
      <c r="AF78" s="711"/>
      <c r="AG78" s="711"/>
      <c r="AH78" s="194"/>
      <c r="AI78" s="193"/>
      <c r="AJ78" s="711"/>
      <c r="AK78" s="711"/>
      <c r="AL78" s="194"/>
      <c r="AM78" s="193"/>
      <c r="AN78" s="711"/>
      <c r="AO78" s="711"/>
      <c r="AP78" s="194"/>
      <c r="AQ78" s="788"/>
      <c r="AR78" s="724"/>
      <c r="AS78" s="723"/>
      <c r="AT78" s="719"/>
      <c r="AU78" s="719"/>
      <c r="AV78" s="720"/>
      <c r="AW78" s="718"/>
      <c r="AX78" s="719"/>
      <c r="AY78" s="719"/>
      <c r="AZ78" s="720"/>
      <c r="BA78" s="718"/>
      <c r="BB78" s="719"/>
      <c r="BC78" s="719"/>
      <c r="BD78" s="720"/>
      <c r="BE78" s="718"/>
      <c r="BF78" s="719"/>
      <c r="BG78" s="719"/>
      <c r="BH78" s="720"/>
      <c r="BI78" s="718"/>
      <c r="BJ78" s="719"/>
      <c r="BK78" s="719"/>
      <c r="BL78" s="720"/>
      <c r="BM78" s="718"/>
      <c r="BN78" s="719"/>
      <c r="BO78" s="719"/>
      <c r="BP78" s="720"/>
      <c r="BQ78" s="718"/>
      <c r="BR78" s="719"/>
      <c r="BS78" s="719"/>
      <c r="BT78" s="720"/>
      <c r="BU78" s="718"/>
      <c r="BV78" s="719"/>
      <c r="BW78" s="719"/>
      <c r="BX78" s="720"/>
      <c r="BY78" s="718"/>
      <c r="BZ78" s="719"/>
      <c r="CA78" s="719"/>
      <c r="CB78" s="720"/>
      <c r="CC78" s="718"/>
      <c r="CD78" s="719"/>
      <c r="CE78" s="719"/>
      <c r="CF78" s="720"/>
      <c r="CG78" s="718"/>
      <c r="CH78" s="719"/>
      <c r="CI78" s="719"/>
      <c r="CJ78" s="720"/>
      <c r="CK78" s="718"/>
      <c r="CL78" s="719"/>
      <c r="CM78" s="719"/>
      <c r="CN78" s="720"/>
      <c r="CO78" s="718"/>
      <c r="CP78" s="719"/>
      <c r="CQ78" s="719"/>
      <c r="CR78" s="720"/>
      <c r="CS78" s="718"/>
      <c r="CT78" s="719"/>
      <c r="CU78" s="719"/>
      <c r="CV78" s="720"/>
      <c r="CW78" s="718"/>
      <c r="CX78" s="719"/>
      <c r="CY78" s="719"/>
      <c r="CZ78" s="720"/>
      <c r="DA78" s="718"/>
      <c r="DB78" s="719"/>
      <c r="DC78" s="719"/>
      <c r="DD78" s="720"/>
      <c r="DE78" s="718"/>
      <c r="DF78" s="719"/>
      <c r="DG78" s="719"/>
      <c r="DH78" s="720"/>
      <c r="DI78" s="718"/>
      <c r="DJ78" s="719"/>
      <c r="DK78" s="719"/>
      <c r="DL78" s="720"/>
      <c r="DM78" s="718"/>
      <c r="DN78" s="719"/>
      <c r="DO78" s="719"/>
      <c r="DP78" s="720"/>
      <c r="DQ78" s="718"/>
      <c r="DR78" s="719"/>
      <c r="DS78" s="719"/>
      <c r="DT78" s="789"/>
      <c r="DU78" s="733"/>
      <c r="DV78" s="727"/>
      <c r="DW78" s="727"/>
      <c r="DX78" s="727"/>
      <c r="DY78" s="730"/>
      <c r="DZ78" s="729"/>
    </row>
    <row r="79" spans="3:130" ht="7.5" customHeight="1"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/>
      <c r="Q79" s="192"/>
      <c r="R79" s="193"/>
      <c r="S79" s="194"/>
      <c r="T79" s="711"/>
      <c r="U79" s="711"/>
      <c r="V79" s="193"/>
      <c r="W79" s="194"/>
      <c r="X79" s="711"/>
      <c r="Y79" s="711"/>
      <c r="Z79" s="193"/>
      <c r="AA79" s="194"/>
      <c r="AB79" s="711"/>
      <c r="AC79" s="711"/>
      <c r="AD79" s="193"/>
      <c r="AE79" s="194"/>
      <c r="AF79" s="711"/>
      <c r="AG79" s="711"/>
      <c r="AH79" s="193"/>
      <c r="AI79" s="194"/>
      <c r="AJ79" s="711"/>
      <c r="AK79" s="711"/>
      <c r="AL79" s="193"/>
      <c r="AM79" s="194"/>
      <c r="AN79" s="711"/>
      <c r="AO79" s="711"/>
      <c r="AP79" s="193"/>
      <c r="AQ79" s="788" t="s">
        <v>256</v>
      </c>
      <c r="AR79" s="724"/>
      <c r="AS79" s="721"/>
      <c r="AT79" s="713"/>
      <c r="AU79" s="713"/>
      <c r="AV79" s="714"/>
      <c r="AW79" s="712"/>
      <c r="AX79" s="713"/>
      <c r="AY79" s="713"/>
      <c r="AZ79" s="714"/>
      <c r="BA79" s="712"/>
      <c r="BB79" s="713"/>
      <c r="BC79" s="713"/>
      <c r="BD79" s="714"/>
      <c r="BE79" s="712"/>
      <c r="BF79" s="713"/>
      <c r="BG79" s="713"/>
      <c r="BH79" s="714"/>
      <c r="BI79" s="712"/>
      <c r="BJ79" s="713"/>
      <c r="BK79" s="713"/>
      <c r="BL79" s="714"/>
      <c r="BM79" s="712"/>
      <c r="BN79" s="713"/>
      <c r="BO79" s="713"/>
      <c r="BP79" s="714"/>
      <c r="BQ79" s="712"/>
      <c r="BR79" s="713"/>
      <c r="BS79" s="713"/>
      <c r="BT79" s="714"/>
      <c r="BU79" s="712"/>
      <c r="BV79" s="713"/>
      <c r="BW79" s="713"/>
      <c r="BX79" s="714"/>
      <c r="BY79" s="712"/>
      <c r="BZ79" s="713"/>
      <c r="CA79" s="713"/>
      <c r="CB79" s="714"/>
      <c r="CC79" s="712"/>
      <c r="CD79" s="713"/>
      <c r="CE79" s="713"/>
      <c r="CF79" s="714"/>
      <c r="CG79" s="712"/>
      <c r="CH79" s="713"/>
      <c r="CI79" s="713"/>
      <c r="CJ79" s="714"/>
      <c r="CK79" s="712"/>
      <c r="CL79" s="713"/>
      <c r="CM79" s="713"/>
      <c r="CN79" s="714"/>
      <c r="CO79" s="712"/>
      <c r="CP79" s="713"/>
      <c r="CQ79" s="713"/>
      <c r="CR79" s="714"/>
      <c r="CS79" s="712"/>
      <c r="CT79" s="713"/>
      <c r="CU79" s="713"/>
      <c r="CV79" s="714"/>
      <c r="CW79" s="712"/>
      <c r="CX79" s="713"/>
      <c r="CY79" s="713"/>
      <c r="CZ79" s="714"/>
      <c r="DA79" s="712"/>
      <c r="DB79" s="713"/>
      <c r="DC79" s="713"/>
      <c r="DD79" s="714"/>
      <c r="DE79" s="712"/>
      <c r="DF79" s="713"/>
      <c r="DG79" s="713"/>
      <c r="DH79" s="714"/>
      <c r="DI79" s="712"/>
      <c r="DJ79" s="713"/>
      <c r="DK79" s="713"/>
      <c r="DL79" s="714"/>
      <c r="DM79" s="712"/>
      <c r="DN79" s="713"/>
      <c r="DO79" s="713"/>
      <c r="DP79" s="714"/>
      <c r="DQ79" s="712"/>
      <c r="DR79" s="713"/>
      <c r="DS79" s="713"/>
      <c r="DT79" s="786"/>
      <c r="DU79" s="733"/>
      <c r="DV79" s="727"/>
      <c r="DW79" s="727"/>
      <c r="DX79" s="727"/>
      <c r="DY79" s="730"/>
      <c r="DZ79" s="729">
        <f>DU79-MAX(DV79:DY82)</f>
        <v>0</v>
      </c>
    </row>
    <row r="80" spans="3:130" ht="7.5" customHeight="1">
      <c r="C80" s="192"/>
      <c r="D80" s="192"/>
      <c r="E80" s="192"/>
      <c r="F80" s="192"/>
      <c r="G80" s="192"/>
      <c r="H80" s="192"/>
      <c r="I80" s="192"/>
      <c r="J80" s="192"/>
      <c r="K80" s="192"/>
      <c r="L80" s="192"/>
      <c r="M80" s="192"/>
      <c r="N80" s="192"/>
      <c r="O80" s="192"/>
      <c r="P80" s="192"/>
      <c r="Q80" s="193"/>
      <c r="R80" s="711"/>
      <c r="S80" s="711"/>
      <c r="T80" s="194"/>
      <c r="U80" s="193"/>
      <c r="V80" s="711"/>
      <c r="W80" s="711"/>
      <c r="X80" s="194"/>
      <c r="Y80" s="193"/>
      <c r="Z80" s="711"/>
      <c r="AA80" s="711"/>
      <c r="AB80" s="194"/>
      <c r="AC80" s="193"/>
      <c r="AD80" s="711"/>
      <c r="AE80" s="711"/>
      <c r="AF80" s="194"/>
      <c r="AG80" s="193"/>
      <c r="AH80" s="711"/>
      <c r="AI80" s="711"/>
      <c r="AJ80" s="194"/>
      <c r="AK80" s="193"/>
      <c r="AL80" s="711"/>
      <c r="AM80" s="711"/>
      <c r="AN80" s="194"/>
      <c r="AO80" s="193"/>
      <c r="AP80" s="192"/>
      <c r="AQ80" s="788"/>
      <c r="AR80" s="724"/>
      <c r="AS80" s="722"/>
      <c r="AT80" s="716"/>
      <c r="AU80" s="716"/>
      <c r="AV80" s="717"/>
      <c r="AW80" s="715"/>
      <c r="AX80" s="716"/>
      <c r="AY80" s="716"/>
      <c r="AZ80" s="717"/>
      <c r="BA80" s="715"/>
      <c r="BB80" s="716"/>
      <c r="BC80" s="716"/>
      <c r="BD80" s="717"/>
      <c r="BE80" s="715"/>
      <c r="BF80" s="716"/>
      <c r="BG80" s="716"/>
      <c r="BH80" s="717"/>
      <c r="BI80" s="715"/>
      <c r="BJ80" s="716"/>
      <c r="BK80" s="716"/>
      <c r="BL80" s="717"/>
      <c r="BM80" s="715"/>
      <c r="BN80" s="716"/>
      <c r="BO80" s="716"/>
      <c r="BP80" s="717"/>
      <c r="BQ80" s="715"/>
      <c r="BR80" s="716"/>
      <c r="BS80" s="716"/>
      <c r="BT80" s="717"/>
      <c r="BU80" s="715"/>
      <c r="BV80" s="716"/>
      <c r="BW80" s="716"/>
      <c r="BX80" s="717"/>
      <c r="BY80" s="715"/>
      <c r="BZ80" s="716"/>
      <c r="CA80" s="716"/>
      <c r="CB80" s="717"/>
      <c r="CC80" s="715"/>
      <c r="CD80" s="716"/>
      <c r="CE80" s="716"/>
      <c r="CF80" s="717"/>
      <c r="CG80" s="715"/>
      <c r="CH80" s="716"/>
      <c r="CI80" s="716"/>
      <c r="CJ80" s="717"/>
      <c r="CK80" s="715"/>
      <c r="CL80" s="716"/>
      <c r="CM80" s="716"/>
      <c r="CN80" s="717"/>
      <c r="CO80" s="715"/>
      <c r="CP80" s="716"/>
      <c r="CQ80" s="716"/>
      <c r="CR80" s="717"/>
      <c r="CS80" s="715"/>
      <c r="CT80" s="716"/>
      <c r="CU80" s="716"/>
      <c r="CV80" s="717"/>
      <c r="CW80" s="715"/>
      <c r="CX80" s="716"/>
      <c r="CY80" s="716"/>
      <c r="CZ80" s="717"/>
      <c r="DA80" s="715"/>
      <c r="DB80" s="716"/>
      <c r="DC80" s="716"/>
      <c r="DD80" s="717"/>
      <c r="DE80" s="715"/>
      <c r="DF80" s="716"/>
      <c r="DG80" s="716"/>
      <c r="DH80" s="717"/>
      <c r="DI80" s="715"/>
      <c r="DJ80" s="716"/>
      <c r="DK80" s="716"/>
      <c r="DL80" s="717"/>
      <c r="DM80" s="715"/>
      <c r="DN80" s="716"/>
      <c r="DO80" s="716"/>
      <c r="DP80" s="717"/>
      <c r="DQ80" s="715"/>
      <c r="DR80" s="716"/>
      <c r="DS80" s="716"/>
      <c r="DT80" s="787"/>
      <c r="DU80" s="733"/>
      <c r="DV80" s="727"/>
      <c r="DW80" s="727"/>
      <c r="DX80" s="727"/>
      <c r="DY80" s="730"/>
      <c r="DZ80" s="729"/>
    </row>
    <row r="81" spans="3:130" ht="7.5" customHeight="1">
      <c r="C81" s="192"/>
      <c r="D81" s="192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3"/>
      <c r="Q81" s="194"/>
      <c r="R81" s="711"/>
      <c r="S81" s="711"/>
      <c r="T81" s="193"/>
      <c r="U81" s="194"/>
      <c r="V81" s="711"/>
      <c r="W81" s="711"/>
      <c r="X81" s="193"/>
      <c r="Y81" s="194"/>
      <c r="Z81" s="711"/>
      <c r="AA81" s="711"/>
      <c r="AB81" s="193"/>
      <c r="AC81" s="194"/>
      <c r="AD81" s="711"/>
      <c r="AE81" s="711"/>
      <c r="AF81" s="193"/>
      <c r="AG81" s="194"/>
      <c r="AH81" s="711"/>
      <c r="AI81" s="711"/>
      <c r="AJ81" s="193"/>
      <c r="AK81" s="194"/>
      <c r="AL81" s="711"/>
      <c r="AM81" s="711"/>
      <c r="AN81" s="193"/>
      <c r="AO81" s="194"/>
      <c r="AP81" s="192"/>
      <c r="AQ81" s="788"/>
      <c r="AR81" s="724"/>
      <c r="AS81" s="722"/>
      <c r="AT81" s="716"/>
      <c r="AU81" s="716"/>
      <c r="AV81" s="717"/>
      <c r="AW81" s="715"/>
      <c r="AX81" s="716"/>
      <c r="AY81" s="716"/>
      <c r="AZ81" s="717"/>
      <c r="BA81" s="715"/>
      <c r="BB81" s="716"/>
      <c r="BC81" s="716"/>
      <c r="BD81" s="717"/>
      <c r="BE81" s="715"/>
      <c r="BF81" s="716"/>
      <c r="BG81" s="716"/>
      <c r="BH81" s="717"/>
      <c r="BI81" s="715"/>
      <c r="BJ81" s="716"/>
      <c r="BK81" s="716"/>
      <c r="BL81" s="717"/>
      <c r="BM81" s="715"/>
      <c r="BN81" s="716"/>
      <c r="BO81" s="716"/>
      <c r="BP81" s="717"/>
      <c r="BQ81" s="715"/>
      <c r="BR81" s="716"/>
      <c r="BS81" s="716"/>
      <c r="BT81" s="717"/>
      <c r="BU81" s="715"/>
      <c r="BV81" s="716"/>
      <c r="BW81" s="716"/>
      <c r="BX81" s="717"/>
      <c r="BY81" s="715"/>
      <c r="BZ81" s="716"/>
      <c r="CA81" s="716"/>
      <c r="CB81" s="717"/>
      <c r="CC81" s="715"/>
      <c r="CD81" s="716"/>
      <c r="CE81" s="716"/>
      <c r="CF81" s="717"/>
      <c r="CG81" s="715"/>
      <c r="CH81" s="716"/>
      <c r="CI81" s="716"/>
      <c r="CJ81" s="717"/>
      <c r="CK81" s="715"/>
      <c r="CL81" s="716"/>
      <c r="CM81" s="716"/>
      <c r="CN81" s="717"/>
      <c r="CO81" s="715"/>
      <c r="CP81" s="716"/>
      <c r="CQ81" s="716"/>
      <c r="CR81" s="717"/>
      <c r="CS81" s="715"/>
      <c r="CT81" s="716"/>
      <c r="CU81" s="716"/>
      <c r="CV81" s="717"/>
      <c r="CW81" s="715"/>
      <c r="CX81" s="716"/>
      <c r="CY81" s="716"/>
      <c r="CZ81" s="717"/>
      <c r="DA81" s="715"/>
      <c r="DB81" s="716"/>
      <c r="DC81" s="716"/>
      <c r="DD81" s="717"/>
      <c r="DE81" s="715"/>
      <c r="DF81" s="716"/>
      <c r="DG81" s="716"/>
      <c r="DH81" s="717"/>
      <c r="DI81" s="715"/>
      <c r="DJ81" s="716"/>
      <c r="DK81" s="716"/>
      <c r="DL81" s="717"/>
      <c r="DM81" s="715"/>
      <c r="DN81" s="716"/>
      <c r="DO81" s="716"/>
      <c r="DP81" s="717"/>
      <c r="DQ81" s="715"/>
      <c r="DR81" s="716"/>
      <c r="DS81" s="716"/>
      <c r="DT81" s="787"/>
      <c r="DU81" s="733"/>
      <c r="DV81" s="727"/>
      <c r="DW81" s="727"/>
      <c r="DX81" s="727"/>
      <c r="DY81" s="730"/>
      <c r="DZ81" s="729"/>
    </row>
    <row r="82" spans="3:130" ht="7.5" customHeight="1"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3"/>
      <c r="P82" s="711"/>
      <c r="Q82" s="711"/>
      <c r="R82" s="194"/>
      <c r="S82" s="193"/>
      <c r="T82" s="711"/>
      <c r="U82" s="711"/>
      <c r="V82" s="194"/>
      <c r="W82" s="193"/>
      <c r="X82" s="711"/>
      <c r="Y82" s="711"/>
      <c r="Z82" s="194"/>
      <c r="AA82" s="193"/>
      <c r="AB82" s="711"/>
      <c r="AC82" s="711"/>
      <c r="AD82" s="194"/>
      <c r="AE82" s="193"/>
      <c r="AF82" s="711"/>
      <c r="AG82" s="711"/>
      <c r="AH82" s="194"/>
      <c r="AI82" s="193"/>
      <c r="AJ82" s="711"/>
      <c r="AK82" s="711"/>
      <c r="AL82" s="194"/>
      <c r="AM82" s="193"/>
      <c r="AN82" s="711"/>
      <c r="AO82" s="711"/>
      <c r="AP82" s="194"/>
      <c r="AQ82" s="788"/>
      <c r="AR82" s="724"/>
      <c r="AS82" s="723"/>
      <c r="AT82" s="719"/>
      <c r="AU82" s="719"/>
      <c r="AV82" s="720"/>
      <c r="AW82" s="718"/>
      <c r="AX82" s="719"/>
      <c r="AY82" s="719"/>
      <c r="AZ82" s="720"/>
      <c r="BA82" s="718"/>
      <c r="BB82" s="719"/>
      <c r="BC82" s="719"/>
      <c r="BD82" s="720"/>
      <c r="BE82" s="718"/>
      <c r="BF82" s="719"/>
      <c r="BG82" s="719"/>
      <c r="BH82" s="720"/>
      <c r="BI82" s="718"/>
      <c r="BJ82" s="719"/>
      <c r="BK82" s="719"/>
      <c r="BL82" s="720"/>
      <c r="BM82" s="718"/>
      <c r="BN82" s="719"/>
      <c r="BO82" s="719"/>
      <c r="BP82" s="720"/>
      <c r="BQ82" s="718"/>
      <c r="BR82" s="719"/>
      <c r="BS82" s="719"/>
      <c r="BT82" s="720"/>
      <c r="BU82" s="718"/>
      <c r="BV82" s="719"/>
      <c r="BW82" s="719"/>
      <c r="BX82" s="720"/>
      <c r="BY82" s="718"/>
      <c r="BZ82" s="719"/>
      <c r="CA82" s="719"/>
      <c r="CB82" s="720"/>
      <c r="CC82" s="718"/>
      <c r="CD82" s="719"/>
      <c r="CE82" s="719"/>
      <c r="CF82" s="720"/>
      <c r="CG82" s="718"/>
      <c r="CH82" s="719"/>
      <c r="CI82" s="719"/>
      <c r="CJ82" s="720"/>
      <c r="CK82" s="718"/>
      <c r="CL82" s="719"/>
      <c r="CM82" s="719"/>
      <c r="CN82" s="720"/>
      <c r="CO82" s="718"/>
      <c r="CP82" s="719"/>
      <c r="CQ82" s="719"/>
      <c r="CR82" s="720"/>
      <c r="CS82" s="718"/>
      <c r="CT82" s="719"/>
      <c r="CU82" s="719"/>
      <c r="CV82" s="720"/>
      <c r="CW82" s="718"/>
      <c r="CX82" s="719"/>
      <c r="CY82" s="719"/>
      <c r="CZ82" s="720"/>
      <c r="DA82" s="718"/>
      <c r="DB82" s="719"/>
      <c r="DC82" s="719"/>
      <c r="DD82" s="720"/>
      <c r="DE82" s="718"/>
      <c r="DF82" s="719"/>
      <c r="DG82" s="719"/>
      <c r="DH82" s="720"/>
      <c r="DI82" s="718"/>
      <c r="DJ82" s="719"/>
      <c r="DK82" s="719"/>
      <c r="DL82" s="720"/>
      <c r="DM82" s="718"/>
      <c r="DN82" s="719"/>
      <c r="DO82" s="719"/>
      <c r="DP82" s="720"/>
      <c r="DQ82" s="718"/>
      <c r="DR82" s="719"/>
      <c r="DS82" s="719"/>
      <c r="DT82" s="789"/>
      <c r="DU82" s="733"/>
      <c r="DV82" s="727"/>
      <c r="DW82" s="727"/>
      <c r="DX82" s="727"/>
      <c r="DY82" s="730"/>
      <c r="DZ82" s="729"/>
    </row>
    <row r="83" spans="3:130" ht="7.5" customHeight="1"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3"/>
      <c r="O83" s="194"/>
      <c r="P83" s="711"/>
      <c r="Q83" s="711"/>
      <c r="R83" s="193"/>
      <c r="S83" s="194"/>
      <c r="T83" s="711"/>
      <c r="U83" s="711"/>
      <c r="V83" s="193"/>
      <c r="W83" s="194"/>
      <c r="X83" s="711"/>
      <c r="Y83" s="711"/>
      <c r="Z83" s="193"/>
      <c r="AA83" s="194"/>
      <c r="AB83" s="711"/>
      <c r="AC83" s="711"/>
      <c r="AD83" s="193"/>
      <c r="AE83" s="194"/>
      <c r="AF83" s="711"/>
      <c r="AG83" s="711"/>
      <c r="AH83" s="193"/>
      <c r="AI83" s="194"/>
      <c r="AJ83" s="711"/>
      <c r="AK83" s="711"/>
      <c r="AL83" s="193"/>
      <c r="AM83" s="194"/>
      <c r="AN83" s="711"/>
      <c r="AO83" s="711"/>
      <c r="AP83" s="193"/>
      <c r="AQ83" s="788" t="s">
        <v>257</v>
      </c>
      <c r="AR83" s="724"/>
      <c r="AS83" s="721"/>
      <c r="AT83" s="713"/>
      <c r="AU83" s="713"/>
      <c r="AV83" s="714"/>
      <c r="AW83" s="712"/>
      <c r="AX83" s="713"/>
      <c r="AY83" s="713"/>
      <c r="AZ83" s="714"/>
      <c r="BA83" s="712"/>
      <c r="BB83" s="713"/>
      <c r="BC83" s="713"/>
      <c r="BD83" s="714"/>
      <c r="BE83" s="712"/>
      <c r="BF83" s="713"/>
      <c r="BG83" s="713"/>
      <c r="BH83" s="714"/>
      <c r="BI83" s="712"/>
      <c r="BJ83" s="713"/>
      <c r="BK83" s="713"/>
      <c r="BL83" s="714"/>
      <c r="BM83" s="712"/>
      <c r="BN83" s="713"/>
      <c r="BO83" s="713"/>
      <c r="BP83" s="714"/>
      <c r="BQ83" s="712"/>
      <c r="BR83" s="713"/>
      <c r="BS83" s="713"/>
      <c r="BT83" s="714"/>
      <c r="BU83" s="712"/>
      <c r="BV83" s="713"/>
      <c r="BW83" s="713"/>
      <c r="BX83" s="714"/>
      <c r="BY83" s="712"/>
      <c r="BZ83" s="713"/>
      <c r="CA83" s="713"/>
      <c r="CB83" s="714"/>
      <c r="CC83" s="712"/>
      <c r="CD83" s="713"/>
      <c r="CE83" s="713"/>
      <c r="CF83" s="714"/>
      <c r="CG83" s="712"/>
      <c r="CH83" s="713"/>
      <c r="CI83" s="713"/>
      <c r="CJ83" s="714"/>
      <c r="CK83" s="712"/>
      <c r="CL83" s="713"/>
      <c r="CM83" s="713"/>
      <c r="CN83" s="714"/>
      <c r="CO83" s="712"/>
      <c r="CP83" s="713"/>
      <c r="CQ83" s="713"/>
      <c r="CR83" s="714"/>
      <c r="CS83" s="712"/>
      <c r="CT83" s="713"/>
      <c r="CU83" s="713"/>
      <c r="CV83" s="714"/>
      <c r="CW83" s="712"/>
      <c r="CX83" s="713"/>
      <c r="CY83" s="713"/>
      <c r="CZ83" s="714"/>
      <c r="DA83" s="712"/>
      <c r="DB83" s="713"/>
      <c r="DC83" s="713"/>
      <c r="DD83" s="714"/>
      <c r="DE83" s="712"/>
      <c r="DF83" s="713"/>
      <c r="DG83" s="713"/>
      <c r="DH83" s="714"/>
      <c r="DI83" s="712"/>
      <c r="DJ83" s="713"/>
      <c r="DK83" s="713"/>
      <c r="DL83" s="714"/>
      <c r="DM83" s="712"/>
      <c r="DN83" s="713"/>
      <c r="DO83" s="713"/>
      <c r="DP83" s="714"/>
      <c r="DQ83" s="712"/>
      <c r="DR83" s="713"/>
      <c r="DS83" s="713"/>
      <c r="DT83" s="786"/>
      <c r="DU83" s="733"/>
      <c r="DV83" s="727"/>
      <c r="DW83" s="727"/>
      <c r="DX83" s="727"/>
      <c r="DY83" s="730"/>
      <c r="DZ83" s="729">
        <f>DU83-MAX(DV83:DY86)</f>
        <v>0</v>
      </c>
    </row>
    <row r="84" spans="3:130" ht="7.5" customHeight="1">
      <c r="C84" s="192"/>
      <c r="D84" s="192"/>
      <c r="E84" s="192"/>
      <c r="F84" s="192"/>
      <c r="G84" s="192"/>
      <c r="H84" s="192"/>
      <c r="I84" s="192"/>
      <c r="J84" s="192"/>
      <c r="K84" s="192"/>
      <c r="L84" s="192"/>
      <c r="M84" s="193"/>
      <c r="N84" s="711"/>
      <c r="O84" s="711"/>
      <c r="P84" s="194"/>
      <c r="Q84" s="193"/>
      <c r="R84" s="711"/>
      <c r="S84" s="711"/>
      <c r="T84" s="194"/>
      <c r="U84" s="193"/>
      <c r="V84" s="711"/>
      <c r="W84" s="711"/>
      <c r="X84" s="194"/>
      <c r="Y84" s="193"/>
      <c r="Z84" s="711"/>
      <c r="AA84" s="711"/>
      <c r="AB84" s="194"/>
      <c r="AC84" s="193"/>
      <c r="AD84" s="711"/>
      <c r="AE84" s="711"/>
      <c r="AF84" s="194"/>
      <c r="AG84" s="193"/>
      <c r="AH84" s="711"/>
      <c r="AI84" s="711"/>
      <c r="AJ84" s="194"/>
      <c r="AK84" s="193"/>
      <c r="AL84" s="711"/>
      <c r="AM84" s="711"/>
      <c r="AN84" s="194"/>
      <c r="AO84" s="193"/>
      <c r="AP84" s="192"/>
      <c r="AQ84" s="788"/>
      <c r="AR84" s="724"/>
      <c r="AS84" s="722"/>
      <c r="AT84" s="716"/>
      <c r="AU84" s="716"/>
      <c r="AV84" s="717"/>
      <c r="AW84" s="715"/>
      <c r="AX84" s="716"/>
      <c r="AY84" s="716"/>
      <c r="AZ84" s="717"/>
      <c r="BA84" s="715"/>
      <c r="BB84" s="716"/>
      <c r="BC84" s="716"/>
      <c r="BD84" s="717"/>
      <c r="BE84" s="715"/>
      <c r="BF84" s="716"/>
      <c r="BG84" s="716"/>
      <c r="BH84" s="717"/>
      <c r="BI84" s="715"/>
      <c r="BJ84" s="716"/>
      <c r="BK84" s="716"/>
      <c r="BL84" s="717"/>
      <c r="BM84" s="715"/>
      <c r="BN84" s="716"/>
      <c r="BO84" s="716"/>
      <c r="BP84" s="717"/>
      <c r="BQ84" s="715"/>
      <c r="BR84" s="716"/>
      <c r="BS84" s="716"/>
      <c r="BT84" s="717"/>
      <c r="BU84" s="715"/>
      <c r="BV84" s="716"/>
      <c r="BW84" s="716"/>
      <c r="BX84" s="717"/>
      <c r="BY84" s="715"/>
      <c r="BZ84" s="716"/>
      <c r="CA84" s="716"/>
      <c r="CB84" s="717"/>
      <c r="CC84" s="715"/>
      <c r="CD84" s="716"/>
      <c r="CE84" s="716"/>
      <c r="CF84" s="717"/>
      <c r="CG84" s="715"/>
      <c r="CH84" s="716"/>
      <c r="CI84" s="716"/>
      <c r="CJ84" s="717"/>
      <c r="CK84" s="715"/>
      <c r="CL84" s="716"/>
      <c r="CM84" s="716"/>
      <c r="CN84" s="717"/>
      <c r="CO84" s="715"/>
      <c r="CP84" s="716"/>
      <c r="CQ84" s="716"/>
      <c r="CR84" s="717"/>
      <c r="CS84" s="715"/>
      <c r="CT84" s="716"/>
      <c r="CU84" s="716"/>
      <c r="CV84" s="717"/>
      <c r="CW84" s="715"/>
      <c r="CX84" s="716"/>
      <c r="CY84" s="716"/>
      <c r="CZ84" s="717"/>
      <c r="DA84" s="715"/>
      <c r="DB84" s="716"/>
      <c r="DC84" s="716"/>
      <c r="DD84" s="717"/>
      <c r="DE84" s="715"/>
      <c r="DF84" s="716"/>
      <c r="DG84" s="716"/>
      <c r="DH84" s="717"/>
      <c r="DI84" s="715"/>
      <c r="DJ84" s="716"/>
      <c r="DK84" s="716"/>
      <c r="DL84" s="717"/>
      <c r="DM84" s="715"/>
      <c r="DN84" s="716"/>
      <c r="DO84" s="716"/>
      <c r="DP84" s="717"/>
      <c r="DQ84" s="715"/>
      <c r="DR84" s="716"/>
      <c r="DS84" s="716"/>
      <c r="DT84" s="787"/>
      <c r="DU84" s="733"/>
      <c r="DV84" s="727"/>
      <c r="DW84" s="727"/>
      <c r="DX84" s="727"/>
      <c r="DY84" s="730"/>
      <c r="DZ84" s="729"/>
    </row>
    <row r="85" spans="3:130" ht="7.5" customHeight="1">
      <c r="C85" s="192"/>
      <c r="D85" s="192"/>
      <c r="E85" s="192"/>
      <c r="F85" s="192"/>
      <c r="G85" s="192"/>
      <c r="H85" s="192"/>
      <c r="I85" s="192"/>
      <c r="J85" s="192"/>
      <c r="K85" s="192"/>
      <c r="L85" s="193"/>
      <c r="M85" s="194"/>
      <c r="N85" s="711"/>
      <c r="O85" s="711"/>
      <c r="P85" s="193"/>
      <c r="Q85" s="194"/>
      <c r="R85" s="711"/>
      <c r="S85" s="711"/>
      <c r="T85" s="193"/>
      <c r="U85" s="194"/>
      <c r="V85" s="711"/>
      <c r="W85" s="711"/>
      <c r="X85" s="193"/>
      <c r="Y85" s="194"/>
      <c r="Z85" s="711"/>
      <c r="AA85" s="711"/>
      <c r="AB85" s="193"/>
      <c r="AC85" s="194"/>
      <c r="AD85" s="711"/>
      <c r="AE85" s="711"/>
      <c r="AF85" s="193"/>
      <c r="AG85" s="194"/>
      <c r="AH85" s="711"/>
      <c r="AI85" s="711"/>
      <c r="AJ85" s="193"/>
      <c r="AK85" s="194"/>
      <c r="AL85" s="711"/>
      <c r="AM85" s="711"/>
      <c r="AN85" s="193"/>
      <c r="AO85" s="194"/>
      <c r="AP85" s="192"/>
      <c r="AQ85" s="788"/>
      <c r="AR85" s="724"/>
      <c r="AS85" s="722"/>
      <c r="AT85" s="716"/>
      <c r="AU85" s="716"/>
      <c r="AV85" s="717"/>
      <c r="AW85" s="715"/>
      <c r="AX85" s="716"/>
      <c r="AY85" s="716"/>
      <c r="AZ85" s="717"/>
      <c r="BA85" s="715"/>
      <c r="BB85" s="716"/>
      <c r="BC85" s="716"/>
      <c r="BD85" s="717"/>
      <c r="BE85" s="715"/>
      <c r="BF85" s="716"/>
      <c r="BG85" s="716"/>
      <c r="BH85" s="717"/>
      <c r="BI85" s="715"/>
      <c r="BJ85" s="716"/>
      <c r="BK85" s="716"/>
      <c r="BL85" s="717"/>
      <c r="BM85" s="715"/>
      <c r="BN85" s="716"/>
      <c r="BO85" s="716"/>
      <c r="BP85" s="717"/>
      <c r="BQ85" s="715"/>
      <c r="BR85" s="716"/>
      <c r="BS85" s="716"/>
      <c r="BT85" s="717"/>
      <c r="BU85" s="715"/>
      <c r="BV85" s="716"/>
      <c r="BW85" s="716"/>
      <c r="BX85" s="717"/>
      <c r="BY85" s="715"/>
      <c r="BZ85" s="716"/>
      <c r="CA85" s="716"/>
      <c r="CB85" s="717"/>
      <c r="CC85" s="715"/>
      <c r="CD85" s="716"/>
      <c r="CE85" s="716"/>
      <c r="CF85" s="717"/>
      <c r="CG85" s="715"/>
      <c r="CH85" s="716"/>
      <c r="CI85" s="716"/>
      <c r="CJ85" s="717"/>
      <c r="CK85" s="715"/>
      <c r="CL85" s="716"/>
      <c r="CM85" s="716"/>
      <c r="CN85" s="717"/>
      <c r="CO85" s="715"/>
      <c r="CP85" s="716"/>
      <c r="CQ85" s="716"/>
      <c r="CR85" s="717"/>
      <c r="CS85" s="715"/>
      <c r="CT85" s="716"/>
      <c r="CU85" s="716"/>
      <c r="CV85" s="717"/>
      <c r="CW85" s="715"/>
      <c r="CX85" s="716"/>
      <c r="CY85" s="716"/>
      <c r="CZ85" s="717"/>
      <c r="DA85" s="715"/>
      <c r="DB85" s="716"/>
      <c r="DC85" s="716"/>
      <c r="DD85" s="717"/>
      <c r="DE85" s="715"/>
      <c r="DF85" s="716"/>
      <c r="DG85" s="716"/>
      <c r="DH85" s="717"/>
      <c r="DI85" s="715"/>
      <c r="DJ85" s="716"/>
      <c r="DK85" s="716"/>
      <c r="DL85" s="717"/>
      <c r="DM85" s="715"/>
      <c r="DN85" s="716"/>
      <c r="DO85" s="716"/>
      <c r="DP85" s="717"/>
      <c r="DQ85" s="715"/>
      <c r="DR85" s="716"/>
      <c r="DS85" s="716"/>
      <c r="DT85" s="787"/>
      <c r="DU85" s="733"/>
      <c r="DV85" s="727"/>
      <c r="DW85" s="727"/>
      <c r="DX85" s="727"/>
      <c r="DY85" s="730"/>
      <c r="DZ85" s="729"/>
    </row>
    <row r="86" spans="3:130" ht="7.5" customHeight="1">
      <c r="C86" s="192"/>
      <c r="D86" s="192"/>
      <c r="E86" s="192"/>
      <c r="F86" s="192"/>
      <c r="G86" s="192"/>
      <c r="H86" s="192"/>
      <c r="I86" s="192"/>
      <c r="J86" s="192"/>
      <c r="K86" s="193"/>
      <c r="L86" s="711"/>
      <c r="M86" s="711"/>
      <c r="N86" s="194"/>
      <c r="O86" s="193"/>
      <c r="P86" s="711"/>
      <c r="Q86" s="711"/>
      <c r="R86" s="194"/>
      <c r="S86" s="193"/>
      <c r="T86" s="711"/>
      <c r="U86" s="711"/>
      <c r="V86" s="194"/>
      <c r="W86" s="193"/>
      <c r="X86" s="711"/>
      <c r="Y86" s="711"/>
      <c r="Z86" s="194"/>
      <c r="AA86" s="193"/>
      <c r="AB86" s="711"/>
      <c r="AC86" s="711"/>
      <c r="AD86" s="194"/>
      <c r="AE86" s="193"/>
      <c r="AF86" s="711"/>
      <c r="AG86" s="711"/>
      <c r="AH86" s="194"/>
      <c r="AI86" s="193"/>
      <c r="AJ86" s="711"/>
      <c r="AK86" s="711"/>
      <c r="AL86" s="194"/>
      <c r="AM86" s="193"/>
      <c r="AN86" s="711"/>
      <c r="AO86" s="711"/>
      <c r="AP86" s="194"/>
      <c r="AQ86" s="788"/>
      <c r="AR86" s="724"/>
      <c r="AS86" s="723"/>
      <c r="AT86" s="719"/>
      <c r="AU86" s="719"/>
      <c r="AV86" s="720"/>
      <c r="AW86" s="718"/>
      <c r="AX86" s="719"/>
      <c r="AY86" s="719"/>
      <c r="AZ86" s="720"/>
      <c r="BA86" s="718"/>
      <c r="BB86" s="719"/>
      <c r="BC86" s="719"/>
      <c r="BD86" s="720"/>
      <c r="BE86" s="718"/>
      <c r="BF86" s="719"/>
      <c r="BG86" s="719"/>
      <c r="BH86" s="720"/>
      <c r="BI86" s="718"/>
      <c r="BJ86" s="719"/>
      <c r="BK86" s="719"/>
      <c r="BL86" s="720"/>
      <c r="BM86" s="718"/>
      <c r="BN86" s="719"/>
      <c r="BO86" s="719"/>
      <c r="BP86" s="720"/>
      <c r="BQ86" s="718"/>
      <c r="BR86" s="719"/>
      <c r="BS86" s="719"/>
      <c r="BT86" s="720"/>
      <c r="BU86" s="718"/>
      <c r="BV86" s="719"/>
      <c r="BW86" s="719"/>
      <c r="BX86" s="720"/>
      <c r="BY86" s="718"/>
      <c r="BZ86" s="719"/>
      <c r="CA86" s="719"/>
      <c r="CB86" s="720"/>
      <c r="CC86" s="718"/>
      <c r="CD86" s="719"/>
      <c r="CE86" s="719"/>
      <c r="CF86" s="720"/>
      <c r="CG86" s="718"/>
      <c r="CH86" s="719"/>
      <c r="CI86" s="719"/>
      <c r="CJ86" s="720"/>
      <c r="CK86" s="718"/>
      <c r="CL86" s="719"/>
      <c r="CM86" s="719"/>
      <c r="CN86" s="720"/>
      <c r="CO86" s="718"/>
      <c r="CP86" s="719"/>
      <c r="CQ86" s="719"/>
      <c r="CR86" s="720"/>
      <c r="CS86" s="718"/>
      <c r="CT86" s="719"/>
      <c r="CU86" s="719"/>
      <c r="CV86" s="720"/>
      <c r="CW86" s="718"/>
      <c r="CX86" s="719"/>
      <c r="CY86" s="719"/>
      <c r="CZ86" s="720"/>
      <c r="DA86" s="718"/>
      <c r="DB86" s="719"/>
      <c r="DC86" s="719"/>
      <c r="DD86" s="720"/>
      <c r="DE86" s="718"/>
      <c r="DF86" s="719"/>
      <c r="DG86" s="719"/>
      <c r="DH86" s="720"/>
      <c r="DI86" s="718"/>
      <c r="DJ86" s="719"/>
      <c r="DK86" s="719"/>
      <c r="DL86" s="720"/>
      <c r="DM86" s="718"/>
      <c r="DN86" s="719"/>
      <c r="DO86" s="719"/>
      <c r="DP86" s="720"/>
      <c r="DQ86" s="718"/>
      <c r="DR86" s="719"/>
      <c r="DS86" s="719"/>
      <c r="DT86" s="789"/>
      <c r="DU86" s="733"/>
      <c r="DV86" s="727"/>
      <c r="DW86" s="727"/>
      <c r="DX86" s="727"/>
      <c r="DY86" s="730"/>
      <c r="DZ86" s="729"/>
    </row>
    <row r="87" spans="3:130" ht="7.5" customHeight="1">
      <c r="C87" s="192"/>
      <c r="D87" s="192"/>
      <c r="E87" s="192"/>
      <c r="F87" s="192"/>
      <c r="G87" s="192"/>
      <c r="H87" s="192"/>
      <c r="I87" s="192"/>
      <c r="J87" s="193"/>
      <c r="K87" s="194"/>
      <c r="L87" s="711"/>
      <c r="M87" s="711"/>
      <c r="N87" s="193"/>
      <c r="O87" s="194"/>
      <c r="P87" s="711"/>
      <c r="Q87" s="711"/>
      <c r="R87" s="193"/>
      <c r="S87" s="194"/>
      <c r="T87" s="711"/>
      <c r="U87" s="711"/>
      <c r="V87" s="193"/>
      <c r="W87" s="194"/>
      <c r="X87" s="711"/>
      <c r="Y87" s="711"/>
      <c r="Z87" s="193"/>
      <c r="AA87" s="194"/>
      <c r="AB87" s="711"/>
      <c r="AC87" s="711"/>
      <c r="AD87" s="193"/>
      <c r="AE87" s="194"/>
      <c r="AF87" s="711"/>
      <c r="AG87" s="711"/>
      <c r="AH87" s="193"/>
      <c r="AI87" s="194"/>
      <c r="AJ87" s="711"/>
      <c r="AK87" s="711"/>
      <c r="AL87" s="193"/>
      <c r="AM87" s="194"/>
      <c r="AN87" s="711"/>
      <c r="AO87" s="711"/>
      <c r="AP87" s="193"/>
      <c r="AQ87" s="788" t="s">
        <v>258</v>
      </c>
      <c r="AR87" s="724"/>
      <c r="AS87" s="721"/>
      <c r="AT87" s="713"/>
      <c r="AU87" s="713"/>
      <c r="AV87" s="714"/>
      <c r="AW87" s="712"/>
      <c r="AX87" s="713"/>
      <c r="AY87" s="713"/>
      <c r="AZ87" s="714"/>
      <c r="BA87" s="712"/>
      <c r="BB87" s="713"/>
      <c r="BC87" s="713"/>
      <c r="BD87" s="714"/>
      <c r="BE87" s="712"/>
      <c r="BF87" s="713"/>
      <c r="BG87" s="713"/>
      <c r="BH87" s="714"/>
      <c r="BI87" s="712"/>
      <c r="BJ87" s="713"/>
      <c r="BK87" s="713"/>
      <c r="BL87" s="714"/>
      <c r="BM87" s="712"/>
      <c r="BN87" s="713"/>
      <c r="BO87" s="713"/>
      <c r="BP87" s="714"/>
      <c r="BQ87" s="712"/>
      <c r="BR87" s="713"/>
      <c r="BS87" s="713"/>
      <c r="BT87" s="714"/>
      <c r="BU87" s="712"/>
      <c r="BV87" s="713"/>
      <c r="BW87" s="713"/>
      <c r="BX87" s="714"/>
      <c r="BY87" s="712"/>
      <c r="BZ87" s="713"/>
      <c r="CA87" s="713"/>
      <c r="CB87" s="714"/>
      <c r="CC87" s="712"/>
      <c r="CD87" s="713"/>
      <c r="CE87" s="713"/>
      <c r="CF87" s="714"/>
      <c r="CG87" s="712"/>
      <c r="CH87" s="713"/>
      <c r="CI87" s="713"/>
      <c r="CJ87" s="714"/>
      <c r="CK87" s="712"/>
      <c r="CL87" s="713"/>
      <c r="CM87" s="713"/>
      <c r="CN87" s="714"/>
      <c r="CO87" s="712"/>
      <c r="CP87" s="713"/>
      <c r="CQ87" s="713"/>
      <c r="CR87" s="714"/>
      <c r="CS87" s="712"/>
      <c r="CT87" s="713"/>
      <c r="CU87" s="713"/>
      <c r="CV87" s="714"/>
      <c r="CW87" s="712"/>
      <c r="CX87" s="713"/>
      <c r="CY87" s="713"/>
      <c r="CZ87" s="714"/>
      <c r="DA87" s="712"/>
      <c r="DB87" s="713"/>
      <c r="DC87" s="713"/>
      <c r="DD87" s="714"/>
      <c r="DE87" s="712"/>
      <c r="DF87" s="713"/>
      <c r="DG87" s="713"/>
      <c r="DH87" s="714"/>
      <c r="DI87" s="712"/>
      <c r="DJ87" s="713"/>
      <c r="DK87" s="713"/>
      <c r="DL87" s="714"/>
      <c r="DM87" s="712"/>
      <c r="DN87" s="713"/>
      <c r="DO87" s="713"/>
      <c r="DP87" s="714"/>
      <c r="DQ87" s="712"/>
      <c r="DR87" s="713"/>
      <c r="DS87" s="713"/>
      <c r="DT87" s="786"/>
      <c r="DU87" s="733"/>
      <c r="DV87" s="727"/>
      <c r="DW87" s="727"/>
      <c r="DX87" s="727"/>
      <c r="DY87" s="730"/>
      <c r="DZ87" s="729">
        <f>DU87-MAX(DV87:DY90)</f>
        <v>0</v>
      </c>
    </row>
    <row r="88" spans="3:130" ht="7.5" customHeight="1">
      <c r="C88" s="192"/>
      <c r="D88" s="192"/>
      <c r="E88" s="192"/>
      <c r="F88" s="192"/>
      <c r="G88" s="192"/>
      <c r="H88" s="192"/>
      <c r="I88" s="193"/>
      <c r="J88" s="711"/>
      <c r="K88" s="711"/>
      <c r="L88" s="194"/>
      <c r="M88" s="193"/>
      <c r="N88" s="711"/>
      <c r="O88" s="711"/>
      <c r="P88" s="194"/>
      <c r="Q88" s="193"/>
      <c r="R88" s="711"/>
      <c r="S88" s="711"/>
      <c r="T88" s="194"/>
      <c r="U88" s="193"/>
      <c r="V88" s="711"/>
      <c r="W88" s="711"/>
      <c r="X88" s="194"/>
      <c r="Y88" s="193"/>
      <c r="Z88" s="711"/>
      <c r="AA88" s="711"/>
      <c r="AB88" s="194"/>
      <c r="AC88" s="193"/>
      <c r="AD88" s="711"/>
      <c r="AE88" s="711"/>
      <c r="AF88" s="194"/>
      <c r="AG88" s="193"/>
      <c r="AH88" s="711"/>
      <c r="AI88" s="711"/>
      <c r="AJ88" s="194"/>
      <c r="AK88" s="193"/>
      <c r="AL88" s="711"/>
      <c r="AM88" s="711"/>
      <c r="AN88" s="194"/>
      <c r="AO88" s="193"/>
      <c r="AP88" s="192"/>
      <c r="AQ88" s="788"/>
      <c r="AR88" s="724"/>
      <c r="AS88" s="722"/>
      <c r="AT88" s="716"/>
      <c r="AU88" s="716"/>
      <c r="AV88" s="717"/>
      <c r="AW88" s="715"/>
      <c r="AX88" s="716"/>
      <c r="AY88" s="716"/>
      <c r="AZ88" s="717"/>
      <c r="BA88" s="715"/>
      <c r="BB88" s="716"/>
      <c r="BC88" s="716"/>
      <c r="BD88" s="717"/>
      <c r="BE88" s="715"/>
      <c r="BF88" s="716"/>
      <c r="BG88" s="716"/>
      <c r="BH88" s="717"/>
      <c r="BI88" s="715"/>
      <c r="BJ88" s="716"/>
      <c r="BK88" s="716"/>
      <c r="BL88" s="717"/>
      <c r="BM88" s="715"/>
      <c r="BN88" s="716"/>
      <c r="BO88" s="716"/>
      <c r="BP88" s="717"/>
      <c r="BQ88" s="715"/>
      <c r="BR88" s="716"/>
      <c r="BS88" s="716"/>
      <c r="BT88" s="717"/>
      <c r="BU88" s="715"/>
      <c r="BV88" s="716"/>
      <c r="BW88" s="716"/>
      <c r="BX88" s="717"/>
      <c r="BY88" s="715"/>
      <c r="BZ88" s="716"/>
      <c r="CA88" s="716"/>
      <c r="CB88" s="717"/>
      <c r="CC88" s="715"/>
      <c r="CD88" s="716"/>
      <c r="CE88" s="716"/>
      <c r="CF88" s="717"/>
      <c r="CG88" s="715"/>
      <c r="CH88" s="716"/>
      <c r="CI88" s="716"/>
      <c r="CJ88" s="717"/>
      <c r="CK88" s="715"/>
      <c r="CL88" s="716"/>
      <c r="CM88" s="716"/>
      <c r="CN88" s="717"/>
      <c r="CO88" s="715"/>
      <c r="CP88" s="716"/>
      <c r="CQ88" s="716"/>
      <c r="CR88" s="717"/>
      <c r="CS88" s="715"/>
      <c r="CT88" s="716"/>
      <c r="CU88" s="716"/>
      <c r="CV88" s="717"/>
      <c r="CW88" s="715"/>
      <c r="CX88" s="716"/>
      <c r="CY88" s="716"/>
      <c r="CZ88" s="717"/>
      <c r="DA88" s="715"/>
      <c r="DB88" s="716"/>
      <c r="DC88" s="716"/>
      <c r="DD88" s="717"/>
      <c r="DE88" s="715"/>
      <c r="DF88" s="716"/>
      <c r="DG88" s="716"/>
      <c r="DH88" s="717"/>
      <c r="DI88" s="715"/>
      <c r="DJ88" s="716"/>
      <c r="DK88" s="716"/>
      <c r="DL88" s="717"/>
      <c r="DM88" s="715"/>
      <c r="DN88" s="716"/>
      <c r="DO88" s="716"/>
      <c r="DP88" s="717"/>
      <c r="DQ88" s="715"/>
      <c r="DR88" s="716"/>
      <c r="DS88" s="716"/>
      <c r="DT88" s="787"/>
      <c r="DU88" s="733"/>
      <c r="DV88" s="727"/>
      <c r="DW88" s="727"/>
      <c r="DX88" s="727"/>
      <c r="DY88" s="730"/>
      <c r="DZ88" s="729"/>
    </row>
    <row r="89" spans="3:130" ht="7.5" customHeight="1">
      <c r="C89" s="192"/>
      <c r="D89" s="192"/>
      <c r="E89" s="192"/>
      <c r="F89" s="192"/>
      <c r="G89" s="192"/>
      <c r="H89" s="193"/>
      <c r="I89" s="194"/>
      <c r="J89" s="711"/>
      <c r="K89" s="711"/>
      <c r="L89" s="193"/>
      <c r="M89" s="194"/>
      <c r="N89" s="711"/>
      <c r="O89" s="711"/>
      <c r="P89" s="193"/>
      <c r="Q89" s="194"/>
      <c r="R89" s="711"/>
      <c r="S89" s="711"/>
      <c r="T89" s="193"/>
      <c r="U89" s="194"/>
      <c r="V89" s="711"/>
      <c r="W89" s="711"/>
      <c r="X89" s="193"/>
      <c r="Y89" s="194"/>
      <c r="Z89" s="711"/>
      <c r="AA89" s="711"/>
      <c r="AB89" s="193"/>
      <c r="AC89" s="194"/>
      <c r="AD89" s="711"/>
      <c r="AE89" s="711"/>
      <c r="AF89" s="193"/>
      <c r="AG89" s="194"/>
      <c r="AH89" s="711"/>
      <c r="AI89" s="711"/>
      <c r="AJ89" s="193"/>
      <c r="AK89" s="194"/>
      <c r="AL89" s="711"/>
      <c r="AM89" s="711"/>
      <c r="AN89" s="193"/>
      <c r="AO89" s="194"/>
      <c r="AP89" s="192"/>
      <c r="AQ89" s="788"/>
      <c r="AR89" s="724"/>
      <c r="AS89" s="722"/>
      <c r="AT89" s="716"/>
      <c r="AU89" s="716"/>
      <c r="AV89" s="717"/>
      <c r="AW89" s="715"/>
      <c r="AX89" s="716"/>
      <c r="AY89" s="716"/>
      <c r="AZ89" s="717"/>
      <c r="BA89" s="715"/>
      <c r="BB89" s="716"/>
      <c r="BC89" s="716"/>
      <c r="BD89" s="717"/>
      <c r="BE89" s="715"/>
      <c r="BF89" s="716"/>
      <c r="BG89" s="716"/>
      <c r="BH89" s="717"/>
      <c r="BI89" s="715"/>
      <c r="BJ89" s="716"/>
      <c r="BK89" s="716"/>
      <c r="BL89" s="717"/>
      <c r="BM89" s="715"/>
      <c r="BN89" s="716"/>
      <c r="BO89" s="716"/>
      <c r="BP89" s="717"/>
      <c r="BQ89" s="715"/>
      <c r="BR89" s="716"/>
      <c r="BS89" s="716"/>
      <c r="BT89" s="717"/>
      <c r="BU89" s="715"/>
      <c r="BV89" s="716"/>
      <c r="BW89" s="716"/>
      <c r="BX89" s="717"/>
      <c r="BY89" s="715"/>
      <c r="BZ89" s="716"/>
      <c r="CA89" s="716"/>
      <c r="CB89" s="717"/>
      <c r="CC89" s="715"/>
      <c r="CD89" s="716"/>
      <c r="CE89" s="716"/>
      <c r="CF89" s="717"/>
      <c r="CG89" s="715"/>
      <c r="CH89" s="716"/>
      <c r="CI89" s="716"/>
      <c r="CJ89" s="717"/>
      <c r="CK89" s="715"/>
      <c r="CL89" s="716"/>
      <c r="CM89" s="716"/>
      <c r="CN89" s="717"/>
      <c r="CO89" s="715"/>
      <c r="CP89" s="716"/>
      <c r="CQ89" s="716"/>
      <c r="CR89" s="717"/>
      <c r="CS89" s="715"/>
      <c r="CT89" s="716"/>
      <c r="CU89" s="716"/>
      <c r="CV89" s="717"/>
      <c r="CW89" s="715"/>
      <c r="CX89" s="716"/>
      <c r="CY89" s="716"/>
      <c r="CZ89" s="717"/>
      <c r="DA89" s="715"/>
      <c r="DB89" s="716"/>
      <c r="DC89" s="716"/>
      <c r="DD89" s="717"/>
      <c r="DE89" s="715"/>
      <c r="DF89" s="716"/>
      <c r="DG89" s="716"/>
      <c r="DH89" s="717"/>
      <c r="DI89" s="715"/>
      <c r="DJ89" s="716"/>
      <c r="DK89" s="716"/>
      <c r="DL89" s="717"/>
      <c r="DM89" s="715"/>
      <c r="DN89" s="716"/>
      <c r="DO89" s="716"/>
      <c r="DP89" s="717"/>
      <c r="DQ89" s="715"/>
      <c r="DR89" s="716"/>
      <c r="DS89" s="716"/>
      <c r="DT89" s="787"/>
      <c r="DU89" s="733"/>
      <c r="DV89" s="727"/>
      <c r="DW89" s="727"/>
      <c r="DX89" s="727"/>
      <c r="DY89" s="730"/>
      <c r="DZ89" s="729"/>
    </row>
    <row r="90" spans="3:130" ht="7.5" customHeight="1">
      <c r="C90" s="192"/>
      <c r="D90" s="192"/>
      <c r="E90" s="192"/>
      <c r="F90" s="192"/>
      <c r="G90" s="193"/>
      <c r="H90" s="711"/>
      <c r="I90" s="711"/>
      <c r="J90" s="194"/>
      <c r="K90" s="193"/>
      <c r="L90" s="711"/>
      <c r="M90" s="711"/>
      <c r="N90" s="194"/>
      <c r="O90" s="193"/>
      <c r="P90" s="711"/>
      <c r="Q90" s="711"/>
      <c r="R90" s="194"/>
      <c r="S90" s="193"/>
      <c r="T90" s="711"/>
      <c r="U90" s="711"/>
      <c r="V90" s="194"/>
      <c r="W90" s="193"/>
      <c r="X90" s="711"/>
      <c r="Y90" s="711"/>
      <c r="Z90" s="194"/>
      <c r="AA90" s="193"/>
      <c r="AB90" s="711"/>
      <c r="AC90" s="711"/>
      <c r="AD90" s="194"/>
      <c r="AE90" s="193"/>
      <c r="AF90" s="711"/>
      <c r="AG90" s="711"/>
      <c r="AH90" s="194"/>
      <c r="AI90" s="193"/>
      <c r="AJ90" s="711"/>
      <c r="AK90" s="711"/>
      <c r="AL90" s="194"/>
      <c r="AM90" s="193"/>
      <c r="AN90" s="711"/>
      <c r="AO90" s="711"/>
      <c r="AP90" s="194"/>
      <c r="AQ90" s="788"/>
      <c r="AR90" s="724"/>
      <c r="AS90" s="723"/>
      <c r="AT90" s="719"/>
      <c r="AU90" s="719"/>
      <c r="AV90" s="720"/>
      <c r="AW90" s="718"/>
      <c r="AX90" s="719"/>
      <c r="AY90" s="719"/>
      <c r="AZ90" s="720"/>
      <c r="BA90" s="718"/>
      <c r="BB90" s="719"/>
      <c r="BC90" s="719"/>
      <c r="BD90" s="720"/>
      <c r="BE90" s="718"/>
      <c r="BF90" s="719"/>
      <c r="BG90" s="719"/>
      <c r="BH90" s="720"/>
      <c r="BI90" s="718"/>
      <c r="BJ90" s="719"/>
      <c r="BK90" s="719"/>
      <c r="BL90" s="720"/>
      <c r="BM90" s="718"/>
      <c r="BN90" s="719"/>
      <c r="BO90" s="719"/>
      <c r="BP90" s="720"/>
      <c r="BQ90" s="718"/>
      <c r="BR90" s="719"/>
      <c r="BS90" s="719"/>
      <c r="BT90" s="720"/>
      <c r="BU90" s="718"/>
      <c r="BV90" s="719"/>
      <c r="BW90" s="719"/>
      <c r="BX90" s="720"/>
      <c r="BY90" s="718"/>
      <c r="BZ90" s="719"/>
      <c r="CA90" s="719"/>
      <c r="CB90" s="720"/>
      <c r="CC90" s="718"/>
      <c r="CD90" s="719"/>
      <c r="CE90" s="719"/>
      <c r="CF90" s="720"/>
      <c r="CG90" s="718"/>
      <c r="CH90" s="719"/>
      <c r="CI90" s="719"/>
      <c r="CJ90" s="720"/>
      <c r="CK90" s="718"/>
      <c r="CL90" s="719"/>
      <c r="CM90" s="719"/>
      <c r="CN90" s="720"/>
      <c r="CO90" s="718"/>
      <c r="CP90" s="719"/>
      <c r="CQ90" s="719"/>
      <c r="CR90" s="720"/>
      <c r="CS90" s="718"/>
      <c r="CT90" s="719"/>
      <c r="CU90" s="719"/>
      <c r="CV90" s="720"/>
      <c r="CW90" s="718"/>
      <c r="CX90" s="719"/>
      <c r="CY90" s="719"/>
      <c r="CZ90" s="720"/>
      <c r="DA90" s="718"/>
      <c r="DB90" s="719"/>
      <c r="DC90" s="719"/>
      <c r="DD90" s="720"/>
      <c r="DE90" s="718"/>
      <c r="DF90" s="719"/>
      <c r="DG90" s="719"/>
      <c r="DH90" s="720"/>
      <c r="DI90" s="718"/>
      <c r="DJ90" s="719"/>
      <c r="DK90" s="719"/>
      <c r="DL90" s="720"/>
      <c r="DM90" s="718"/>
      <c r="DN90" s="719"/>
      <c r="DO90" s="719"/>
      <c r="DP90" s="720"/>
      <c r="DQ90" s="718"/>
      <c r="DR90" s="719"/>
      <c r="DS90" s="719"/>
      <c r="DT90" s="789"/>
      <c r="DU90" s="733"/>
      <c r="DV90" s="727"/>
      <c r="DW90" s="727"/>
      <c r="DX90" s="727"/>
      <c r="DY90" s="730"/>
      <c r="DZ90" s="729"/>
    </row>
    <row r="91" spans="3:130" ht="7.5" customHeight="1">
      <c r="C91" s="192"/>
      <c r="D91" s="192"/>
      <c r="E91" s="192"/>
      <c r="F91" s="193"/>
      <c r="G91" s="194"/>
      <c r="H91" s="711"/>
      <c r="I91" s="711"/>
      <c r="J91" s="193"/>
      <c r="K91" s="194"/>
      <c r="L91" s="711"/>
      <c r="M91" s="711"/>
      <c r="N91" s="193"/>
      <c r="O91" s="194"/>
      <c r="P91" s="711"/>
      <c r="Q91" s="711"/>
      <c r="R91" s="193"/>
      <c r="S91" s="194"/>
      <c r="T91" s="711"/>
      <c r="U91" s="711"/>
      <c r="V91" s="193"/>
      <c r="W91" s="194"/>
      <c r="X91" s="711"/>
      <c r="Y91" s="711"/>
      <c r="Z91" s="193"/>
      <c r="AA91" s="194"/>
      <c r="AB91" s="711"/>
      <c r="AC91" s="711"/>
      <c r="AD91" s="193"/>
      <c r="AE91" s="194"/>
      <c r="AF91" s="711"/>
      <c r="AG91" s="711"/>
      <c r="AH91" s="193"/>
      <c r="AI91" s="194"/>
      <c r="AJ91" s="711"/>
      <c r="AK91" s="711"/>
      <c r="AL91" s="193"/>
      <c r="AM91" s="194"/>
      <c r="AN91" s="711"/>
      <c r="AO91" s="711"/>
      <c r="AP91" s="193"/>
      <c r="AQ91" s="788" t="s">
        <v>259</v>
      </c>
      <c r="AR91" s="724"/>
      <c r="AS91" s="721"/>
      <c r="AT91" s="713"/>
      <c r="AU91" s="713"/>
      <c r="AV91" s="714"/>
      <c r="AW91" s="712"/>
      <c r="AX91" s="713"/>
      <c r="AY91" s="713"/>
      <c r="AZ91" s="714"/>
      <c r="BA91" s="712"/>
      <c r="BB91" s="713"/>
      <c r="BC91" s="713"/>
      <c r="BD91" s="714"/>
      <c r="BE91" s="712"/>
      <c r="BF91" s="713"/>
      <c r="BG91" s="713"/>
      <c r="BH91" s="714"/>
      <c r="BI91" s="712"/>
      <c r="BJ91" s="713"/>
      <c r="BK91" s="713"/>
      <c r="BL91" s="714"/>
      <c r="BM91" s="712"/>
      <c r="BN91" s="713"/>
      <c r="BO91" s="713"/>
      <c r="BP91" s="714"/>
      <c r="BQ91" s="712"/>
      <c r="BR91" s="713"/>
      <c r="BS91" s="713"/>
      <c r="BT91" s="714"/>
      <c r="BU91" s="712"/>
      <c r="BV91" s="713"/>
      <c r="BW91" s="713"/>
      <c r="BX91" s="714"/>
      <c r="BY91" s="712"/>
      <c r="BZ91" s="713"/>
      <c r="CA91" s="713"/>
      <c r="CB91" s="714"/>
      <c r="CC91" s="712"/>
      <c r="CD91" s="713"/>
      <c r="CE91" s="713"/>
      <c r="CF91" s="714"/>
      <c r="CG91" s="712"/>
      <c r="CH91" s="713"/>
      <c r="CI91" s="713"/>
      <c r="CJ91" s="714"/>
      <c r="CK91" s="712"/>
      <c r="CL91" s="713"/>
      <c r="CM91" s="713"/>
      <c r="CN91" s="714"/>
      <c r="CO91" s="712"/>
      <c r="CP91" s="713"/>
      <c r="CQ91" s="713"/>
      <c r="CR91" s="714"/>
      <c r="CS91" s="712"/>
      <c r="CT91" s="713"/>
      <c r="CU91" s="713"/>
      <c r="CV91" s="714"/>
      <c r="CW91" s="712"/>
      <c r="CX91" s="713"/>
      <c r="CY91" s="713"/>
      <c r="CZ91" s="714"/>
      <c r="DA91" s="712"/>
      <c r="DB91" s="713"/>
      <c r="DC91" s="713"/>
      <c r="DD91" s="714"/>
      <c r="DE91" s="712"/>
      <c r="DF91" s="713"/>
      <c r="DG91" s="713"/>
      <c r="DH91" s="714"/>
      <c r="DI91" s="712"/>
      <c r="DJ91" s="713"/>
      <c r="DK91" s="713"/>
      <c r="DL91" s="714"/>
      <c r="DM91" s="712"/>
      <c r="DN91" s="713"/>
      <c r="DO91" s="713"/>
      <c r="DP91" s="714"/>
      <c r="DQ91" s="712"/>
      <c r="DR91" s="713"/>
      <c r="DS91" s="713"/>
      <c r="DT91" s="786"/>
      <c r="DU91" s="733"/>
      <c r="DV91" s="727"/>
      <c r="DW91" s="727"/>
      <c r="DX91" s="727"/>
      <c r="DY91" s="730"/>
      <c r="DZ91" s="729">
        <f>DU91-MAX(DV91:DY94)</f>
        <v>0</v>
      </c>
    </row>
    <row r="92" spans="3:130" ht="7.5" customHeight="1">
      <c r="C92" s="192"/>
      <c r="D92" s="192"/>
      <c r="E92" s="193"/>
      <c r="F92" s="711"/>
      <c r="G92" s="711"/>
      <c r="H92" s="194"/>
      <c r="I92" s="193"/>
      <c r="J92" s="711"/>
      <c r="K92" s="711"/>
      <c r="L92" s="194"/>
      <c r="M92" s="193"/>
      <c r="N92" s="711"/>
      <c r="O92" s="711"/>
      <c r="P92" s="194"/>
      <c r="Q92" s="193"/>
      <c r="R92" s="711"/>
      <c r="S92" s="711"/>
      <c r="T92" s="194"/>
      <c r="U92" s="193"/>
      <c r="V92" s="711"/>
      <c r="W92" s="711"/>
      <c r="X92" s="194"/>
      <c r="Y92" s="193"/>
      <c r="Z92" s="711"/>
      <c r="AA92" s="711"/>
      <c r="AB92" s="194"/>
      <c r="AC92" s="193"/>
      <c r="AD92" s="711"/>
      <c r="AE92" s="711"/>
      <c r="AF92" s="194"/>
      <c r="AG92" s="193"/>
      <c r="AH92" s="711"/>
      <c r="AI92" s="711"/>
      <c r="AJ92" s="194"/>
      <c r="AK92" s="193"/>
      <c r="AL92" s="711"/>
      <c r="AM92" s="711"/>
      <c r="AN92" s="194"/>
      <c r="AO92" s="193"/>
      <c r="AP92" s="192"/>
      <c r="AQ92" s="788"/>
      <c r="AR92" s="724"/>
      <c r="AS92" s="722"/>
      <c r="AT92" s="716"/>
      <c r="AU92" s="716"/>
      <c r="AV92" s="717"/>
      <c r="AW92" s="715"/>
      <c r="AX92" s="716"/>
      <c r="AY92" s="716"/>
      <c r="AZ92" s="717"/>
      <c r="BA92" s="715"/>
      <c r="BB92" s="716"/>
      <c r="BC92" s="716"/>
      <c r="BD92" s="717"/>
      <c r="BE92" s="715"/>
      <c r="BF92" s="716"/>
      <c r="BG92" s="716"/>
      <c r="BH92" s="717"/>
      <c r="BI92" s="715"/>
      <c r="BJ92" s="716"/>
      <c r="BK92" s="716"/>
      <c r="BL92" s="717"/>
      <c r="BM92" s="715"/>
      <c r="BN92" s="716"/>
      <c r="BO92" s="716"/>
      <c r="BP92" s="717"/>
      <c r="BQ92" s="715"/>
      <c r="BR92" s="716"/>
      <c r="BS92" s="716"/>
      <c r="BT92" s="717"/>
      <c r="BU92" s="715"/>
      <c r="BV92" s="716"/>
      <c r="BW92" s="716"/>
      <c r="BX92" s="717"/>
      <c r="BY92" s="715"/>
      <c r="BZ92" s="716"/>
      <c r="CA92" s="716"/>
      <c r="CB92" s="717"/>
      <c r="CC92" s="715"/>
      <c r="CD92" s="716"/>
      <c r="CE92" s="716"/>
      <c r="CF92" s="717"/>
      <c r="CG92" s="715"/>
      <c r="CH92" s="716"/>
      <c r="CI92" s="716"/>
      <c r="CJ92" s="717"/>
      <c r="CK92" s="715"/>
      <c r="CL92" s="716"/>
      <c r="CM92" s="716"/>
      <c r="CN92" s="717"/>
      <c r="CO92" s="715"/>
      <c r="CP92" s="716"/>
      <c r="CQ92" s="716"/>
      <c r="CR92" s="717"/>
      <c r="CS92" s="715"/>
      <c r="CT92" s="716"/>
      <c r="CU92" s="716"/>
      <c r="CV92" s="717"/>
      <c r="CW92" s="715"/>
      <c r="CX92" s="716"/>
      <c r="CY92" s="716"/>
      <c r="CZ92" s="717"/>
      <c r="DA92" s="715"/>
      <c r="DB92" s="716"/>
      <c r="DC92" s="716"/>
      <c r="DD92" s="717"/>
      <c r="DE92" s="715"/>
      <c r="DF92" s="716"/>
      <c r="DG92" s="716"/>
      <c r="DH92" s="717"/>
      <c r="DI92" s="715"/>
      <c r="DJ92" s="716"/>
      <c r="DK92" s="716"/>
      <c r="DL92" s="717"/>
      <c r="DM92" s="715"/>
      <c r="DN92" s="716"/>
      <c r="DO92" s="716"/>
      <c r="DP92" s="717"/>
      <c r="DQ92" s="715"/>
      <c r="DR92" s="716"/>
      <c r="DS92" s="716"/>
      <c r="DT92" s="787"/>
      <c r="DU92" s="733"/>
      <c r="DV92" s="727"/>
      <c r="DW92" s="727"/>
      <c r="DX92" s="727"/>
      <c r="DY92" s="730"/>
      <c r="DZ92" s="729"/>
    </row>
    <row r="93" spans="3:130" ht="7.5" customHeight="1">
      <c r="C93" s="192"/>
      <c r="D93" s="193"/>
      <c r="E93" s="194"/>
      <c r="F93" s="711"/>
      <c r="G93" s="711"/>
      <c r="H93" s="193"/>
      <c r="I93" s="194"/>
      <c r="J93" s="711"/>
      <c r="K93" s="711"/>
      <c r="L93" s="193"/>
      <c r="M93" s="194"/>
      <c r="N93" s="711"/>
      <c r="O93" s="711"/>
      <c r="P93" s="193"/>
      <c r="Q93" s="194"/>
      <c r="R93" s="711"/>
      <c r="S93" s="711"/>
      <c r="T93" s="193"/>
      <c r="U93" s="194"/>
      <c r="V93" s="711"/>
      <c r="W93" s="711"/>
      <c r="X93" s="193"/>
      <c r="Y93" s="194"/>
      <c r="Z93" s="711"/>
      <c r="AA93" s="711"/>
      <c r="AB93" s="193"/>
      <c r="AC93" s="194"/>
      <c r="AD93" s="711"/>
      <c r="AE93" s="711"/>
      <c r="AF93" s="193"/>
      <c r="AG93" s="194"/>
      <c r="AH93" s="711"/>
      <c r="AI93" s="711"/>
      <c r="AJ93" s="193"/>
      <c r="AK93" s="194"/>
      <c r="AL93" s="711"/>
      <c r="AM93" s="711"/>
      <c r="AN93" s="193"/>
      <c r="AO93" s="194"/>
      <c r="AP93" s="192"/>
      <c r="AQ93" s="788"/>
      <c r="AR93" s="724"/>
      <c r="AS93" s="722"/>
      <c r="AT93" s="716"/>
      <c r="AU93" s="716"/>
      <c r="AV93" s="717"/>
      <c r="AW93" s="715"/>
      <c r="AX93" s="716"/>
      <c r="AY93" s="716"/>
      <c r="AZ93" s="717"/>
      <c r="BA93" s="715"/>
      <c r="BB93" s="716"/>
      <c r="BC93" s="716"/>
      <c r="BD93" s="717"/>
      <c r="BE93" s="715"/>
      <c r="BF93" s="716"/>
      <c r="BG93" s="716"/>
      <c r="BH93" s="717"/>
      <c r="BI93" s="715"/>
      <c r="BJ93" s="716"/>
      <c r="BK93" s="716"/>
      <c r="BL93" s="717"/>
      <c r="BM93" s="715"/>
      <c r="BN93" s="716"/>
      <c r="BO93" s="716"/>
      <c r="BP93" s="717"/>
      <c r="BQ93" s="715"/>
      <c r="BR93" s="716"/>
      <c r="BS93" s="716"/>
      <c r="BT93" s="717"/>
      <c r="BU93" s="715"/>
      <c r="BV93" s="716"/>
      <c r="BW93" s="716"/>
      <c r="BX93" s="717"/>
      <c r="BY93" s="715"/>
      <c r="BZ93" s="716"/>
      <c r="CA93" s="716"/>
      <c r="CB93" s="717"/>
      <c r="CC93" s="715"/>
      <c r="CD93" s="716"/>
      <c r="CE93" s="716"/>
      <c r="CF93" s="717"/>
      <c r="CG93" s="715"/>
      <c r="CH93" s="716"/>
      <c r="CI93" s="716"/>
      <c r="CJ93" s="717"/>
      <c r="CK93" s="715"/>
      <c r="CL93" s="716"/>
      <c r="CM93" s="716"/>
      <c r="CN93" s="717"/>
      <c r="CO93" s="715"/>
      <c r="CP93" s="716"/>
      <c r="CQ93" s="716"/>
      <c r="CR93" s="717"/>
      <c r="CS93" s="715"/>
      <c r="CT93" s="716"/>
      <c r="CU93" s="716"/>
      <c r="CV93" s="717"/>
      <c r="CW93" s="715"/>
      <c r="CX93" s="716"/>
      <c r="CY93" s="716"/>
      <c r="CZ93" s="717"/>
      <c r="DA93" s="715"/>
      <c r="DB93" s="716"/>
      <c r="DC93" s="716"/>
      <c r="DD93" s="717"/>
      <c r="DE93" s="715"/>
      <c r="DF93" s="716"/>
      <c r="DG93" s="716"/>
      <c r="DH93" s="717"/>
      <c r="DI93" s="715"/>
      <c r="DJ93" s="716"/>
      <c r="DK93" s="716"/>
      <c r="DL93" s="717"/>
      <c r="DM93" s="715"/>
      <c r="DN93" s="716"/>
      <c r="DO93" s="716"/>
      <c r="DP93" s="717"/>
      <c r="DQ93" s="715"/>
      <c r="DR93" s="716"/>
      <c r="DS93" s="716"/>
      <c r="DT93" s="787"/>
      <c r="DU93" s="733"/>
      <c r="DV93" s="727"/>
      <c r="DW93" s="727"/>
      <c r="DX93" s="727"/>
      <c r="DY93" s="730"/>
      <c r="DZ93" s="729"/>
    </row>
    <row r="94" spans="3:130" ht="7.5" customHeight="1">
      <c r="C94" s="193"/>
      <c r="D94" s="711"/>
      <c r="E94" s="711"/>
      <c r="F94" s="194"/>
      <c r="G94" s="193"/>
      <c r="H94" s="711"/>
      <c r="I94" s="711"/>
      <c r="J94" s="194"/>
      <c r="K94" s="193"/>
      <c r="L94" s="711"/>
      <c r="M94" s="711"/>
      <c r="N94" s="194"/>
      <c r="O94" s="193"/>
      <c r="P94" s="711"/>
      <c r="Q94" s="711"/>
      <c r="R94" s="194"/>
      <c r="S94" s="193"/>
      <c r="T94" s="711"/>
      <c r="U94" s="711"/>
      <c r="V94" s="194"/>
      <c r="W94" s="193"/>
      <c r="X94" s="711"/>
      <c r="Y94" s="711"/>
      <c r="Z94" s="194"/>
      <c r="AA94" s="193"/>
      <c r="AB94" s="711"/>
      <c r="AC94" s="711"/>
      <c r="AD94" s="194"/>
      <c r="AE94" s="193"/>
      <c r="AF94" s="711"/>
      <c r="AG94" s="711"/>
      <c r="AH94" s="194"/>
      <c r="AI94" s="193"/>
      <c r="AJ94" s="711"/>
      <c r="AK94" s="711"/>
      <c r="AL94" s="194"/>
      <c r="AM94" s="193"/>
      <c r="AN94" s="711"/>
      <c r="AO94" s="711"/>
      <c r="AP94" s="194"/>
      <c r="AQ94" s="788"/>
      <c r="AR94" s="724"/>
      <c r="AS94" s="723"/>
      <c r="AT94" s="719"/>
      <c r="AU94" s="719"/>
      <c r="AV94" s="720"/>
      <c r="AW94" s="718"/>
      <c r="AX94" s="719"/>
      <c r="AY94" s="719"/>
      <c r="AZ94" s="720"/>
      <c r="BA94" s="718"/>
      <c r="BB94" s="719"/>
      <c r="BC94" s="719"/>
      <c r="BD94" s="720"/>
      <c r="BE94" s="718"/>
      <c r="BF94" s="719"/>
      <c r="BG94" s="719"/>
      <c r="BH94" s="720"/>
      <c r="BI94" s="718"/>
      <c r="BJ94" s="719"/>
      <c r="BK94" s="719"/>
      <c r="BL94" s="720"/>
      <c r="BM94" s="718"/>
      <c r="BN94" s="719"/>
      <c r="BO94" s="719"/>
      <c r="BP94" s="720"/>
      <c r="BQ94" s="718"/>
      <c r="BR94" s="719"/>
      <c r="BS94" s="719"/>
      <c r="BT94" s="720"/>
      <c r="BU94" s="718"/>
      <c r="BV94" s="719"/>
      <c r="BW94" s="719"/>
      <c r="BX94" s="720"/>
      <c r="BY94" s="718"/>
      <c r="BZ94" s="719"/>
      <c r="CA94" s="719"/>
      <c r="CB94" s="720"/>
      <c r="CC94" s="718"/>
      <c r="CD94" s="719"/>
      <c r="CE94" s="719"/>
      <c r="CF94" s="720"/>
      <c r="CG94" s="718"/>
      <c r="CH94" s="719"/>
      <c r="CI94" s="719"/>
      <c r="CJ94" s="720"/>
      <c r="CK94" s="718"/>
      <c r="CL94" s="719"/>
      <c r="CM94" s="719"/>
      <c r="CN94" s="720"/>
      <c r="CO94" s="718"/>
      <c r="CP94" s="719"/>
      <c r="CQ94" s="719"/>
      <c r="CR94" s="720"/>
      <c r="CS94" s="718"/>
      <c r="CT94" s="719"/>
      <c r="CU94" s="719"/>
      <c r="CV94" s="720"/>
      <c r="CW94" s="718"/>
      <c r="CX94" s="719"/>
      <c r="CY94" s="719"/>
      <c r="CZ94" s="720"/>
      <c r="DA94" s="718"/>
      <c r="DB94" s="719"/>
      <c r="DC94" s="719"/>
      <c r="DD94" s="720"/>
      <c r="DE94" s="718"/>
      <c r="DF94" s="719"/>
      <c r="DG94" s="719"/>
      <c r="DH94" s="720"/>
      <c r="DI94" s="718"/>
      <c r="DJ94" s="719"/>
      <c r="DK94" s="719"/>
      <c r="DL94" s="720"/>
      <c r="DM94" s="718"/>
      <c r="DN94" s="719"/>
      <c r="DO94" s="719"/>
      <c r="DP94" s="720"/>
      <c r="DQ94" s="718"/>
      <c r="DR94" s="719"/>
      <c r="DS94" s="719"/>
      <c r="DT94" s="789"/>
      <c r="DU94" s="733"/>
      <c r="DV94" s="727"/>
      <c r="DW94" s="727"/>
      <c r="DX94" s="727"/>
      <c r="DY94" s="730"/>
      <c r="DZ94" s="729"/>
    </row>
    <row r="95" spans="3:130" ht="7.5" customHeight="1">
      <c r="C95" s="194"/>
      <c r="D95" s="711"/>
      <c r="E95" s="711"/>
      <c r="F95" s="193"/>
      <c r="G95" s="194"/>
      <c r="H95" s="711"/>
      <c r="I95" s="711"/>
      <c r="J95" s="193"/>
      <c r="K95" s="194"/>
      <c r="L95" s="711"/>
      <c r="M95" s="711"/>
      <c r="N95" s="193"/>
      <c r="O95" s="194"/>
      <c r="P95" s="711"/>
      <c r="Q95" s="711"/>
      <c r="R95" s="193"/>
      <c r="S95" s="194"/>
      <c r="T95" s="711"/>
      <c r="U95" s="711"/>
      <c r="V95" s="193"/>
      <c r="W95" s="194"/>
      <c r="X95" s="711"/>
      <c r="Y95" s="711"/>
      <c r="Z95" s="193"/>
      <c r="AA95" s="194"/>
      <c r="AB95" s="711"/>
      <c r="AC95" s="711"/>
      <c r="AD95" s="193"/>
      <c r="AE95" s="194"/>
      <c r="AF95" s="711"/>
      <c r="AG95" s="711"/>
      <c r="AH95" s="193"/>
      <c r="AI95" s="194"/>
      <c r="AJ95" s="711"/>
      <c r="AK95" s="711"/>
      <c r="AL95" s="193"/>
      <c r="AM95" s="194"/>
      <c r="AN95" s="711"/>
      <c r="AO95" s="711"/>
      <c r="AP95" s="193"/>
      <c r="AQ95" s="788" t="s">
        <v>310</v>
      </c>
      <c r="AR95" s="724"/>
      <c r="AS95" s="721"/>
      <c r="AT95" s="713"/>
      <c r="AU95" s="713"/>
      <c r="AV95" s="714"/>
      <c r="AW95" s="712"/>
      <c r="AX95" s="713"/>
      <c r="AY95" s="713"/>
      <c r="AZ95" s="714"/>
      <c r="BA95" s="712"/>
      <c r="BB95" s="713"/>
      <c r="BC95" s="713"/>
      <c r="BD95" s="714"/>
      <c r="BE95" s="712"/>
      <c r="BF95" s="713"/>
      <c r="BG95" s="713"/>
      <c r="BH95" s="714"/>
      <c r="BI95" s="712"/>
      <c r="BJ95" s="713"/>
      <c r="BK95" s="713"/>
      <c r="BL95" s="714"/>
      <c r="BM95" s="712"/>
      <c r="BN95" s="713"/>
      <c r="BO95" s="713"/>
      <c r="BP95" s="714"/>
      <c r="BQ95" s="712"/>
      <c r="BR95" s="713"/>
      <c r="BS95" s="713"/>
      <c r="BT95" s="714"/>
      <c r="BU95" s="712"/>
      <c r="BV95" s="713"/>
      <c r="BW95" s="713"/>
      <c r="BX95" s="714"/>
      <c r="BY95" s="712"/>
      <c r="BZ95" s="713"/>
      <c r="CA95" s="713"/>
      <c r="CB95" s="714"/>
      <c r="CC95" s="712"/>
      <c r="CD95" s="713"/>
      <c r="CE95" s="713"/>
      <c r="CF95" s="714"/>
      <c r="CG95" s="712"/>
      <c r="CH95" s="713"/>
      <c r="CI95" s="713"/>
      <c r="CJ95" s="714"/>
      <c r="CK95" s="712"/>
      <c r="CL95" s="713"/>
      <c r="CM95" s="713"/>
      <c r="CN95" s="714"/>
      <c r="CO95" s="712"/>
      <c r="CP95" s="713"/>
      <c r="CQ95" s="713"/>
      <c r="CR95" s="714"/>
      <c r="CS95" s="712"/>
      <c r="CT95" s="713"/>
      <c r="CU95" s="713"/>
      <c r="CV95" s="714"/>
      <c r="CW95" s="712"/>
      <c r="CX95" s="713"/>
      <c r="CY95" s="713"/>
      <c r="CZ95" s="714"/>
      <c r="DA95" s="712"/>
      <c r="DB95" s="713"/>
      <c r="DC95" s="713"/>
      <c r="DD95" s="714"/>
      <c r="DE95" s="712"/>
      <c r="DF95" s="713"/>
      <c r="DG95" s="713"/>
      <c r="DH95" s="714"/>
      <c r="DI95" s="712"/>
      <c r="DJ95" s="713"/>
      <c r="DK95" s="713"/>
      <c r="DL95" s="714"/>
      <c r="DM95" s="712"/>
      <c r="DN95" s="713"/>
      <c r="DO95" s="713"/>
      <c r="DP95" s="714"/>
      <c r="DQ95" s="712"/>
      <c r="DR95" s="713"/>
      <c r="DS95" s="713"/>
      <c r="DT95" s="786"/>
      <c r="DU95" s="733"/>
      <c r="DV95" s="727"/>
      <c r="DW95" s="727"/>
      <c r="DX95" s="727"/>
      <c r="DY95" s="730"/>
      <c r="DZ95" s="729">
        <f>DU95-MAX(DV95:DY98)</f>
        <v>0</v>
      </c>
    </row>
    <row r="96" spans="3:130" ht="7.5" customHeight="1">
      <c r="D96" s="194"/>
      <c r="E96" s="193"/>
      <c r="F96" s="711"/>
      <c r="G96" s="711"/>
      <c r="H96" s="194"/>
      <c r="I96" s="193"/>
      <c r="J96" s="711"/>
      <c r="K96" s="711"/>
      <c r="L96" s="194"/>
      <c r="M96" s="193"/>
      <c r="N96" s="711"/>
      <c r="O96" s="711"/>
      <c r="P96" s="194"/>
      <c r="Q96" s="193"/>
      <c r="R96" s="711"/>
      <c r="S96" s="711"/>
      <c r="T96" s="194"/>
      <c r="U96" s="193"/>
      <c r="V96" s="711"/>
      <c r="W96" s="711"/>
      <c r="X96" s="194"/>
      <c r="Y96" s="193"/>
      <c r="Z96" s="711"/>
      <c r="AA96" s="711"/>
      <c r="AB96" s="194"/>
      <c r="AC96" s="193"/>
      <c r="AD96" s="711"/>
      <c r="AE96" s="711"/>
      <c r="AF96" s="194"/>
      <c r="AG96" s="193"/>
      <c r="AH96" s="711"/>
      <c r="AI96" s="711"/>
      <c r="AJ96" s="194"/>
      <c r="AK96" s="193"/>
      <c r="AL96" s="711"/>
      <c r="AM96" s="711"/>
      <c r="AN96" s="194"/>
      <c r="AO96" s="193"/>
      <c r="AP96" s="192"/>
      <c r="AQ96" s="788"/>
      <c r="AR96" s="724"/>
      <c r="AS96" s="722"/>
      <c r="AT96" s="716"/>
      <c r="AU96" s="716"/>
      <c r="AV96" s="717"/>
      <c r="AW96" s="715"/>
      <c r="AX96" s="716"/>
      <c r="AY96" s="716"/>
      <c r="AZ96" s="717"/>
      <c r="BA96" s="715"/>
      <c r="BB96" s="716"/>
      <c r="BC96" s="716"/>
      <c r="BD96" s="717"/>
      <c r="BE96" s="715"/>
      <c r="BF96" s="716"/>
      <c r="BG96" s="716"/>
      <c r="BH96" s="717"/>
      <c r="BI96" s="715"/>
      <c r="BJ96" s="716"/>
      <c r="BK96" s="716"/>
      <c r="BL96" s="717"/>
      <c r="BM96" s="715"/>
      <c r="BN96" s="716"/>
      <c r="BO96" s="716"/>
      <c r="BP96" s="717"/>
      <c r="BQ96" s="715"/>
      <c r="BR96" s="716"/>
      <c r="BS96" s="716"/>
      <c r="BT96" s="717"/>
      <c r="BU96" s="715"/>
      <c r="BV96" s="716"/>
      <c r="BW96" s="716"/>
      <c r="BX96" s="717"/>
      <c r="BY96" s="715"/>
      <c r="BZ96" s="716"/>
      <c r="CA96" s="716"/>
      <c r="CB96" s="717"/>
      <c r="CC96" s="715"/>
      <c r="CD96" s="716"/>
      <c r="CE96" s="716"/>
      <c r="CF96" s="717"/>
      <c r="CG96" s="715"/>
      <c r="CH96" s="716"/>
      <c r="CI96" s="716"/>
      <c r="CJ96" s="717"/>
      <c r="CK96" s="715"/>
      <c r="CL96" s="716"/>
      <c r="CM96" s="716"/>
      <c r="CN96" s="717"/>
      <c r="CO96" s="715"/>
      <c r="CP96" s="716"/>
      <c r="CQ96" s="716"/>
      <c r="CR96" s="717"/>
      <c r="CS96" s="715"/>
      <c r="CT96" s="716"/>
      <c r="CU96" s="716"/>
      <c r="CV96" s="717"/>
      <c r="CW96" s="715"/>
      <c r="CX96" s="716"/>
      <c r="CY96" s="716"/>
      <c r="CZ96" s="717"/>
      <c r="DA96" s="715"/>
      <c r="DB96" s="716"/>
      <c r="DC96" s="716"/>
      <c r="DD96" s="717"/>
      <c r="DE96" s="715"/>
      <c r="DF96" s="716"/>
      <c r="DG96" s="716"/>
      <c r="DH96" s="717"/>
      <c r="DI96" s="715"/>
      <c r="DJ96" s="716"/>
      <c r="DK96" s="716"/>
      <c r="DL96" s="717"/>
      <c r="DM96" s="715"/>
      <c r="DN96" s="716"/>
      <c r="DO96" s="716"/>
      <c r="DP96" s="717"/>
      <c r="DQ96" s="715"/>
      <c r="DR96" s="716"/>
      <c r="DS96" s="716"/>
      <c r="DT96" s="787"/>
      <c r="DU96" s="733"/>
      <c r="DV96" s="727"/>
      <c r="DW96" s="727"/>
      <c r="DX96" s="727"/>
      <c r="DY96" s="730"/>
      <c r="DZ96" s="729"/>
    </row>
    <row r="97" spans="5:130" ht="7.5" customHeight="1">
      <c r="E97" s="194"/>
      <c r="F97" s="711"/>
      <c r="G97" s="711"/>
      <c r="H97" s="193"/>
      <c r="I97" s="194"/>
      <c r="J97" s="711"/>
      <c r="K97" s="711"/>
      <c r="L97" s="193"/>
      <c r="M97" s="194"/>
      <c r="N97" s="711"/>
      <c r="O97" s="711"/>
      <c r="P97" s="193"/>
      <c r="Q97" s="194"/>
      <c r="R97" s="711"/>
      <c r="S97" s="711"/>
      <c r="T97" s="193"/>
      <c r="U97" s="194"/>
      <c r="V97" s="711"/>
      <c r="W97" s="711"/>
      <c r="X97" s="193"/>
      <c r="Y97" s="194"/>
      <c r="Z97" s="711"/>
      <c r="AA97" s="711"/>
      <c r="AB97" s="193"/>
      <c r="AC97" s="194"/>
      <c r="AD97" s="711"/>
      <c r="AE97" s="711"/>
      <c r="AF97" s="193"/>
      <c r="AG97" s="194"/>
      <c r="AH97" s="711"/>
      <c r="AI97" s="711"/>
      <c r="AJ97" s="193"/>
      <c r="AK97" s="194"/>
      <c r="AL97" s="711"/>
      <c r="AM97" s="711"/>
      <c r="AN97" s="193"/>
      <c r="AO97" s="194"/>
      <c r="AP97" s="192"/>
      <c r="AQ97" s="788"/>
      <c r="AR97" s="724"/>
      <c r="AS97" s="722"/>
      <c r="AT97" s="716"/>
      <c r="AU97" s="716"/>
      <c r="AV97" s="717"/>
      <c r="AW97" s="715"/>
      <c r="AX97" s="716"/>
      <c r="AY97" s="716"/>
      <c r="AZ97" s="717"/>
      <c r="BA97" s="715"/>
      <c r="BB97" s="716"/>
      <c r="BC97" s="716"/>
      <c r="BD97" s="717"/>
      <c r="BE97" s="715"/>
      <c r="BF97" s="716"/>
      <c r="BG97" s="716"/>
      <c r="BH97" s="717"/>
      <c r="BI97" s="715"/>
      <c r="BJ97" s="716"/>
      <c r="BK97" s="716"/>
      <c r="BL97" s="717"/>
      <c r="BM97" s="715"/>
      <c r="BN97" s="716"/>
      <c r="BO97" s="716"/>
      <c r="BP97" s="717"/>
      <c r="BQ97" s="715"/>
      <c r="BR97" s="716"/>
      <c r="BS97" s="716"/>
      <c r="BT97" s="717"/>
      <c r="BU97" s="715"/>
      <c r="BV97" s="716"/>
      <c r="BW97" s="716"/>
      <c r="BX97" s="717"/>
      <c r="BY97" s="715"/>
      <c r="BZ97" s="716"/>
      <c r="CA97" s="716"/>
      <c r="CB97" s="717"/>
      <c r="CC97" s="715"/>
      <c r="CD97" s="716"/>
      <c r="CE97" s="716"/>
      <c r="CF97" s="717"/>
      <c r="CG97" s="715"/>
      <c r="CH97" s="716"/>
      <c r="CI97" s="716"/>
      <c r="CJ97" s="717"/>
      <c r="CK97" s="715"/>
      <c r="CL97" s="716"/>
      <c r="CM97" s="716"/>
      <c r="CN97" s="717"/>
      <c r="CO97" s="715"/>
      <c r="CP97" s="716"/>
      <c r="CQ97" s="716"/>
      <c r="CR97" s="717"/>
      <c r="CS97" s="715"/>
      <c r="CT97" s="716"/>
      <c r="CU97" s="716"/>
      <c r="CV97" s="717"/>
      <c r="CW97" s="715"/>
      <c r="CX97" s="716"/>
      <c r="CY97" s="716"/>
      <c r="CZ97" s="717"/>
      <c r="DA97" s="715"/>
      <c r="DB97" s="716"/>
      <c r="DC97" s="716"/>
      <c r="DD97" s="717"/>
      <c r="DE97" s="715"/>
      <c r="DF97" s="716"/>
      <c r="DG97" s="716"/>
      <c r="DH97" s="717"/>
      <c r="DI97" s="715"/>
      <c r="DJ97" s="716"/>
      <c r="DK97" s="716"/>
      <c r="DL97" s="717"/>
      <c r="DM97" s="715"/>
      <c r="DN97" s="716"/>
      <c r="DO97" s="716"/>
      <c r="DP97" s="717"/>
      <c r="DQ97" s="715"/>
      <c r="DR97" s="716"/>
      <c r="DS97" s="716"/>
      <c r="DT97" s="787"/>
      <c r="DU97" s="733"/>
      <c r="DV97" s="727"/>
      <c r="DW97" s="727"/>
      <c r="DX97" s="727"/>
      <c r="DY97" s="730"/>
      <c r="DZ97" s="729"/>
    </row>
    <row r="98" spans="5:130" ht="7.5" customHeight="1">
      <c r="F98" s="194"/>
      <c r="G98" s="193"/>
      <c r="H98" s="711"/>
      <c r="I98" s="711"/>
      <c r="J98" s="194"/>
      <c r="K98" s="193"/>
      <c r="L98" s="711"/>
      <c r="M98" s="711"/>
      <c r="N98" s="194"/>
      <c r="O98" s="193"/>
      <c r="P98" s="711"/>
      <c r="Q98" s="711"/>
      <c r="R98" s="194"/>
      <c r="S98" s="193"/>
      <c r="T98" s="711"/>
      <c r="U98" s="711"/>
      <c r="V98" s="194"/>
      <c r="W98" s="193"/>
      <c r="X98" s="711"/>
      <c r="Y98" s="711"/>
      <c r="Z98" s="194"/>
      <c r="AA98" s="193"/>
      <c r="AB98" s="711"/>
      <c r="AC98" s="711"/>
      <c r="AD98" s="194"/>
      <c r="AE98" s="193"/>
      <c r="AF98" s="711"/>
      <c r="AG98" s="711"/>
      <c r="AH98" s="194"/>
      <c r="AI98" s="193"/>
      <c r="AJ98" s="711"/>
      <c r="AK98" s="711"/>
      <c r="AL98" s="194"/>
      <c r="AM98" s="193"/>
      <c r="AN98" s="711"/>
      <c r="AO98" s="711"/>
      <c r="AP98" s="194"/>
      <c r="AQ98" s="788"/>
      <c r="AR98" s="724"/>
      <c r="AS98" s="723"/>
      <c r="AT98" s="719"/>
      <c r="AU98" s="719"/>
      <c r="AV98" s="720"/>
      <c r="AW98" s="718"/>
      <c r="AX98" s="719"/>
      <c r="AY98" s="719"/>
      <c r="AZ98" s="720"/>
      <c r="BA98" s="718"/>
      <c r="BB98" s="719"/>
      <c r="BC98" s="719"/>
      <c r="BD98" s="720"/>
      <c r="BE98" s="718"/>
      <c r="BF98" s="719"/>
      <c r="BG98" s="719"/>
      <c r="BH98" s="720"/>
      <c r="BI98" s="718"/>
      <c r="BJ98" s="719"/>
      <c r="BK98" s="719"/>
      <c r="BL98" s="720"/>
      <c r="BM98" s="718"/>
      <c r="BN98" s="719"/>
      <c r="BO98" s="719"/>
      <c r="BP98" s="720"/>
      <c r="BQ98" s="718"/>
      <c r="BR98" s="719"/>
      <c r="BS98" s="719"/>
      <c r="BT98" s="720"/>
      <c r="BU98" s="718"/>
      <c r="BV98" s="719"/>
      <c r="BW98" s="719"/>
      <c r="BX98" s="720"/>
      <c r="BY98" s="718"/>
      <c r="BZ98" s="719"/>
      <c r="CA98" s="719"/>
      <c r="CB98" s="720"/>
      <c r="CC98" s="718"/>
      <c r="CD98" s="719"/>
      <c r="CE98" s="719"/>
      <c r="CF98" s="720"/>
      <c r="CG98" s="718"/>
      <c r="CH98" s="719"/>
      <c r="CI98" s="719"/>
      <c r="CJ98" s="720"/>
      <c r="CK98" s="718"/>
      <c r="CL98" s="719"/>
      <c r="CM98" s="719"/>
      <c r="CN98" s="720"/>
      <c r="CO98" s="718"/>
      <c r="CP98" s="719"/>
      <c r="CQ98" s="719"/>
      <c r="CR98" s="720"/>
      <c r="CS98" s="718"/>
      <c r="CT98" s="719"/>
      <c r="CU98" s="719"/>
      <c r="CV98" s="720"/>
      <c r="CW98" s="718"/>
      <c r="CX98" s="719"/>
      <c r="CY98" s="719"/>
      <c r="CZ98" s="720"/>
      <c r="DA98" s="718"/>
      <c r="DB98" s="719"/>
      <c r="DC98" s="719"/>
      <c r="DD98" s="720"/>
      <c r="DE98" s="718"/>
      <c r="DF98" s="719"/>
      <c r="DG98" s="719"/>
      <c r="DH98" s="720"/>
      <c r="DI98" s="718"/>
      <c r="DJ98" s="719"/>
      <c r="DK98" s="719"/>
      <c r="DL98" s="720"/>
      <c r="DM98" s="718"/>
      <c r="DN98" s="719"/>
      <c r="DO98" s="719"/>
      <c r="DP98" s="720"/>
      <c r="DQ98" s="718"/>
      <c r="DR98" s="719"/>
      <c r="DS98" s="719"/>
      <c r="DT98" s="789"/>
      <c r="DU98" s="733"/>
      <c r="DV98" s="727"/>
      <c r="DW98" s="727"/>
      <c r="DX98" s="727"/>
      <c r="DY98" s="730"/>
      <c r="DZ98" s="729"/>
    </row>
    <row r="99" spans="5:130" ht="7.5" customHeight="1">
      <c r="G99" s="194"/>
      <c r="H99" s="711"/>
      <c r="I99" s="711"/>
      <c r="J99" s="193"/>
      <c r="K99" s="194"/>
      <c r="L99" s="711"/>
      <c r="M99" s="711"/>
      <c r="N99" s="193"/>
      <c r="O99" s="194"/>
      <c r="P99" s="711"/>
      <c r="Q99" s="711"/>
      <c r="R99" s="193"/>
      <c r="S99" s="194"/>
      <c r="T99" s="711"/>
      <c r="U99" s="711"/>
      <c r="V99" s="193"/>
      <c r="W99" s="194"/>
      <c r="X99" s="711"/>
      <c r="Y99" s="711"/>
      <c r="Z99" s="193"/>
      <c r="AA99" s="194"/>
      <c r="AB99" s="711"/>
      <c r="AC99" s="711"/>
      <c r="AD99" s="193"/>
      <c r="AE99" s="194"/>
      <c r="AF99" s="711"/>
      <c r="AG99" s="711"/>
      <c r="AH99" s="193"/>
      <c r="AI99" s="194"/>
      <c r="AJ99" s="711"/>
      <c r="AK99" s="711"/>
      <c r="AL99" s="193"/>
      <c r="AM99" s="194"/>
      <c r="AN99" s="711"/>
      <c r="AO99" s="711"/>
      <c r="AP99" s="193"/>
      <c r="AQ99" s="788" t="s">
        <v>311</v>
      </c>
      <c r="AR99" s="724"/>
      <c r="AS99" s="721"/>
      <c r="AT99" s="713"/>
      <c r="AU99" s="713"/>
      <c r="AV99" s="714"/>
      <c r="AW99" s="712"/>
      <c r="AX99" s="713"/>
      <c r="AY99" s="713"/>
      <c r="AZ99" s="714"/>
      <c r="BA99" s="712"/>
      <c r="BB99" s="713"/>
      <c r="BC99" s="713"/>
      <c r="BD99" s="714"/>
      <c r="BE99" s="712"/>
      <c r="BF99" s="713"/>
      <c r="BG99" s="713"/>
      <c r="BH99" s="714"/>
      <c r="BI99" s="712"/>
      <c r="BJ99" s="713"/>
      <c r="BK99" s="713"/>
      <c r="BL99" s="714"/>
      <c r="BM99" s="712"/>
      <c r="BN99" s="713"/>
      <c r="BO99" s="713"/>
      <c r="BP99" s="714"/>
      <c r="BQ99" s="712"/>
      <c r="BR99" s="713"/>
      <c r="BS99" s="713"/>
      <c r="BT99" s="714"/>
      <c r="BU99" s="712"/>
      <c r="BV99" s="713"/>
      <c r="BW99" s="713"/>
      <c r="BX99" s="714"/>
      <c r="BY99" s="712"/>
      <c r="BZ99" s="713"/>
      <c r="CA99" s="713"/>
      <c r="CB99" s="714"/>
      <c r="CC99" s="712"/>
      <c r="CD99" s="713"/>
      <c r="CE99" s="713"/>
      <c r="CF99" s="714"/>
      <c r="CG99" s="712"/>
      <c r="CH99" s="713"/>
      <c r="CI99" s="713"/>
      <c r="CJ99" s="714"/>
      <c r="CK99" s="712"/>
      <c r="CL99" s="713"/>
      <c r="CM99" s="713"/>
      <c r="CN99" s="714"/>
      <c r="CO99" s="712"/>
      <c r="CP99" s="713"/>
      <c r="CQ99" s="713"/>
      <c r="CR99" s="714"/>
      <c r="CS99" s="712"/>
      <c r="CT99" s="713"/>
      <c r="CU99" s="713"/>
      <c r="CV99" s="714"/>
      <c r="CW99" s="712"/>
      <c r="CX99" s="713"/>
      <c r="CY99" s="713"/>
      <c r="CZ99" s="714"/>
      <c r="DA99" s="712"/>
      <c r="DB99" s="713"/>
      <c r="DC99" s="713"/>
      <c r="DD99" s="714"/>
      <c r="DE99" s="712"/>
      <c r="DF99" s="713"/>
      <c r="DG99" s="713"/>
      <c r="DH99" s="714"/>
      <c r="DI99" s="712"/>
      <c r="DJ99" s="713"/>
      <c r="DK99" s="713"/>
      <c r="DL99" s="714"/>
      <c r="DM99" s="712"/>
      <c r="DN99" s="713"/>
      <c r="DO99" s="713"/>
      <c r="DP99" s="714"/>
      <c r="DQ99" s="712"/>
      <c r="DR99" s="713"/>
      <c r="DS99" s="713"/>
      <c r="DT99" s="786"/>
      <c r="DU99" s="733"/>
      <c r="DV99" s="727"/>
      <c r="DW99" s="727"/>
      <c r="DX99" s="727"/>
      <c r="DY99" s="730"/>
      <c r="DZ99" s="729">
        <f>DU99-MAX(DV99:DY102)</f>
        <v>0</v>
      </c>
    </row>
    <row r="100" spans="5:130" ht="7.5" customHeight="1">
      <c r="H100" s="194"/>
      <c r="I100" s="193"/>
      <c r="J100" s="711"/>
      <c r="K100" s="711"/>
      <c r="L100" s="194"/>
      <c r="M100" s="193"/>
      <c r="N100" s="711"/>
      <c r="O100" s="711"/>
      <c r="P100" s="194"/>
      <c r="Q100" s="193"/>
      <c r="R100" s="711"/>
      <c r="S100" s="711"/>
      <c r="T100" s="194"/>
      <c r="U100" s="193"/>
      <c r="V100" s="711"/>
      <c r="W100" s="711"/>
      <c r="X100" s="194"/>
      <c r="Y100" s="193"/>
      <c r="Z100" s="711"/>
      <c r="AA100" s="711"/>
      <c r="AB100" s="194"/>
      <c r="AC100" s="193"/>
      <c r="AD100" s="711"/>
      <c r="AE100" s="711"/>
      <c r="AF100" s="194"/>
      <c r="AG100" s="193"/>
      <c r="AH100" s="711"/>
      <c r="AI100" s="711"/>
      <c r="AJ100" s="194"/>
      <c r="AK100" s="193"/>
      <c r="AL100" s="711"/>
      <c r="AM100" s="711"/>
      <c r="AN100" s="194"/>
      <c r="AO100" s="193"/>
      <c r="AP100" s="192"/>
      <c r="AQ100" s="788"/>
      <c r="AR100" s="724"/>
      <c r="AS100" s="722"/>
      <c r="AT100" s="716"/>
      <c r="AU100" s="716"/>
      <c r="AV100" s="717"/>
      <c r="AW100" s="715"/>
      <c r="AX100" s="716"/>
      <c r="AY100" s="716"/>
      <c r="AZ100" s="717"/>
      <c r="BA100" s="715"/>
      <c r="BB100" s="716"/>
      <c r="BC100" s="716"/>
      <c r="BD100" s="717"/>
      <c r="BE100" s="715"/>
      <c r="BF100" s="716"/>
      <c r="BG100" s="716"/>
      <c r="BH100" s="717"/>
      <c r="BI100" s="715"/>
      <c r="BJ100" s="716"/>
      <c r="BK100" s="716"/>
      <c r="BL100" s="717"/>
      <c r="BM100" s="715"/>
      <c r="BN100" s="716"/>
      <c r="BO100" s="716"/>
      <c r="BP100" s="717"/>
      <c r="BQ100" s="715"/>
      <c r="BR100" s="716"/>
      <c r="BS100" s="716"/>
      <c r="BT100" s="717"/>
      <c r="BU100" s="715"/>
      <c r="BV100" s="716"/>
      <c r="BW100" s="716"/>
      <c r="BX100" s="717"/>
      <c r="BY100" s="715"/>
      <c r="BZ100" s="716"/>
      <c r="CA100" s="716"/>
      <c r="CB100" s="717"/>
      <c r="CC100" s="715"/>
      <c r="CD100" s="716"/>
      <c r="CE100" s="716"/>
      <c r="CF100" s="717"/>
      <c r="CG100" s="715"/>
      <c r="CH100" s="716"/>
      <c r="CI100" s="716"/>
      <c r="CJ100" s="717"/>
      <c r="CK100" s="715"/>
      <c r="CL100" s="716"/>
      <c r="CM100" s="716"/>
      <c r="CN100" s="717"/>
      <c r="CO100" s="715"/>
      <c r="CP100" s="716"/>
      <c r="CQ100" s="716"/>
      <c r="CR100" s="717"/>
      <c r="CS100" s="715"/>
      <c r="CT100" s="716"/>
      <c r="CU100" s="716"/>
      <c r="CV100" s="717"/>
      <c r="CW100" s="715"/>
      <c r="CX100" s="716"/>
      <c r="CY100" s="716"/>
      <c r="CZ100" s="717"/>
      <c r="DA100" s="715"/>
      <c r="DB100" s="716"/>
      <c r="DC100" s="716"/>
      <c r="DD100" s="717"/>
      <c r="DE100" s="715"/>
      <c r="DF100" s="716"/>
      <c r="DG100" s="716"/>
      <c r="DH100" s="717"/>
      <c r="DI100" s="715"/>
      <c r="DJ100" s="716"/>
      <c r="DK100" s="716"/>
      <c r="DL100" s="717"/>
      <c r="DM100" s="715"/>
      <c r="DN100" s="716"/>
      <c r="DO100" s="716"/>
      <c r="DP100" s="717"/>
      <c r="DQ100" s="715"/>
      <c r="DR100" s="716"/>
      <c r="DS100" s="716"/>
      <c r="DT100" s="787"/>
      <c r="DU100" s="733"/>
      <c r="DV100" s="727"/>
      <c r="DW100" s="727"/>
      <c r="DX100" s="727"/>
      <c r="DY100" s="730"/>
      <c r="DZ100" s="729"/>
    </row>
    <row r="101" spans="5:130" ht="7.5" customHeight="1">
      <c r="I101" s="194"/>
      <c r="J101" s="711"/>
      <c r="K101" s="711"/>
      <c r="L101" s="193"/>
      <c r="M101" s="194"/>
      <c r="N101" s="711"/>
      <c r="O101" s="711"/>
      <c r="P101" s="193"/>
      <c r="Q101" s="194"/>
      <c r="R101" s="711"/>
      <c r="S101" s="711"/>
      <c r="T101" s="193"/>
      <c r="U101" s="194"/>
      <c r="V101" s="711"/>
      <c r="W101" s="711"/>
      <c r="X101" s="193"/>
      <c r="Y101" s="194"/>
      <c r="Z101" s="711"/>
      <c r="AA101" s="711"/>
      <c r="AB101" s="193"/>
      <c r="AC101" s="194"/>
      <c r="AD101" s="711"/>
      <c r="AE101" s="711"/>
      <c r="AF101" s="193"/>
      <c r="AG101" s="194"/>
      <c r="AH101" s="711"/>
      <c r="AI101" s="711"/>
      <c r="AJ101" s="193"/>
      <c r="AK101" s="194"/>
      <c r="AL101" s="711"/>
      <c r="AM101" s="711"/>
      <c r="AN101" s="193"/>
      <c r="AO101" s="194"/>
      <c r="AP101" s="192"/>
      <c r="AQ101" s="788"/>
      <c r="AR101" s="724"/>
      <c r="AS101" s="722"/>
      <c r="AT101" s="716"/>
      <c r="AU101" s="716"/>
      <c r="AV101" s="717"/>
      <c r="AW101" s="715"/>
      <c r="AX101" s="716"/>
      <c r="AY101" s="716"/>
      <c r="AZ101" s="717"/>
      <c r="BA101" s="715"/>
      <c r="BB101" s="716"/>
      <c r="BC101" s="716"/>
      <c r="BD101" s="717"/>
      <c r="BE101" s="715"/>
      <c r="BF101" s="716"/>
      <c r="BG101" s="716"/>
      <c r="BH101" s="717"/>
      <c r="BI101" s="715"/>
      <c r="BJ101" s="716"/>
      <c r="BK101" s="716"/>
      <c r="BL101" s="717"/>
      <c r="BM101" s="715"/>
      <c r="BN101" s="716"/>
      <c r="BO101" s="716"/>
      <c r="BP101" s="717"/>
      <c r="BQ101" s="715"/>
      <c r="BR101" s="716"/>
      <c r="BS101" s="716"/>
      <c r="BT101" s="717"/>
      <c r="BU101" s="715"/>
      <c r="BV101" s="716"/>
      <c r="BW101" s="716"/>
      <c r="BX101" s="717"/>
      <c r="BY101" s="715"/>
      <c r="BZ101" s="716"/>
      <c r="CA101" s="716"/>
      <c r="CB101" s="717"/>
      <c r="CC101" s="715"/>
      <c r="CD101" s="716"/>
      <c r="CE101" s="716"/>
      <c r="CF101" s="717"/>
      <c r="CG101" s="715"/>
      <c r="CH101" s="716"/>
      <c r="CI101" s="716"/>
      <c r="CJ101" s="717"/>
      <c r="CK101" s="715"/>
      <c r="CL101" s="716"/>
      <c r="CM101" s="716"/>
      <c r="CN101" s="717"/>
      <c r="CO101" s="715"/>
      <c r="CP101" s="716"/>
      <c r="CQ101" s="716"/>
      <c r="CR101" s="717"/>
      <c r="CS101" s="715"/>
      <c r="CT101" s="716"/>
      <c r="CU101" s="716"/>
      <c r="CV101" s="717"/>
      <c r="CW101" s="715"/>
      <c r="CX101" s="716"/>
      <c r="CY101" s="716"/>
      <c r="CZ101" s="717"/>
      <c r="DA101" s="715"/>
      <c r="DB101" s="716"/>
      <c r="DC101" s="716"/>
      <c r="DD101" s="717"/>
      <c r="DE101" s="715"/>
      <c r="DF101" s="716"/>
      <c r="DG101" s="716"/>
      <c r="DH101" s="717"/>
      <c r="DI101" s="715"/>
      <c r="DJ101" s="716"/>
      <c r="DK101" s="716"/>
      <c r="DL101" s="717"/>
      <c r="DM101" s="715"/>
      <c r="DN101" s="716"/>
      <c r="DO101" s="716"/>
      <c r="DP101" s="717"/>
      <c r="DQ101" s="715"/>
      <c r="DR101" s="716"/>
      <c r="DS101" s="716"/>
      <c r="DT101" s="787"/>
      <c r="DU101" s="733"/>
      <c r="DV101" s="727"/>
      <c r="DW101" s="727"/>
      <c r="DX101" s="727"/>
      <c r="DY101" s="730"/>
      <c r="DZ101" s="729"/>
    </row>
    <row r="102" spans="5:130" ht="7.5" customHeight="1">
      <c r="J102" s="194"/>
      <c r="K102" s="193"/>
      <c r="L102" s="711"/>
      <c r="M102" s="711"/>
      <c r="N102" s="194"/>
      <c r="O102" s="193"/>
      <c r="P102" s="711"/>
      <c r="Q102" s="711"/>
      <c r="R102" s="194"/>
      <c r="S102" s="193"/>
      <c r="T102" s="711"/>
      <c r="U102" s="711"/>
      <c r="V102" s="194"/>
      <c r="W102" s="193"/>
      <c r="X102" s="711"/>
      <c r="Y102" s="711"/>
      <c r="Z102" s="194"/>
      <c r="AA102" s="193"/>
      <c r="AB102" s="711"/>
      <c r="AC102" s="711"/>
      <c r="AD102" s="194"/>
      <c r="AE102" s="193"/>
      <c r="AF102" s="711"/>
      <c r="AG102" s="711"/>
      <c r="AH102" s="194"/>
      <c r="AI102" s="193"/>
      <c r="AJ102" s="711"/>
      <c r="AK102" s="711"/>
      <c r="AL102" s="194"/>
      <c r="AM102" s="193"/>
      <c r="AN102" s="711"/>
      <c r="AO102" s="711"/>
      <c r="AP102" s="194"/>
      <c r="AQ102" s="788"/>
      <c r="AR102" s="724"/>
      <c r="AS102" s="723"/>
      <c r="AT102" s="719"/>
      <c r="AU102" s="719"/>
      <c r="AV102" s="720"/>
      <c r="AW102" s="718"/>
      <c r="AX102" s="719"/>
      <c r="AY102" s="719"/>
      <c r="AZ102" s="720"/>
      <c r="BA102" s="718"/>
      <c r="BB102" s="719"/>
      <c r="BC102" s="719"/>
      <c r="BD102" s="720"/>
      <c r="BE102" s="718"/>
      <c r="BF102" s="719"/>
      <c r="BG102" s="719"/>
      <c r="BH102" s="720"/>
      <c r="BI102" s="718"/>
      <c r="BJ102" s="719"/>
      <c r="BK102" s="719"/>
      <c r="BL102" s="720"/>
      <c r="BM102" s="718"/>
      <c r="BN102" s="719"/>
      <c r="BO102" s="719"/>
      <c r="BP102" s="720"/>
      <c r="BQ102" s="718"/>
      <c r="BR102" s="719"/>
      <c r="BS102" s="719"/>
      <c r="BT102" s="720"/>
      <c r="BU102" s="718"/>
      <c r="BV102" s="719"/>
      <c r="BW102" s="719"/>
      <c r="BX102" s="720"/>
      <c r="BY102" s="718"/>
      <c r="BZ102" s="719"/>
      <c r="CA102" s="719"/>
      <c r="CB102" s="720"/>
      <c r="CC102" s="718"/>
      <c r="CD102" s="719"/>
      <c r="CE102" s="719"/>
      <c r="CF102" s="720"/>
      <c r="CG102" s="718"/>
      <c r="CH102" s="719"/>
      <c r="CI102" s="719"/>
      <c r="CJ102" s="720"/>
      <c r="CK102" s="718"/>
      <c r="CL102" s="719"/>
      <c r="CM102" s="719"/>
      <c r="CN102" s="720"/>
      <c r="CO102" s="718"/>
      <c r="CP102" s="719"/>
      <c r="CQ102" s="719"/>
      <c r="CR102" s="720"/>
      <c r="CS102" s="718"/>
      <c r="CT102" s="719"/>
      <c r="CU102" s="719"/>
      <c r="CV102" s="720"/>
      <c r="CW102" s="718"/>
      <c r="CX102" s="719"/>
      <c r="CY102" s="719"/>
      <c r="CZ102" s="720"/>
      <c r="DA102" s="718"/>
      <c r="DB102" s="719"/>
      <c r="DC102" s="719"/>
      <c r="DD102" s="720"/>
      <c r="DE102" s="718"/>
      <c r="DF102" s="719"/>
      <c r="DG102" s="719"/>
      <c r="DH102" s="720"/>
      <c r="DI102" s="718"/>
      <c r="DJ102" s="719"/>
      <c r="DK102" s="719"/>
      <c r="DL102" s="720"/>
      <c r="DM102" s="718"/>
      <c r="DN102" s="719"/>
      <c r="DO102" s="719"/>
      <c r="DP102" s="720"/>
      <c r="DQ102" s="718"/>
      <c r="DR102" s="719"/>
      <c r="DS102" s="719"/>
      <c r="DT102" s="789"/>
      <c r="DU102" s="733"/>
      <c r="DV102" s="727"/>
      <c r="DW102" s="727"/>
      <c r="DX102" s="727"/>
      <c r="DY102" s="730"/>
      <c r="DZ102" s="729"/>
    </row>
    <row r="103" spans="5:130" ht="7.5" customHeight="1">
      <c r="K103" s="194"/>
      <c r="L103" s="711"/>
      <c r="M103" s="711"/>
      <c r="N103" s="193"/>
      <c r="O103" s="194"/>
      <c r="P103" s="711"/>
      <c r="Q103" s="711"/>
      <c r="R103" s="193"/>
      <c r="S103" s="194"/>
      <c r="T103" s="711"/>
      <c r="U103" s="711"/>
      <c r="V103" s="193"/>
      <c r="W103" s="194"/>
      <c r="X103" s="711"/>
      <c r="Y103" s="711"/>
      <c r="Z103" s="193"/>
      <c r="AA103" s="194"/>
      <c r="AB103" s="711"/>
      <c r="AC103" s="711"/>
      <c r="AD103" s="193"/>
      <c r="AE103" s="194"/>
      <c r="AF103" s="711"/>
      <c r="AG103" s="711"/>
      <c r="AH103" s="193"/>
      <c r="AI103" s="194"/>
      <c r="AJ103" s="711"/>
      <c r="AK103" s="711"/>
      <c r="AL103" s="193"/>
      <c r="AM103" s="194"/>
      <c r="AN103" s="711"/>
      <c r="AO103" s="711"/>
      <c r="AP103" s="193"/>
      <c r="AQ103" s="788" t="s">
        <v>312</v>
      </c>
      <c r="AR103" s="724"/>
      <c r="AS103" s="721"/>
      <c r="AT103" s="713"/>
      <c r="AU103" s="713"/>
      <c r="AV103" s="714"/>
      <c r="AW103" s="712"/>
      <c r="AX103" s="713"/>
      <c r="AY103" s="713"/>
      <c r="AZ103" s="714"/>
      <c r="BA103" s="712"/>
      <c r="BB103" s="713"/>
      <c r="BC103" s="713"/>
      <c r="BD103" s="714"/>
      <c r="BE103" s="712"/>
      <c r="BF103" s="713"/>
      <c r="BG103" s="713"/>
      <c r="BH103" s="714"/>
      <c r="BI103" s="712"/>
      <c r="BJ103" s="713"/>
      <c r="BK103" s="713"/>
      <c r="BL103" s="714"/>
      <c r="BM103" s="712"/>
      <c r="BN103" s="713"/>
      <c r="BO103" s="713"/>
      <c r="BP103" s="714"/>
      <c r="BQ103" s="712"/>
      <c r="BR103" s="713"/>
      <c r="BS103" s="713"/>
      <c r="BT103" s="714"/>
      <c r="BU103" s="712"/>
      <c r="BV103" s="713"/>
      <c r="BW103" s="713"/>
      <c r="BX103" s="714"/>
      <c r="BY103" s="712"/>
      <c r="BZ103" s="713"/>
      <c r="CA103" s="713"/>
      <c r="CB103" s="714"/>
      <c r="CC103" s="712"/>
      <c r="CD103" s="713"/>
      <c r="CE103" s="713"/>
      <c r="CF103" s="714"/>
      <c r="CG103" s="712"/>
      <c r="CH103" s="713"/>
      <c r="CI103" s="713"/>
      <c r="CJ103" s="714"/>
      <c r="CK103" s="712"/>
      <c r="CL103" s="713"/>
      <c r="CM103" s="713"/>
      <c r="CN103" s="714"/>
      <c r="CO103" s="712"/>
      <c r="CP103" s="713"/>
      <c r="CQ103" s="713"/>
      <c r="CR103" s="714"/>
      <c r="CS103" s="712"/>
      <c r="CT103" s="713"/>
      <c r="CU103" s="713"/>
      <c r="CV103" s="714"/>
      <c r="CW103" s="712"/>
      <c r="CX103" s="713"/>
      <c r="CY103" s="713"/>
      <c r="CZ103" s="714"/>
      <c r="DA103" s="712"/>
      <c r="DB103" s="713"/>
      <c r="DC103" s="713"/>
      <c r="DD103" s="714"/>
      <c r="DE103" s="712"/>
      <c r="DF103" s="713"/>
      <c r="DG103" s="713"/>
      <c r="DH103" s="714"/>
      <c r="DI103" s="712"/>
      <c r="DJ103" s="713"/>
      <c r="DK103" s="713"/>
      <c r="DL103" s="714"/>
      <c r="DM103" s="712"/>
      <c r="DN103" s="713"/>
      <c r="DO103" s="713"/>
      <c r="DP103" s="714"/>
      <c r="DQ103" s="712"/>
      <c r="DR103" s="713"/>
      <c r="DS103" s="713"/>
      <c r="DT103" s="786"/>
      <c r="DU103" s="733"/>
      <c r="DV103" s="727"/>
      <c r="DW103" s="727"/>
      <c r="DX103" s="727"/>
      <c r="DY103" s="730"/>
      <c r="DZ103" s="729">
        <f>DU103-MAX(DV103:DY106)</f>
        <v>0</v>
      </c>
    </row>
    <row r="104" spans="5:130" ht="7.5" customHeight="1">
      <c r="L104" s="194"/>
      <c r="M104" s="193"/>
      <c r="N104" s="711"/>
      <c r="O104" s="711"/>
      <c r="P104" s="194"/>
      <c r="Q104" s="193"/>
      <c r="R104" s="711"/>
      <c r="S104" s="711"/>
      <c r="T104" s="194"/>
      <c r="U104" s="193"/>
      <c r="V104" s="711"/>
      <c r="W104" s="711"/>
      <c r="X104" s="194"/>
      <c r="Y104" s="193"/>
      <c r="Z104" s="711"/>
      <c r="AA104" s="711"/>
      <c r="AB104" s="194"/>
      <c r="AC104" s="193"/>
      <c r="AD104" s="711"/>
      <c r="AE104" s="711"/>
      <c r="AF104" s="194"/>
      <c r="AG104" s="193"/>
      <c r="AH104" s="711"/>
      <c r="AI104" s="711"/>
      <c r="AJ104" s="194"/>
      <c r="AK104" s="193"/>
      <c r="AL104" s="711"/>
      <c r="AM104" s="711"/>
      <c r="AN104" s="194"/>
      <c r="AO104" s="193"/>
      <c r="AP104" s="192"/>
      <c r="AQ104" s="788"/>
      <c r="AR104" s="724"/>
      <c r="AS104" s="722"/>
      <c r="AT104" s="716"/>
      <c r="AU104" s="716"/>
      <c r="AV104" s="717"/>
      <c r="AW104" s="715"/>
      <c r="AX104" s="716"/>
      <c r="AY104" s="716"/>
      <c r="AZ104" s="717"/>
      <c r="BA104" s="715"/>
      <c r="BB104" s="716"/>
      <c r="BC104" s="716"/>
      <c r="BD104" s="717"/>
      <c r="BE104" s="715"/>
      <c r="BF104" s="716"/>
      <c r="BG104" s="716"/>
      <c r="BH104" s="717"/>
      <c r="BI104" s="715"/>
      <c r="BJ104" s="716"/>
      <c r="BK104" s="716"/>
      <c r="BL104" s="717"/>
      <c r="BM104" s="715"/>
      <c r="BN104" s="716"/>
      <c r="BO104" s="716"/>
      <c r="BP104" s="717"/>
      <c r="BQ104" s="715"/>
      <c r="BR104" s="716"/>
      <c r="BS104" s="716"/>
      <c r="BT104" s="717"/>
      <c r="BU104" s="715"/>
      <c r="BV104" s="716"/>
      <c r="BW104" s="716"/>
      <c r="BX104" s="717"/>
      <c r="BY104" s="715"/>
      <c r="BZ104" s="716"/>
      <c r="CA104" s="716"/>
      <c r="CB104" s="717"/>
      <c r="CC104" s="715"/>
      <c r="CD104" s="716"/>
      <c r="CE104" s="716"/>
      <c r="CF104" s="717"/>
      <c r="CG104" s="715"/>
      <c r="CH104" s="716"/>
      <c r="CI104" s="716"/>
      <c r="CJ104" s="717"/>
      <c r="CK104" s="715"/>
      <c r="CL104" s="716"/>
      <c r="CM104" s="716"/>
      <c r="CN104" s="717"/>
      <c r="CO104" s="715"/>
      <c r="CP104" s="716"/>
      <c r="CQ104" s="716"/>
      <c r="CR104" s="717"/>
      <c r="CS104" s="715"/>
      <c r="CT104" s="716"/>
      <c r="CU104" s="716"/>
      <c r="CV104" s="717"/>
      <c r="CW104" s="715"/>
      <c r="CX104" s="716"/>
      <c r="CY104" s="716"/>
      <c r="CZ104" s="717"/>
      <c r="DA104" s="715"/>
      <c r="DB104" s="716"/>
      <c r="DC104" s="716"/>
      <c r="DD104" s="717"/>
      <c r="DE104" s="715"/>
      <c r="DF104" s="716"/>
      <c r="DG104" s="716"/>
      <c r="DH104" s="717"/>
      <c r="DI104" s="715"/>
      <c r="DJ104" s="716"/>
      <c r="DK104" s="716"/>
      <c r="DL104" s="717"/>
      <c r="DM104" s="715"/>
      <c r="DN104" s="716"/>
      <c r="DO104" s="716"/>
      <c r="DP104" s="717"/>
      <c r="DQ104" s="715"/>
      <c r="DR104" s="716"/>
      <c r="DS104" s="716"/>
      <c r="DT104" s="787"/>
      <c r="DU104" s="733"/>
      <c r="DV104" s="727"/>
      <c r="DW104" s="727"/>
      <c r="DX104" s="727"/>
      <c r="DY104" s="730"/>
      <c r="DZ104" s="729"/>
    </row>
    <row r="105" spans="5:130" ht="7.5" customHeight="1">
      <c r="M105" s="194"/>
      <c r="N105" s="711"/>
      <c r="O105" s="711"/>
      <c r="P105" s="193"/>
      <c r="Q105" s="194"/>
      <c r="R105" s="711"/>
      <c r="S105" s="711"/>
      <c r="T105" s="193"/>
      <c r="U105" s="194"/>
      <c r="V105" s="711"/>
      <c r="W105" s="711"/>
      <c r="X105" s="193"/>
      <c r="Y105" s="194"/>
      <c r="Z105" s="711"/>
      <c r="AA105" s="711"/>
      <c r="AB105" s="193"/>
      <c r="AC105" s="194"/>
      <c r="AD105" s="711"/>
      <c r="AE105" s="711"/>
      <c r="AF105" s="193"/>
      <c r="AG105" s="194"/>
      <c r="AH105" s="711"/>
      <c r="AI105" s="711"/>
      <c r="AJ105" s="193"/>
      <c r="AK105" s="194"/>
      <c r="AL105" s="711"/>
      <c r="AM105" s="711"/>
      <c r="AN105" s="193"/>
      <c r="AO105" s="194"/>
      <c r="AP105" s="192"/>
      <c r="AQ105" s="788"/>
      <c r="AR105" s="724"/>
      <c r="AS105" s="722"/>
      <c r="AT105" s="716"/>
      <c r="AU105" s="716"/>
      <c r="AV105" s="717"/>
      <c r="AW105" s="715"/>
      <c r="AX105" s="716"/>
      <c r="AY105" s="716"/>
      <c r="AZ105" s="717"/>
      <c r="BA105" s="715"/>
      <c r="BB105" s="716"/>
      <c r="BC105" s="716"/>
      <c r="BD105" s="717"/>
      <c r="BE105" s="715"/>
      <c r="BF105" s="716"/>
      <c r="BG105" s="716"/>
      <c r="BH105" s="717"/>
      <c r="BI105" s="715"/>
      <c r="BJ105" s="716"/>
      <c r="BK105" s="716"/>
      <c r="BL105" s="717"/>
      <c r="BM105" s="715"/>
      <c r="BN105" s="716"/>
      <c r="BO105" s="716"/>
      <c r="BP105" s="717"/>
      <c r="BQ105" s="715"/>
      <c r="BR105" s="716"/>
      <c r="BS105" s="716"/>
      <c r="BT105" s="717"/>
      <c r="BU105" s="715"/>
      <c r="BV105" s="716"/>
      <c r="BW105" s="716"/>
      <c r="BX105" s="717"/>
      <c r="BY105" s="715"/>
      <c r="BZ105" s="716"/>
      <c r="CA105" s="716"/>
      <c r="CB105" s="717"/>
      <c r="CC105" s="715"/>
      <c r="CD105" s="716"/>
      <c r="CE105" s="716"/>
      <c r="CF105" s="717"/>
      <c r="CG105" s="715"/>
      <c r="CH105" s="716"/>
      <c r="CI105" s="716"/>
      <c r="CJ105" s="717"/>
      <c r="CK105" s="715"/>
      <c r="CL105" s="716"/>
      <c r="CM105" s="716"/>
      <c r="CN105" s="717"/>
      <c r="CO105" s="715"/>
      <c r="CP105" s="716"/>
      <c r="CQ105" s="716"/>
      <c r="CR105" s="717"/>
      <c r="CS105" s="715"/>
      <c r="CT105" s="716"/>
      <c r="CU105" s="716"/>
      <c r="CV105" s="717"/>
      <c r="CW105" s="715"/>
      <c r="CX105" s="716"/>
      <c r="CY105" s="716"/>
      <c r="CZ105" s="717"/>
      <c r="DA105" s="715"/>
      <c r="DB105" s="716"/>
      <c r="DC105" s="716"/>
      <c r="DD105" s="717"/>
      <c r="DE105" s="715"/>
      <c r="DF105" s="716"/>
      <c r="DG105" s="716"/>
      <c r="DH105" s="717"/>
      <c r="DI105" s="715"/>
      <c r="DJ105" s="716"/>
      <c r="DK105" s="716"/>
      <c r="DL105" s="717"/>
      <c r="DM105" s="715"/>
      <c r="DN105" s="716"/>
      <c r="DO105" s="716"/>
      <c r="DP105" s="717"/>
      <c r="DQ105" s="715"/>
      <c r="DR105" s="716"/>
      <c r="DS105" s="716"/>
      <c r="DT105" s="787"/>
      <c r="DU105" s="733"/>
      <c r="DV105" s="727"/>
      <c r="DW105" s="727"/>
      <c r="DX105" s="727"/>
      <c r="DY105" s="730"/>
      <c r="DZ105" s="729"/>
    </row>
    <row r="106" spans="5:130" ht="7.5" customHeight="1">
      <c r="N106" s="194"/>
      <c r="O106" s="193"/>
      <c r="P106" s="711"/>
      <c r="Q106" s="711"/>
      <c r="R106" s="194"/>
      <c r="S106" s="193"/>
      <c r="T106" s="711"/>
      <c r="U106" s="711"/>
      <c r="V106" s="194"/>
      <c r="W106" s="193"/>
      <c r="X106" s="711"/>
      <c r="Y106" s="711"/>
      <c r="Z106" s="194"/>
      <c r="AA106" s="193"/>
      <c r="AB106" s="711"/>
      <c r="AC106" s="711"/>
      <c r="AD106" s="194"/>
      <c r="AE106" s="193"/>
      <c r="AF106" s="711"/>
      <c r="AG106" s="711"/>
      <c r="AH106" s="194"/>
      <c r="AI106" s="193"/>
      <c r="AJ106" s="711"/>
      <c r="AK106" s="711"/>
      <c r="AL106" s="194"/>
      <c r="AM106" s="193"/>
      <c r="AN106" s="711"/>
      <c r="AO106" s="711"/>
      <c r="AP106" s="194"/>
      <c r="AQ106" s="788"/>
      <c r="AR106" s="724"/>
      <c r="AS106" s="723"/>
      <c r="AT106" s="719"/>
      <c r="AU106" s="719"/>
      <c r="AV106" s="720"/>
      <c r="AW106" s="718"/>
      <c r="AX106" s="719"/>
      <c r="AY106" s="719"/>
      <c r="AZ106" s="720"/>
      <c r="BA106" s="718"/>
      <c r="BB106" s="719"/>
      <c r="BC106" s="719"/>
      <c r="BD106" s="720"/>
      <c r="BE106" s="718"/>
      <c r="BF106" s="719"/>
      <c r="BG106" s="719"/>
      <c r="BH106" s="720"/>
      <c r="BI106" s="718"/>
      <c r="BJ106" s="719"/>
      <c r="BK106" s="719"/>
      <c r="BL106" s="720"/>
      <c r="BM106" s="718"/>
      <c r="BN106" s="719"/>
      <c r="BO106" s="719"/>
      <c r="BP106" s="720"/>
      <c r="BQ106" s="718"/>
      <c r="BR106" s="719"/>
      <c r="BS106" s="719"/>
      <c r="BT106" s="720"/>
      <c r="BU106" s="718"/>
      <c r="BV106" s="719"/>
      <c r="BW106" s="719"/>
      <c r="BX106" s="720"/>
      <c r="BY106" s="718"/>
      <c r="BZ106" s="719"/>
      <c r="CA106" s="719"/>
      <c r="CB106" s="720"/>
      <c r="CC106" s="718"/>
      <c r="CD106" s="719"/>
      <c r="CE106" s="719"/>
      <c r="CF106" s="720"/>
      <c r="CG106" s="718"/>
      <c r="CH106" s="719"/>
      <c r="CI106" s="719"/>
      <c r="CJ106" s="720"/>
      <c r="CK106" s="718"/>
      <c r="CL106" s="719"/>
      <c r="CM106" s="719"/>
      <c r="CN106" s="720"/>
      <c r="CO106" s="718"/>
      <c r="CP106" s="719"/>
      <c r="CQ106" s="719"/>
      <c r="CR106" s="720"/>
      <c r="CS106" s="718"/>
      <c r="CT106" s="719"/>
      <c r="CU106" s="719"/>
      <c r="CV106" s="720"/>
      <c r="CW106" s="718"/>
      <c r="CX106" s="719"/>
      <c r="CY106" s="719"/>
      <c r="CZ106" s="720"/>
      <c r="DA106" s="718"/>
      <c r="DB106" s="719"/>
      <c r="DC106" s="719"/>
      <c r="DD106" s="720"/>
      <c r="DE106" s="718"/>
      <c r="DF106" s="719"/>
      <c r="DG106" s="719"/>
      <c r="DH106" s="720"/>
      <c r="DI106" s="718"/>
      <c r="DJ106" s="719"/>
      <c r="DK106" s="719"/>
      <c r="DL106" s="720"/>
      <c r="DM106" s="718"/>
      <c r="DN106" s="719"/>
      <c r="DO106" s="719"/>
      <c r="DP106" s="720"/>
      <c r="DQ106" s="718"/>
      <c r="DR106" s="719"/>
      <c r="DS106" s="719"/>
      <c r="DT106" s="789"/>
      <c r="DU106" s="733"/>
      <c r="DV106" s="727"/>
      <c r="DW106" s="727"/>
      <c r="DX106" s="727"/>
      <c r="DY106" s="730"/>
      <c r="DZ106" s="729"/>
    </row>
    <row r="107" spans="5:130" ht="7.5" customHeight="1">
      <c r="O107" s="194"/>
      <c r="P107" s="711"/>
      <c r="Q107" s="711"/>
      <c r="R107" s="193"/>
      <c r="S107" s="194"/>
      <c r="T107" s="711"/>
      <c r="U107" s="711"/>
      <c r="V107" s="193"/>
      <c r="W107" s="194"/>
      <c r="X107" s="711"/>
      <c r="Y107" s="711"/>
      <c r="Z107" s="193"/>
      <c r="AA107" s="194"/>
      <c r="AB107" s="711"/>
      <c r="AC107" s="711"/>
      <c r="AD107" s="193"/>
      <c r="AE107" s="194"/>
      <c r="AF107" s="711"/>
      <c r="AG107" s="711"/>
      <c r="AH107" s="193"/>
      <c r="AI107" s="194"/>
      <c r="AJ107" s="711"/>
      <c r="AK107" s="711"/>
      <c r="AL107" s="193"/>
      <c r="AM107" s="194"/>
      <c r="AN107" s="711"/>
      <c r="AO107" s="711"/>
      <c r="AP107" s="193"/>
      <c r="AQ107" s="788" t="s">
        <v>313</v>
      </c>
      <c r="AR107" s="724"/>
      <c r="AS107" s="721"/>
      <c r="AT107" s="713"/>
      <c r="AU107" s="713"/>
      <c r="AV107" s="714"/>
      <c r="AW107" s="712"/>
      <c r="AX107" s="713"/>
      <c r="AY107" s="713"/>
      <c r="AZ107" s="714"/>
      <c r="BA107" s="712"/>
      <c r="BB107" s="713"/>
      <c r="BC107" s="713"/>
      <c r="BD107" s="714"/>
      <c r="BE107" s="712"/>
      <c r="BF107" s="713"/>
      <c r="BG107" s="713"/>
      <c r="BH107" s="714"/>
      <c r="BI107" s="712"/>
      <c r="BJ107" s="713"/>
      <c r="BK107" s="713"/>
      <c r="BL107" s="714"/>
      <c r="BM107" s="712"/>
      <c r="BN107" s="713"/>
      <c r="BO107" s="713"/>
      <c r="BP107" s="714"/>
      <c r="BQ107" s="712"/>
      <c r="BR107" s="713"/>
      <c r="BS107" s="713"/>
      <c r="BT107" s="714"/>
      <c r="BU107" s="712"/>
      <c r="BV107" s="713"/>
      <c r="BW107" s="713"/>
      <c r="BX107" s="714"/>
      <c r="BY107" s="712"/>
      <c r="BZ107" s="713"/>
      <c r="CA107" s="713"/>
      <c r="CB107" s="714"/>
      <c r="CC107" s="712"/>
      <c r="CD107" s="713"/>
      <c r="CE107" s="713"/>
      <c r="CF107" s="714"/>
      <c r="CG107" s="712"/>
      <c r="CH107" s="713"/>
      <c r="CI107" s="713"/>
      <c r="CJ107" s="714"/>
      <c r="CK107" s="712"/>
      <c r="CL107" s="713"/>
      <c r="CM107" s="713"/>
      <c r="CN107" s="714"/>
      <c r="CO107" s="712"/>
      <c r="CP107" s="713"/>
      <c r="CQ107" s="713"/>
      <c r="CR107" s="714"/>
      <c r="CS107" s="712"/>
      <c r="CT107" s="713"/>
      <c r="CU107" s="713"/>
      <c r="CV107" s="714"/>
      <c r="CW107" s="712"/>
      <c r="CX107" s="713"/>
      <c r="CY107" s="713"/>
      <c r="CZ107" s="714"/>
      <c r="DA107" s="712"/>
      <c r="DB107" s="713"/>
      <c r="DC107" s="713"/>
      <c r="DD107" s="714"/>
      <c r="DE107" s="712"/>
      <c r="DF107" s="713"/>
      <c r="DG107" s="713"/>
      <c r="DH107" s="714"/>
      <c r="DI107" s="712"/>
      <c r="DJ107" s="713"/>
      <c r="DK107" s="713"/>
      <c r="DL107" s="714"/>
      <c r="DM107" s="712"/>
      <c r="DN107" s="713"/>
      <c r="DO107" s="713"/>
      <c r="DP107" s="714"/>
      <c r="DQ107" s="712"/>
      <c r="DR107" s="713"/>
      <c r="DS107" s="713"/>
      <c r="DT107" s="786"/>
      <c r="DU107" s="733"/>
      <c r="DV107" s="727"/>
      <c r="DW107" s="727"/>
      <c r="DX107" s="727"/>
      <c r="DY107" s="730"/>
      <c r="DZ107" s="729">
        <f>DU107-MAX(DV107:DY110)</f>
        <v>0</v>
      </c>
    </row>
    <row r="108" spans="5:130" ht="7.5" customHeight="1">
      <c r="P108" s="194"/>
      <c r="Q108" s="193"/>
      <c r="R108" s="711"/>
      <c r="S108" s="711"/>
      <c r="T108" s="194"/>
      <c r="U108" s="193"/>
      <c r="V108" s="711"/>
      <c r="W108" s="711"/>
      <c r="X108" s="194"/>
      <c r="Y108" s="193"/>
      <c r="Z108" s="711"/>
      <c r="AA108" s="711"/>
      <c r="AB108" s="194"/>
      <c r="AC108" s="193"/>
      <c r="AD108" s="711"/>
      <c r="AE108" s="711"/>
      <c r="AF108" s="194"/>
      <c r="AG108" s="193"/>
      <c r="AH108" s="711"/>
      <c r="AI108" s="711"/>
      <c r="AJ108" s="194"/>
      <c r="AK108" s="193"/>
      <c r="AL108" s="711"/>
      <c r="AM108" s="711"/>
      <c r="AN108" s="194"/>
      <c r="AO108" s="193"/>
      <c r="AP108" s="192"/>
      <c r="AQ108" s="788"/>
      <c r="AR108" s="724"/>
      <c r="AS108" s="722"/>
      <c r="AT108" s="716"/>
      <c r="AU108" s="716"/>
      <c r="AV108" s="717"/>
      <c r="AW108" s="715"/>
      <c r="AX108" s="716"/>
      <c r="AY108" s="716"/>
      <c r="AZ108" s="717"/>
      <c r="BA108" s="715"/>
      <c r="BB108" s="716"/>
      <c r="BC108" s="716"/>
      <c r="BD108" s="717"/>
      <c r="BE108" s="715"/>
      <c r="BF108" s="716"/>
      <c r="BG108" s="716"/>
      <c r="BH108" s="717"/>
      <c r="BI108" s="715"/>
      <c r="BJ108" s="716"/>
      <c r="BK108" s="716"/>
      <c r="BL108" s="717"/>
      <c r="BM108" s="715"/>
      <c r="BN108" s="716"/>
      <c r="BO108" s="716"/>
      <c r="BP108" s="717"/>
      <c r="BQ108" s="715"/>
      <c r="BR108" s="716"/>
      <c r="BS108" s="716"/>
      <c r="BT108" s="717"/>
      <c r="BU108" s="715"/>
      <c r="BV108" s="716"/>
      <c r="BW108" s="716"/>
      <c r="BX108" s="717"/>
      <c r="BY108" s="715"/>
      <c r="BZ108" s="716"/>
      <c r="CA108" s="716"/>
      <c r="CB108" s="717"/>
      <c r="CC108" s="715"/>
      <c r="CD108" s="716"/>
      <c r="CE108" s="716"/>
      <c r="CF108" s="717"/>
      <c r="CG108" s="715"/>
      <c r="CH108" s="716"/>
      <c r="CI108" s="716"/>
      <c r="CJ108" s="717"/>
      <c r="CK108" s="715"/>
      <c r="CL108" s="716"/>
      <c r="CM108" s="716"/>
      <c r="CN108" s="717"/>
      <c r="CO108" s="715"/>
      <c r="CP108" s="716"/>
      <c r="CQ108" s="716"/>
      <c r="CR108" s="717"/>
      <c r="CS108" s="715"/>
      <c r="CT108" s="716"/>
      <c r="CU108" s="716"/>
      <c r="CV108" s="717"/>
      <c r="CW108" s="715"/>
      <c r="CX108" s="716"/>
      <c r="CY108" s="716"/>
      <c r="CZ108" s="717"/>
      <c r="DA108" s="715"/>
      <c r="DB108" s="716"/>
      <c r="DC108" s="716"/>
      <c r="DD108" s="717"/>
      <c r="DE108" s="715"/>
      <c r="DF108" s="716"/>
      <c r="DG108" s="716"/>
      <c r="DH108" s="717"/>
      <c r="DI108" s="715"/>
      <c r="DJ108" s="716"/>
      <c r="DK108" s="716"/>
      <c r="DL108" s="717"/>
      <c r="DM108" s="715"/>
      <c r="DN108" s="716"/>
      <c r="DO108" s="716"/>
      <c r="DP108" s="717"/>
      <c r="DQ108" s="715"/>
      <c r="DR108" s="716"/>
      <c r="DS108" s="716"/>
      <c r="DT108" s="787"/>
      <c r="DU108" s="733"/>
      <c r="DV108" s="727"/>
      <c r="DW108" s="727"/>
      <c r="DX108" s="727"/>
      <c r="DY108" s="730"/>
      <c r="DZ108" s="729"/>
    </row>
    <row r="109" spans="5:130" ht="7.5" customHeight="1">
      <c r="Q109" s="194"/>
      <c r="R109" s="711"/>
      <c r="S109" s="711"/>
      <c r="T109" s="193"/>
      <c r="U109" s="194"/>
      <c r="V109" s="711"/>
      <c r="W109" s="711"/>
      <c r="X109" s="193"/>
      <c r="Y109" s="194"/>
      <c r="Z109" s="711"/>
      <c r="AA109" s="711"/>
      <c r="AB109" s="193"/>
      <c r="AC109" s="194"/>
      <c r="AD109" s="711"/>
      <c r="AE109" s="711"/>
      <c r="AF109" s="193"/>
      <c r="AG109" s="194"/>
      <c r="AH109" s="711"/>
      <c r="AI109" s="711"/>
      <c r="AJ109" s="193"/>
      <c r="AK109" s="194"/>
      <c r="AL109" s="711"/>
      <c r="AM109" s="711"/>
      <c r="AN109" s="193"/>
      <c r="AO109" s="194"/>
      <c r="AP109" s="192"/>
      <c r="AQ109" s="788"/>
      <c r="AR109" s="724"/>
      <c r="AS109" s="722"/>
      <c r="AT109" s="716"/>
      <c r="AU109" s="716"/>
      <c r="AV109" s="717"/>
      <c r="AW109" s="715"/>
      <c r="AX109" s="716"/>
      <c r="AY109" s="716"/>
      <c r="AZ109" s="717"/>
      <c r="BA109" s="715"/>
      <c r="BB109" s="716"/>
      <c r="BC109" s="716"/>
      <c r="BD109" s="717"/>
      <c r="BE109" s="715"/>
      <c r="BF109" s="716"/>
      <c r="BG109" s="716"/>
      <c r="BH109" s="717"/>
      <c r="BI109" s="715"/>
      <c r="BJ109" s="716"/>
      <c r="BK109" s="716"/>
      <c r="BL109" s="717"/>
      <c r="BM109" s="715"/>
      <c r="BN109" s="716"/>
      <c r="BO109" s="716"/>
      <c r="BP109" s="717"/>
      <c r="BQ109" s="715"/>
      <c r="BR109" s="716"/>
      <c r="BS109" s="716"/>
      <c r="BT109" s="717"/>
      <c r="BU109" s="715"/>
      <c r="BV109" s="716"/>
      <c r="BW109" s="716"/>
      <c r="BX109" s="717"/>
      <c r="BY109" s="715"/>
      <c r="BZ109" s="716"/>
      <c r="CA109" s="716"/>
      <c r="CB109" s="717"/>
      <c r="CC109" s="715"/>
      <c r="CD109" s="716"/>
      <c r="CE109" s="716"/>
      <c r="CF109" s="717"/>
      <c r="CG109" s="715"/>
      <c r="CH109" s="716"/>
      <c r="CI109" s="716"/>
      <c r="CJ109" s="717"/>
      <c r="CK109" s="715"/>
      <c r="CL109" s="716"/>
      <c r="CM109" s="716"/>
      <c r="CN109" s="717"/>
      <c r="CO109" s="715"/>
      <c r="CP109" s="716"/>
      <c r="CQ109" s="716"/>
      <c r="CR109" s="717"/>
      <c r="CS109" s="715"/>
      <c r="CT109" s="716"/>
      <c r="CU109" s="716"/>
      <c r="CV109" s="717"/>
      <c r="CW109" s="715"/>
      <c r="CX109" s="716"/>
      <c r="CY109" s="716"/>
      <c r="CZ109" s="717"/>
      <c r="DA109" s="715"/>
      <c r="DB109" s="716"/>
      <c r="DC109" s="716"/>
      <c r="DD109" s="717"/>
      <c r="DE109" s="715"/>
      <c r="DF109" s="716"/>
      <c r="DG109" s="716"/>
      <c r="DH109" s="717"/>
      <c r="DI109" s="715"/>
      <c r="DJ109" s="716"/>
      <c r="DK109" s="716"/>
      <c r="DL109" s="717"/>
      <c r="DM109" s="715"/>
      <c r="DN109" s="716"/>
      <c r="DO109" s="716"/>
      <c r="DP109" s="717"/>
      <c r="DQ109" s="715"/>
      <c r="DR109" s="716"/>
      <c r="DS109" s="716"/>
      <c r="DT109" s="787"/>
      <c r="DU109" s="733"/>
      <c r="DV109" s="727"/>
      <c r="DW109" s="727"/>
      <c r="DX109" s="727"/>
      <c r="DY109" s="730"/>
      <c r="DZ109" s="729"/>
    </row>
    <row r="110" spans="5:130" ht="7.5" customHeight="1">
      <c r="R110" s="194"/>
      <c r="S110" s="193"/>
      <c r="T110" s="711"/>
      <c r="U110" s="711"/>
      <c r="V110" s="194"/>
      <c r="W110" s="193"/>
      <c r="X110" s="711"/>
      <c r="Y110" s="711"/>
      <c r="Z110" s="194"/>
      <c r="AA110" s="193"/>
      <c r="AB110" s="711"/>
      <c r="AC110" s="711"/>
      <c r="AD110" s="194"/>
      <c r="AE110" s="193"/>
      <c r="AF110" s="711"/>
      <c r="AG110" s="711"/>
      <c r="AH110" s="194"/>
      <c r="AI110" s="193"/>
      <c r="AJ110" s="711"/>
      <c r="AK110" s="711"/>
      <c r="AL110" s="194"/>
      <c r="AM110" s="193"/>
      <c r="AN110" s="711"/>
      <c r="AO110" s="711"/>
      <c r="AP110" s="194"/>
      <c r="AQ110" s="788"/>
      <c r="AR110" s="724"/>
      <c r="AS110" s="723"/>
      <c r="AT110" s="719"/>
      <c r="AU110" s="719"/>
      <c r="AV110" s="720"/>
      <c r="AW110" s="718"/>
      <c r="AX110" s="719"/>
      <c r="AY110" s="719"/>
      <c r="AZ110" s="720"/>
      <c r="BA110" s="718"/>
      <c r="BB110" s="719"/>
      <c r="BC110" s="719"/>
      <c r="BD110" s="720"/>
      <c r="BE110" s="718"/>
      <c r="BF110" s="719"/>
      <c r="BG110" s="719"/>
      <c r="BH110" s="720"/>
      <c r="BI110" s="718"/>
      <c r="BJ110" s="719"/>
      <c r="BK110" s="719"/>
      <c r="BL110" s="720"/>
      <c r="BM110" s="718"/>
      <c r="BN110" s="719"/>
      <c r="BO110" s="719"/>
      <c r="BP110" s="720"/>
      <c r="BQ110" s="718"/>
      <c r="BR110" s="719"/>
      <c r="BS110" s="719"/>
      <c r="BT110" s="720"/>
      <c r="BU110" s="718"/>
      <c r="BV110" s="719"/>
      <c r="BW110" s="719"/>
      <c r="BX110" s="720"/>
      <c r="BY110" s="718"/>
      <c r="BZ110" s="719"/>
      <c r="CA110" s="719"/>
      <c r="CB110" s="720"/>
      <c r="CC110" s="718"/>
      <c r="CD110" s="719"/>
      <c r="CE110" s="719"/>
      <c r="CF110" s="720"/>
      <c r="CG110" s="718"/>
      <c r="CH110" s="719"/>
      <c r="CI110" s="719"/>
      <c r="CJ110" s="720"/>
      <c r="CK110" s="718"/>
      <c r="CL110" s="719"/>
      <c r="CM110" s="719"/>
      <c r="CN110" s="720"/>
      <c r="CO110" s="718"/>
      <c r="CP110" s="719"/>
      <c r="CQ110" s="719"/>
      <c r="CR110" s="720"/>
      <c r="CS110" s="718"/>
      <c r="CT110" s="719"/>
      <c r="CU110" s="719"/>
      <c r="CV110" s="720"/>
      <c r="CW110" s="718"/>
      <c r="CX110" s="719"/>
      <c r="CY110" s="719"/>
      <c r="CZ110" s="720"/>
      <c r="DA110" s="718"/>
      <c r="DB110" s="719"/>
      <c r="DC110" s="719"/>
      <c r="DD110" s="720"/>
      <c r="DE110" s="718"/>
      <c r="DF110" s="719"/>
      <c r="DG110" s="719"/>
      <c r="DH110" s="720"/>
      <c r="DI110" s="718"/>
      <c r="DJ110" s="719"/>
      <c r="DK110" s="719"/>
      <c r="DL110" s="720"/>
      <c r="DM110" s="718"/>
      <c r="DN110" s="719"/>
      <c r="DO110" s="719"/>
      <c r="DP110" s="720"/>
      <c r="DQ110" s="718"/>
      <c r="DR110" s="719"/>
      <c r="DS110" s="719"/>
      <c r="DT110" s="789"/>
      <c r="DU110" s="733"/>
      <c r="DV110" s="727"/>
      <c r="DW110" s="727"/>
      <c r="DX110" s="727"/>
      <c r="DY110" s="730"/>
      <c r="DZ110" s="729"/>
    </row>
    <row r="111" spans="5:130" ht="7.5" customHeight="1">
      <c r="S111" s="194"/>
      <c r="T111" s="711"/>
      <c r="U111" s="711"/>
      <c r="V111" s="193"/>
      <c r="W111" s="194"/>
      <c r="X111" s="711"/>
      <c r="Y111" s="711"/>
      <c r="Z111" s="193"/>
      <c r="AA111" s="194"/>
      <c r="AB111" s="711"/>
      <c r="AC111" s="711"/>
      <c r="AD111" s="193"/>
      <c r="AE111" s="194"/>
      <c r="AF111" s="711"/>
      <c r="AG111" s="711"/>
      <c r="AH111" s="193"/>
      <c r="AI111" s="194"/>
      <c r="AJ111" s="711"/>
      <c r="AK111" s="711"/>
      <c r="AL111" s="193"/>
      <c r="AM111" s="194"/>
      <c r="AN111" s="711"/>
      <c r="AO111" s="711"/>
      <c r="AP111" s="193"/>
      <c r="AQ111" s="788" t="s">
        <v>314</v>
      </c>
      <c r="AR111" s="724"/>
      <c r="AS111" s="721"/>
      <c r="AT111" s="713"/>
      <c r="AU111" s="713"/>
      <c r="AV111" s="714"/>
      <c r="AW111" s="712"/>
      <c r="AX111" s="713"/>
      <c r="AY111" s="713"/>
      <c r="AZ111" s="714"/>
      <c r="BA111" s="712"/>
      <c r="BB111" s="713"/>
      <c r="BC111" s="713"/>
      <c r="BD111" s="714"/>
      <c r="BE111" s="712"/>
      <c r="BF111" s="713"/>
      <c r="BG111" s="713"/>
      <c r="BH111" s="714"/>
      <c r="BI111" s="712"/>
      <c r="BJ111" s="713"/>
      <c r="BK111" s="713"/>
      <c r="BL111" s="714"/>
      <c r="BM111" s="712"/>
      <c r="BN111" s="713"/>
      <c r="BO111" s="713"/>
      <c r="BP111" s="714"/>
      <c r="BQ111" s="712"/>
      <c r="BR111" s="713"/>
      <c r="BS111" s="713"/>
      <c r="BT111" s="714"/>
      <c r="BU111" s="712"/>
      <c r="BV111" s="713"/>
      <c r="BW111" s="713"/>
      <c r="BX111" s="714"/>
      <c r="BY111" s="712"/>
      <c r="BZ111" s="713"/>
      <c r="CA111" s="713"/>
      <c r="CB111" s="714"/>
      <c r="CC111" s="712"/>
      <c r="CD111" s="713"/>
      <c r="CE111" s="713"/>
      <c r="CF111" s="714"/>
      <c r="CG111" s="712"/>
      <c r="CH111" s="713"/>
      <c r="CI111" s="713"/>
      <c r="CJ111" s="714"/>
      <c r="CK111" s="712"/>
      <c r="CL111" s="713"/>
      <c r="CM111" s="713"/>
      <c r="CN111" s="714"/>
      <c r="CO111" s="712"/>
      <c r="CP111" s="713"/>
      <c r="CQ111" s="713"/>
      <c r="CR111" s="714"/>
      <c r="CS111" s="712"/>
      <c r="CT111" s="713"/>
      <c r="CU111" s="713"/>
      <c r="CV111" s="714"/>
      <c r="CW111" s="712"/>
      <c r="CX111" s="713"/>
      <c r="CY111" s="713"/>
      <c r="CZ111" s="714"/>
      <c r="DA111" s="712"/>
      <c r="DB111" s="713"/>
      <c r="DC111" s="713"/>
      <c r="DD111" s="714"/>
      <c r="DE111" s="712"/>
      <c r="DF111" s="713"/>
      <c r="DG111" s="713"/>
      <c r="DH111" s="714"/>
      <c r="DI111" s="712"/>
      <c r="DJ111" s="713"/>
      <c r="DK111" s="713"/>
      <c r="DL111" s="714"/>
      <c r="DM111" s="712"/>
      <c r="DN111" s="713"/>
      <c r="DO111" s="713"/>
      <c r="DP111" s="714"/>
      <c r="DQ111" s="712"/>
      <c r="DR111" s="713"/>
      <c r="DS111" s="713"/>
      <c r="DT111" s="786"/>
      <c r="DU111" s="733"/>
      <c r="DV111" s="727"/>
      <c r="DW111" s="727"/>
      <c r="DX111" s="727"/>
      <c r="DY111" s="730"/>
      <c r="DZ111" s="729">
        <f>DU111-MAX(DV111:DY114)</f>
        <v>0</v>
      </c>
    </row>
    <row r="112" spans="5:130" ht="7.5" customHeight="1">
      <c r="T112" s="194"/>
      <c r="U112" s="193"/>
      <c r="V112" s="711"/>
      <c r="W112" s="711"/>
      <c r="X112" s="194"/>
      <c r="Y112" s="193"/>
      <c r="Z112" s="711"/>
      <c r="AA112" s="711"/>
      <c r="AB112" s="194"/>
      <c r="AC112" s="193"/>
      <c r="AD112" s="711"/>
      <c r="AE112" s="711"/>
      <c r="AF112" s="194"/>
      <c r="AG112" s="193"/>
      <c r="AH112" s="711"/>
      <c r="AI112" s="711"/>
      <c r="AJ112" s="194"/>
      <c r="AK112" s="193"/>
      <c r="AL112" s="711"/>
      <c r="AM112" s="711"/>
      <c r="AN112" s="194"/>
      <c r="AO112" s="193"/>
      <c r="AP112" s="192"/>
      <c r="AQ112" s="788"/>
      <c r="AR112" s="724"/>
      <c r="AS112" s="722"/>
      <c r="AT112" s="716"/>
      <c r="AU112" s="716"/>
      <c r="AV112" s="717"/>
      <c r="AW112" s="715"/>
      <c r="AX112" s="716"/>
      <c r="AY112" s="716"/>
      <c r="AZ112" s="717"/>
      <c r="BA112" s="715"/>
      <c r="BB112" s="716"/>
      <c r="BC112" s="716"/>
      <c r="BD112" s="717"/>
      <c r="BE112" s="715"/>
      <c r="BF112" s="716"/>
      <c r="BG112" s="716"/>
      <c r="BH112" s="717"/>
      <c r="BI112" s="715"/>
      <c r="BJ112" s="716"/>
      <c r="BK112" s="716"/>
      <c r="BL112" s="717"/>
      <c r="BM112" s="715"/>
      <c r="BN112" s="716"/>
      <c r="BO112" s="716"/>
      <c r="BP112" s="717"/>
      <c r="BQ112" s="715"/>
      <c r="BR112" s="716"/>
      <c r="BS112" s="716"/>
      <c r="BT112" s="717"/>
      <c r="BU112" s="715"/>
      <c r="BV112" s="716"/>
      <c r="BW112" s="716"/>
      <c r="BX112" s="717"/>
      <c r="BY112" s="715"/>
      <c r="BZ112" s="716"/>
      <c r="CA112" s="716"/>
      <c r="CB112" s="717"/>
      <c r="CC112" s="715"/>
      <c r="CD112" s="716"/>
      <c r="CE112" s="716"/>
      <c r="CF112" s="717"/>
      <c r="CG112" s="715"/>
      <c r="CH112" s="716"/>
      <c r="CI112" s="716"/>
      <c r="CJ112" s="717"/>
      <c r="CK112" s="715"/>
      <c r="CL112" s="716"/>
      <c r="CM112" s="716"/>
      <c r="CN112" s="717"/>
      <c r="CO112" s="715"/>
      <c r="CP112" s="716"/>
      <c r="CQ112" s="716"/>
      <c r="CR112" s="717"/>
      <c r="CS112" s="715"/>
      <c r="CT112" s="716"/>
      <c r="CU112" s="716"/>
      <c r="CV112" s="717"/>
      <c r="CW112" s="715"/>
      <c r="CX112" s="716"/>
      <c r="CY112" s="716"/>
      <c r="CZ112" s="717"/>
      <c r="DA112" s="715"/>
      <c r="DB112" s="716"/>
      <c r="DC112" s="716"/>
      <c r="DD112" s="717"/>
      <c r="DE112" s="715"/>
      <c r="DF112" s="716"/>
      <c r="DG112" s="716"/>
      <c r="DH112" s="717"/>
      <c r="DI112" s="715"/>
      <c r="DJ112" s="716"/>
      <c r="DK112" s="716"/>
      <c r="DL112" s="717"/>
      <c r="DM112" s="715"/>
      <c r="DN112" s="716"/>
      <c r="DO112" s="716"/>
      <c r="DP112" s="717"/>
      <c r="DQ112" s="715"/>
      <c r="DR112" s="716"/>
      <c r="DS112" s="716"/>
      <c r="DT112" s="787"/>
      <c r="DU112" s="733"/>
      <c r="DV112" s="727"/>
      <c r="DW112" s="727"/>
      <c r="DX112" s="727"/>
      <c r="DY112" s="730"/>
      <c r="DZ112" s="729"/>
    </row>
    <row r="113" spans="21:130" ht="7.5" customHeight="1">
      <c r="U113" s="194"/>
      <c r="V113" s="711"/>
      <c r="W113" s="711"/>
      <c r="X113" s="193"/>
      <c r="Y113" s="194"/>
      <c r="Z113" s="711"/>
      <c r="AA113" s="711"/>
      <c r="AB113" s="193"/>
      <c r="AC113" s="194"/>
      <c r="AD113" s="711"/>
      <c r="AE113" s="711"/>
      <c r="AF113" s="193"/>
      <c r="AG113" s="194"/>
      <c r="AH113" s="711"/>
      <c r="AI113" s="711"/>
      <c r="AJ113" s="193"/>
      <c r="AK113" s="194"/>
      <c r="AL113" s="711"/>
      <c r="AM113" s="711"/>
      <c r="AN113" s="193"/>
      <c r="AO113" s="194"/>
      <c r="AP113" s="192"/>
      <c r="AQ113" s="788"/>
      <c r="AR113" s="724"/>
      <c r="AS113" s="722"/>
      <c r="AT113" s="716"/>
      <c r="AU113" s="716"/>
      <c r="AV113" s="717"/>
      <c r="AW113" s="715"/>
      <c r="AX113" s="716"/>
      <c r="AY113" s="716"/>
      <c r="AZ113" s="717"/>
      <c r="BA113" s="715"/>
      <c r="BB113" s="716"/>
      <c r="BC113" s="716"/>
      <c r="BD113" s="717"/>
      <c r="BE113" s="715"/>
      <c r="BF113" s="716"/>
      <c r="BG113" s="716"/>
      <c r="BH113" s="717"/>
      <c r="BI113" s="715"/>
      <c r="BJ113" s="716"/>
      <c r="BK113" s="716"/>
      <c r="BL113" s="717"/>
      <c r="BM113" s="715"/>
      <c r="BN113" s="716"/>
      <c r="BO113" s="716"/>
      <c r="BP113" s="717"/>
      <c r="BQ113" s="715"/>
      <c r="BR113" s="716"/>
      <c r="BS113" s="716"/>
      <c r="BT113" s="717"/>
      <c r="BU113" s="715"/>
      <c r="BV113" s="716"/>
      <c r="BW113" s="716"/>
      <c r="BX113" s="717"/>
      <c r="BY113" s="715"/>
      <c r="BZ113" s="716"/>
      <c r="CA113" s="716"/>
      <c r="CB113" s="717"/>
      <c r="CC113" s="715"/>
      <c r="CD113" s="716"/>
      <c r="CE113" s="716"/>
      <c r="CF113" s="717"/>
      <c r="CG113" s="715"/>
      <c r="CH113" s="716"/>
      <c r="CI113" s="716"/>
      <c r="CJ113" s="717"/>
      <c r="CK113" s="715"/>
      <c r="CL113" s="716"/>
      <c r="CM113" s="716"/>
      <c r="CN113" s="717"/>
      <c r="CO113" s="715"/>
      <c r="CP113" s="716"/>
      <c r="CQ113" s="716"/>
      <c r="CR113" s="717"/>
      <c r="CS113" s="715"/>
      <c r="CT113" s="716"/>
      <c r="CU113" s="716"/>
      <c r="CV113" s="717"/>
      <c r="CW113" s="715"/>
      <c r="CX113" s="716"/>
      <c r="CY113" s="716"/>
      <c r="CZ113" s="717"/>
      <c r="DA113" s="715"/>
      <c r="DB113" s="716"/>
      <c r="DC113" s="716"/>
      <c r="DD113" s="717"/>
      <c r="DE113" s="715"/>
      <c r="DF113" s="716"/>
      <c r="DG113" s="716"/>
      <c r="DH113" s="717"/>
      <c r="DI113" s="715"/>
      <c r="DJ113" s="716"/>
      <c r="DK113" s="716"/>
      <c r="DL113" s="717"/>
      <c r="DM113" s="715"/>
      <c r="DN113" s="716"/>
      <c r="DO113" s="716"/>
      <c r="DP113" s="717"/>
      <c r="DQ113" s="715"/>
      <c r="DR113" s="716"/>
      <c r="DS113" s="716"/>
      <c r="DT113" s="787"/>
      <c r="DU113" s="733"/>
      <c r="DV113" s="727"/>
      <c r="DW113" s="727"/>
      <c r="DX113" s="727"/>
      <c r="DY113" s="730"/>
      <c r="DZ113" s="729"/>
    </row>
    <row r="114" spans="21:130" ht="7.5" customHeight="1">
      <c r="V114" s="194"/>
      <c r="W114" s="193"/>
      <c r="X114" s="711"/>
      <c r="Y114" s="711"/>
      <c r="Z114" s="194"/>
      <c r="AA114" s="193"/>
      <c r="AB114" s="711"/>
      <c r="AC114" s="711"/>
      <c r="AD114" s="194"/>
      <c r="AE114" s="193"/>
      <c r="AF114" s="711"/>
      <c r="AG114" s="711"/>
      <c r="AH114" s="194"/>
      <c r="AI114" s="193"/>
      <c r="AJ114" s="711"/>
      <c r="AK114" s="711"/>
      <c r="AL114" s="194"/>
      <c r="AM114" s="193"/>
      <c r="AN114" s="711"/>
      <c r="AO114" s="711"/>
      <c r="AP114" s="194"/>
      <c r="AQ114" s="788"/>
      <c r="AR114" s="724"/>
      <c r="AS114" s="723"/>
      <c r="AT114" s="719"/>
      <c r="AU114" s="719"/>
      <c r="AV114" s="720"/>
      <c r="AW114" s="718"/>
      <c r="AX114" s="719"/>
      <c r="AY114" s="719"/>
      <c r="AZ114" s="720"/>
      <c r="BA114" s="718"/>
      <c r="BB114" s="719"/>
      <c r="BC114" s="719"/>
      <c r="BD114" s="720"/>
      <c r="BE114" s="718"/>
      <c r="BF114" s="719"/>
      <c r="BG114" s="719"/>
      <c r="BH114" s="720"/>
      <c r="BI114" s="718"/>
      <c r="BJ114" s="719"/>
      <c r="BK114" s="719"/>
      <c r="BL114" s="720"/>
      <c r="BM114" s="718"/>
      <c r="BN114" s="719"/>
      <c r="BO114" s="719"/>
      <c r="BP114" s="720"/>
      <c r="BQ114" s="718"/>
      <c r="BR114" s="719"/>
      <c r="BS114" s="719"/>
      <c r="BT114" s="720"/>
      <c r="BU114" s="718"/>
      <c r="BV114" s="719"/>
      <c r="BW114" s="719"/>
      <c r="BX114" s="720"/>
      <c r="BY114" s="718"/>
      <c r="BZ114" s="719"/>
      <c r="CA114" s="719"/>
      <c r="CB114" s="720"/>
      <c r="CC114" s="718"/>
      <c r="CD114" s="719"/>
      <c r="CE114" s="719"/>
      <c r="CF114" s="720"/>
      <c r="CG114" s="718"/>
      <c r="CH114" s="719"/>
      <c r="CI114" s="719"/>
      <c r="CJ114" s="720"/>
      <c r="CK114" s="718"/>
      <c r="CL114" s="719"/>
      <c r="CM114" s="719"/>
      <c r="CN114" s="720"/>
      <c r="CO114" s="718"/>
      <c r="CP114" s="719"/>
      <c r="CQ114" s="719"/>
      <c r="CR114" s="720"/>
      <c r="CS114" s="718"/>
      <c r="CT114" s="719"/>
      <c r="CU114" s="719"/>
      <c r="CV114" s="720"/>
      <c r="CW114" s="718"/>
      <c r="CX114" s="719"/>
      <c r="CY114" s="719"/>
      <c r="CZ114" s="720"/>
      <c r="DA114" s="718"/>
      <c r="DB114" s="719"/>
      <c r="DC114" s="719"/>
      <c r="DD114" s="720"/>
      <c r="DE114" s="718"/>
      <c r="DF114" s="719"/>
      <c r="DG114" s="719"/>
      <c r="DH114" s="720"/>
      <c r="DI114" s="718"/>
      <c r="DJ114" s="719"/>
      <c r="DK114" s="719"/>
      <c r="DL114" s="720"/>
      <c r="DM114" s="718"/>
      <c r="DN114" s="719"/>
      <c r="DO114" s="719"/>
      <c r="DP114" s="720"/>
      <c r="DQ114" s="718"/>
      <c r="DR114" s="719"/>
      <c r="DS114" s="719"/>
      <c r="DT114" s="789"/>
      <c r="DU114" s="733"/>
      <c r="DV114" s="727"/>
      <c r="DW114" s="727"/>
      <c r="DX114" s="727"/>
      <c r="DY114" s="730"/>
      <c r="DZ114" s="729"/>
    </row>
    <row r="115" spans="21:130" ht="7.5" customHeight="1">
      <c r="W115" s="194"/>
      <c r="X115" s="711"/>
      <c r="Y115" s="711"/>
      <c r="Z115" s="193"/>
      <c r="AA115" s="194"/>
      <c r="AB115" s="711"/>
      <c r="AC115" s="711"/>
      <c r="AD115" s="193"/>
      <c r="AE115" s="194"/>
      <c r="AF115" s="711"/>
      <c r="AG115" s="711"/>
      <c r="AH115" s="193"/>
      <c r="AI115" s="194"/>
      <c r="AJ115" s="711"/>
      <c r="AK115" s="711"/>
      <c r="AL115" s="193"/>
      <c r="AM115" s="194"/>
      <c r="AN115" s="711"/>
      <c r="AO115" s="711"/>
      <c r="AP115" s="193"/>
      <c r="AQ115" s="788" t="s">
        <v>315</v>
      </c>
      <c r="AR115" s="724"/>
      <c r="AS115" s="721"/>
      <c r="AT115" s="713"/>
      <c r="AU115" s="713"/>
      <c r="AV115" s="714"/>
      <c r="AW115" s="712"/>
      <c r="AX115" s="713"/>
      <c r="AY115" s="713"/>
      <c r="AZ115" s="714"/>
      <c r="BA115" s="712"/>
      <c r="BB115" s="713"/>
      <c r="BC115" s="713"/>
      <c r="BD115" s="714"/>
      <c r="BE115" s="712"/>
      <c r="BF115" s="713"/>
      <c r="BG115" s="713"/>
      <c r="BH115" s="714"/>
      <c r="BI115" s="712"/>
      <c r="BJ115" s="713"/>
      <c r="BK115" s="713"/>
      <c r="BL115" s="714"/>
      <c r="BM115" s="712"/>
      <c r="BN115" s="713"/>
      <c r="BO115" s="713"/>
      <c r="BP115" s="714"/>
      <c r="BQ115" s="712"/>
      <c r="BR115" s="713"/>
      <c r="BS115" s="713"/>
      <c r="BT115" s="714"/>
      <c r="BU115" s="712"/>
      <c r="BV115" s="713"/>
      <c r="BW115" s="713"/>
      <c r="BX115" s="714"/>
      <c r="BY115" s="712"/>
      <c r="BZ115" s="713"/>
      <c r="CA115" s="713"/>
      <c r="CB115" s="714"/>
      <c r="CC115" s="712"/>
      <c r="CD115" s="713"/>
      <c r="CE115" s="713"/>
      <c r="CF115" s="714"/>
      <c r="CG115" s="712"/>
      <c r="CH115" s="713"/>
      <c r="CI115" s="713"/>
      <c r="CJ115" s="714"/>
      <c r="CK115" s="712"/>
      <c r="CL115" s="713"/>
      <c r="CM115" s="713"/>
      <c r="CN115" s="714"/>
      <c r="CO115" s="712"/>
      <c r="CP115" s="713"/>
      <c r="CQ115" s="713"/>
      <c r="CR115" s="714"/>
      <c r="CS115" s="712"/>
      <c r="CT115" s="713"/>
      <c r="CU115" s="713"/>
      <c r="CV115" s="714"/>
      <c r="CW115" s="712"/>
      <c r="CX115" s="713"/>
      <c r="CY115" s="713"/>
      <c r="CZ115" s="714"/>
      <c r="DA115" s="712"/>
      <c r="DB115" s="713"/>
      <c r="DC115" s="713"/>
      <c r="DD115" s="714"/>
      <c r="DE115" s="712"/>
      <c r="DF115" s="713"/>
      <c r="DG115" s="713"/>
      <c r="DH115" s="714"/>
      <c r="DI115" s="712"/>
      <c r="DJ115" s="713"/>
      <c r="DK115" s="713"/>
      <c r="DL115" s="714"/>
      <c r="DM115" s="712"/>
      <c r="DN115" s="713"/>
      <c r="DO115" s="713"/>
      <c r="DP115" s="714"/>
      <c r="DQ115" s="712"/>
      <c r="DR115" s="713"/>
      <c r="DS115" s="713"/>
      <c r="DT115" s="786"/>
      <c r="DU115" s="733"/>
      <c r="DV115" s="727"/>
      <c r="DW115" s="727"/>
      <c r="DX115" s="727"/>
      <c r="DY115" s="730"/>
      <c r="DZ115" s="729">
        <f>DU115-MAX(DV115:DY118)</f>
        <v>0</v>
      </c>
    </row>
    <row r="116" spans="21:130" ht="7.5" customHeight="1">
      <c r="X116" s="194"/>
      <c r="Y116" s="193"/>
      <c r="Z116" s="711"/>
      <c r="AA116" s="711"/>
      <c r="AB116" s="194"/>
      <c r="AC116" s="193"/>
      <c r="AD116" s="711"/>
      <c r="AE116" s="711"/>
      <c r="AF116" s="194"/>
      <c r="AG116" s="193"/>
      <c r="AH116" s="711"/>
      <c r="AI116" s="711"/>
      <c r="AJ116" s="194"/>
      <c r="AK116" s="193"/>
      <c r="AL116" s="711"/>
      <c r="AM116" s="711"/>
      <c r="AN116" s="194"/>
      <c r="AO116" s="193"/>
      <c r="AP116" s="192"/>
      <c r="AQ116" s="788"/>
      <c r="AR116" s="724"/>
      <c r="AS116" s="722"/>
      <c r="AT116" s="716"/>
      <c r="AU116" s="716"/>
      <c r="AV116" s="717"/>
      <c r="AW116" s="715"/>
      <c r="AX116" s="716"/>
      <c r="AY116" s="716"/>
      <c r="AZ116" s="717"/>
      <c r="BA116" s="715"/>
      <c r="BB116" s="716"/>
      <c r="BC116" s="716"/>
      <c r="BD116" s="717"/>
      <c r="BE116" s="715"/>
      <c r="BF116" s="716"/>
      <c r="BG116" s="716"/>
      <c r="BH116" s="717"/>
      <c r="BI116" s="715"/>
      <c r="BJ116" s="716"/>
      <c r="BK116" s="716"/>
      <c r="BL116" s="717"/>
      <c r="BM116" s="715"/>
      <c r="BN116" s="716"/>
      <c r="BO116" s="716"/>
      <c r="BP116" s="717"/>
      <c r="BQ116" s="715"/>
      <c r="BR116" s="716"/>
      <c r="BS116" s="716"/>
      <c r="BT116" s="717"/>
      <c r="BU116" s="715"/>
      <c r="BV116" s="716"/>
      <c r="BW116" s="716"/>
      <c r="BX116" s="717"/>
      <c r="BY116" s="715"/>
      <c r="BZ116" s="716"/>
      <c r="CA116" s="716"/>
      <c r="CB116" s="717"/>
      <c r="CC116" s="715"/>
      <c r="CD116" s="716"/>
      <c r="CE116" s="716"/>
      <c r="CF116" s="717"/>
      <c r="CG116" s="715"/>
      <c r="CH116" s="716"/>
      <c r="CI116" s="716"/>
      <c r="CJ116" s="717"/>
      <c r="CK116" s="715"/>
      <c r="CL116" s="716"/>
      <c r="CM116" s="716"/>
      <c r="CN116" s="717"/>
      <c r="CO116" s="715"/>
      <c r="CP116" s="716"/>
      <c r="CQ116" s="716"/>
      <c r="CR116" s="717"/>
      <c r="CS116" s="715"/>
      <c r="CT116" s="716"/>
      <c r="CU116" s="716"/>
      <c r="CV116" s="717"/>
      <c r="CW116" s="715"/>
      <c r="CX116" s="716"/>
      <c r="CY116" s="716"/>
      <c r="CZ116" s="717"/>
      <c r="DA116" s="715"/>
      <c r="DB116" s="716"/>
      <c r="DC116" s="716"/>
      <c r="DD116" s="717"/>
      <c r="DE116" s="715"/>
      <c r="DF116" s="716"/>
      <c r="DG116" s="716"/>
      <c r="DH116" s="717"/>
      <c r="DI116" s="715"/>
      <c r="DJ116" s="716"/>
      <c r="DK116" s="716"/>
      <c r="DL116" s="717"/>
      <c r="DM116" s="715"/>
      <c r="DN116" s="716"/>
      <c r="DO116" s="716"/>
      <c r="DP116" s="717"/>
      <c r="DQ116" s="715"/>
      <c r="DR116" s="716"/>
      <c r="DS116" s="716"/>
      <c r="DT116" s="787"/>
      <c r="DU116" s="733"/>
      <c r="DV116" s="727"/>
      <c r="DW116" s="727"/>
      <c r="DX116" s="727"/>
      <c r="DY116" s="730"/>
      <c r="DZ116" s="729"/>
    </row>
    <row r="117" spans="21:130" ht="7.5" customHeight="1">
      <c r="Y117" s="194"/>
      <c r="Z117" s="711"/>
      <c r="AA117" s="711"/>
      <c r="AB117" s="193"/>
      <c r="AC117" s="194"/>
      <c r="AD117" s="711"/>
      <c r="AE117" s="711"/>
      <c r="AF117" s="193"/>
      <c r="AG117" s="194"/>
      <c r="AH117" s="711"/>
      <c r="AI117" s="711"/>
      <c r="AJ117" s="193"/>
      <c r="AK117" s="194"/>
      <c r="AL117" s="711"/>
      <c r="AM117" s="711"/>
      <c r="AN117" s="193"/>
      <c r="AO117" s="194"/>
      <c r="AP117" s="192"/>
      <c r="AQ117" s="788"/>
      <c r="AR117" s="724"/>
      <c r="AS117" s="722"/>
      <c r="AT117" s="716"/>
      <c r="AU117" s="716"/>
      <c r="AV117" s="717"/>
      <c r="AW117" s="715"/>
      <c r="AX117" s="716"/>
      <c r="AY117" s="716"/>
      <c r="AZ117" s="717"/>
      <c r="BA117" s="715"/>
      <c r="BB117" s="716"/>
      <c r="BC117" s="716"/>
      <c r="BD117" s="717"/>
      <c r="BE117" s="715"/>
      <c r="BF117" s="716"/>
      <c r="BG117" s="716"/>
      <c r="BH117" s="717"/>
      <c r="BI117" s="715"/>
      <c r="BJ117" s="716"/>
      <c r="BK117" s="716"/>
      <c r="BL117" s="717"/>
      <c r="BM117" s="715"/>
      <c r="BN117" s="716"/>
      <c r="BO117" s="716"/>
      <c r="BP117" s="717"/>
      <c r="BQ117" s="715"/>
      <c r="BR117" s="716"/>
      <c r="BS117" s="716"/>
      <c r="BT117" s="717"/>
      <c r="BU117" s="715"/>
      <c r="BV117" s="716"/>
      <c r="BW117" s="716"/>
      <c r="BX117" s="717"/>
      <c r="BY117" s="715"/>
      <c r="BZ117" s="716"/>
      <c r="CA117" s="716"/>
      <c r="CB117" s="717"/>
      <c r="CC117" s="715"/>
      <c r="CD117" s="716"/>
      <c r="CE117" s="716"/>
      <c r="CF117" s="717"/>
      <c r="CG117" s="715"/>
      <c r="CH117" s="716"/>
      <c r="CI117" s="716"/>
      <c r="CJ117" s="717"/>
      <c r="CK117" s="715"/>
      <c r="CL117" s="716"/>
      <c r="CM117" s="716"/>
      <c r="CN117" s="717"/>
      <c r="CO117" s="715"/>
      <c r="CP117" s="716"/>
      <c r="CQ117" s="716"/>
      <c r="CR117" s="717"/>
      <c r="CS117" s="715"/>
      <c r="CT117" s="716"/>
      <c r="CU117" s="716"/>
      <c r="CV117" s="717"/>
      <c r="CW117" s="715"/>
      <c r="CX117" s="716"/>
      <c r="CY117" s="716"/>
      <c r="CZ117" s="717"/>
      <c r="DA117" s="715"/>
      <c r="DB117" s="716"/>
      <c r="DC117" s="716"/>
      <c r="DD117" s="717"/>
      <c r="DE117" s="715"/>
      <c r="DF117" s="716"/>
      <c r="DG117" s="716"/>
      <c r="DH117" s="717"/>
      <c r="DI117" s="715"/>
      <c r="DJ117" s="716"/>
      <c r="DK117" s="716"/>
      <c r="DL117" s="717"/>
      <c r="DM117" s="715"/>
      <c r="DN117" s="716"/>
      <c r="DO117" s="716"/>
      <c r="DP117" s="717"/>
      <c r="DQ117" s="715"/>
      <c r="DR117" s="716"/>
      <c r="DS117" s="716"/>
      <c r="DT117" s="787"/>
      <c r="DU117" s="733"/>
      <c r="DV117" s="727"/>
      <c r="DW117" s="727"/>
      <c r="DX117" s="727"/>
      <c r="DY117" s="730"/>
      <c r="DZ117" s="729"/>
    </row>
    <row r="118" spans="21:130" ht="7.5" customHeight="1">
      <c r="Z118" s="194"/>
      <c r="AA118" s="193"/>
      <c r="AB118" s="711"/>
      <c r="AC118" s="711"/>
      <c r="AD118" s="194"/>
      <c r="AE118" s="193"/>
      <c r="AF118" s="711"/>
      <c r="AG118" s="711"/>
      <c r="AH118" s="194"/>
      <c r="AI118" s="193"/>
      <c r="AJ118" s="711"/>
      <c r="AK118" s="711"/>
      <c r="AL118" s="194"/>
      <c r="AM118" s="193"/>
      <c r="AN118" s="711"/>
      <c r="AO118" s="711"/>
      <c r="AP118" s="194"/>
      <c r="AQ118" s="788"/>
      <c r="AR118" s="724"/>
      <c r="AS118" s="723"/>
      <c r="AT118" s="719"/>
      <c r="AU118" s="719"/>
      <c r="AV118" s="720"/>
      <c r="AW118" s="718"/>
      <c r="AX118" s="719"/>
      <c r="AY118" s="719"/>
      <c r="AZ118" s="720"/>
      <c r="BA118" s="718"/>
      <c r="BB118" s="719"/>
      <c r="BC118" s="719"/>
      <c r="BD118" s="720"/>
      <c r="BE118" s="718"/>
      <c r="BF118" s="719"/>
      <c r="BG118" s="719"/>
      <c r="BH118" s="720"/>
      <c r="BI118" s="718"/>
      <c r="BJ118" s="719"/>
      <c r="BK118" s="719"/>
      <c r="BL118" s="720"/>
      <c r="BM118" s="718"/>
      <c r="BN118" s="719"/>
      <c r="BO118" s="719"/>
      <c r="BP118" s="720"/>
      <c r="BQ118" s="718"/>
      <c r="BR118" s="719"/>
      <c r="BS118" s="719"/>
      <c r="BT118" s="720"/>
      <c r="BU118" s="718"/>
      <c r="BV118" s="719"/>
      <c r="BW118" s="719"/>
      <c r="BX118" s="720"/>
      <c r="BY118" s="718"/>
      <c r="BZ118" s="719"/>
      <c r="CA118" s="719"/>
      <c r="CB118" s="720"/>
      <c r="CC118" s="718"/>
      <c r="CD118" s="719"/>
      <c r="CE118" s="719"/>
      <c r="CF118" s="720"/>
      <c r="CG118" s="718"/>
      <c r="CH118" s="719"/>
      <c r="CI118" s="719"/>
      <c r="CJ118" s="720"/>
      <c r="CK118" s="718"/>
      <c r="CL118" s="719"/>
      <c r="CM118" s="719"/>
      <c r="CN118" s="720"/>
      <c r="CO118" s="718"/>
      <c r="CP118" s="719"/>
      <c r="CQ118" s="719"/>
      <c r="CR118" s="720"/>
      <c r="CS118" s="718"/>
      <c r="CT118" s="719"/>
      <c r="CU118" s="719"/>
      <c r="CV118" s="720"/>
      <c r="CW118" s="718"/>
      <c r="CX118" s="719"/>
      <c r="CY118" s="719"/>
      <c r="CZ118" s="720"/>
      <c r="DA118" s="718"/>
      <c r="DB118" s="719"/>
      <c r="DC118" s="719"/>
      <c r="DD118" s="720"/>
      <c r="DE118" s="718"/>
      <c r="DF118" s="719"/>
      <c r="DG118" s="719"/>
      <c r="DH118" s="720"/>
      <c r="DI118" s="718"/>
      <c r="DJ118" s="719"/>
      <c r="DK118" s="719"/>
      <c r="DL118" s="720"/>
      <c r="DM118" s="718"/>
      <c r="DN118" s="719"/>
      <c r="DO118" s="719"/>
      <c r="DP118" s="720"/>
      <c r="DQ118" s="718"/>
      <c r="DR118" s="719"/>
      <c r="DS118" s="719"/>
      <c r="DT118" s="789"/>
      <c r="DU118" s="733"/>
      <c r="DV118" s="727"/>
      <c r="DW118" s="727"/>
      <c r="DX118" s="727"/>
      <c r="DY118" s="730"/>
      <c r="DZ118" s="729"/>
    </row>
    <row r="119" spans="21:130" ht="7.5" customHeight="1">
      <c r="AA119" s="194"/>
      <c r="AB119" s="711"/>
      <c r="AC119" s="711"/>
      <c r="AD119" s="193"/>
      <c r="AE119" s="194"/>
      <c r="AF119" s="711"/>
      <c r="AG119" s="711"/>
      <c r="AH119" s="193"/>
      <c r="AI119" s="194"/>
      <c r="AJ119" s="711"/>
      <c r="AK119" s="711"/>
      <c r="AL119" s="193"/>
      <c r="AM119" s="194"/>
      <c r="AN119" s="711"/>
      <c r="AO119" s="711"/>
      <c r="AP119" s="193"/>
      <c r="AQ119" s="788" t="s">
        <v>316</v>
      </c>
      <c r="AR119" s="724"/>
      <c r="AS119" s="721"/>
      <c r="AT119" s="713"/>
      <c r="AU119" s="713"/>
      <c r="AV119" s="714"/>
      <c r="AW119" s="712"/>
      <c r="AX119" s="713"/>
      <c r="AY119" s="713"/>
      <c r="AZ119" s="714"/>
      <c r="BA119" s="712"/>
      <c r="BB119" s="713"/>
      <c r="BC119" s="713"/>
      <c r="BD119" s="714"/>
      <c r="BE119" s="712"/>
      <c r="BF119" s="713"/>
      <c r="BG119" s="713"/>
      <c r="BH119" s="714"/>
      <c r="BI119" s="712"/>
      <c r="BJ119" s="713"/>
      <c r="BK119" s="713"/>
      <c r="BL119" s="714"/>
      <c r="BM119" s="712"/>
      <c r="BN119" s="713"/>
      <c r="BO119" s="713"/>
      <c r="BP119" s="714"/>
      <c r="BQ119" s="712"/>
      <c r="BR119" s="713"/>
      <c r="BS119" s="713"/>
      <c r="BT119" s="714"/>
      <c r="BU119" s="712"/>
      <c r="BV119" s="713"/>
      <c r="BW119" s="713"/>
      <c r="BX119" s="714"/>
      <c r="BY119" s="712"/>
      <c r="BZ119" s="713"/>
      <c r="CA119" s="713"/>
      <c r="CB119" s="714"/>
      <c r="CC119" s="712"/>
      <c r="CD119" s="713"/>
      <c r="CE119" s="713"/>
      <c r="CF119" s="714"/>
      <c r="CG119" s="712"/>
      <c r="CH119" s="713"/>
      <c r="CI119" s="713"/>
      <c r="CJ119" s="714"/>
      <c r="CK119" s="712"/>
      <c r="CL119" s="713"/>
      <c r="CM119" s="713"/>
      <c r="CN119" s="714"/>
      <c r="CO119" s="712"/>
      <c r="CP119" s="713"/>
      <c r="CQ119" s="713"/>
      <c r="CR119" s="714"/>
      <c r="CS119" s="712"/>
      <c r="CT119" s="713"/>
      <c r="CU119" s="713"/>
      <c r="CV119" s="714"/>
      <c r="CW119" s="712"/>
      <c r="CX119" s="713"/>
      <c r="CY119" s="713"/>
      <c r="CZ119" s="714"/>
      <c r="DA119" s="712"/>
      <c r="DB119" s="713"/>
      <c r="DC119" s="713"/>
      <c r="DD119" s="714"/>
      <c r="DE119" s="712"/>
      <c r="DF119" s="713"/>
      <c r="DG119" s="713"/>
      <c r="DH119" s="714"/>
      <c r="DI119" s="712"/>
      <c r="DJ119" s="713"/>
      <c r="DK119" s="713"/>
      <c r="DL119" s="714"/>
      <c r="DM119" s="712"/>
      <c r="DN119" s="713"/>
      <c r="DO119" s="713"/>
      <c r="DP119" s="714"/>
      <c r="DQ119" s="712"/>
      <c r="DR119" s="713"/>
      <c r="DS119" s="713"/>
      <c r="DT119" s="786"/>
      <c r="DU119" s="733"/>
      <c r="DV119" s="727"/>
      <c r="DW119" s="727"/>
      <c r="DX119" s="727"/>
      <c r="DY119" s="730"/>
      <c r="DZ119" s="729">
        <f>DU119-MAX(DV119:DY122)</f>
        <v>0</v>
      </c>
    </row>
    <row r="120" spans="21:130" ht="7.5" customHeight="1">
      <c r="AB120" s="194"/>
      <c r="AC120" s="193"/>
      <c r="AD120" s="711"/>
      <c r="AE120" s="711"/>
      <c r="AF120" s="194"/>
      <c r="AG120" s="193"/>
      <c r="AH120" s="711"/>
      <c r="AI120" s="711"/>
      <c r="AJ120" s="194"/>
      <c r="AK120" s="193"/>
      <c r="AL120" s="711"/>
      <c r="AM120" s="711"/>
      <c r="AN120" s="194"/>
      <c r="AO120" s="193"/>
      <c r="AP120" s="192"/>
      <c r="AQ120" s="788"/>
      <c r="AR120" s="724"/>
      <c r="AS120" s="722"/>
      <c r="AT120" s="716"/>
      <c r="AU120" s="716"/>
      <c r="AV120" s="717"/>
      <c r="AW120" s="715"/>
      <c r="AX120" s="716"/>
      <c r="AY120" s="716"/>
      <c r="AZ120" s="717"/>
      <c r="BA120" s="715"/>
      <c r="BB120" s="716"/>
      <c r="BC120" s="716"/>
      <c r="BD120" s="717"/>
      <c r="BE120" s="715"/>
      <c r="BF120" s="716"/>
      <c r="BG120" s="716"/>
      <c r="BH120" s="717"/>
      <c r="BI120" s="715"/>
      <c r="BJ120" s="716"/>
      <c r="BK120" s="716"/>
      <c r="BL120" s="717"/>
      <c r="BM120" s="715"/>
      <c r="BN120" s="716"/>
      <c r="BO120" s="716"/>
      <c r="BP120" s="717"/>
      <c r="BQ120" s="715"/>
      <c r="BR120" s="716"/>
      <c r="BS120" s="716"/>
      <c r="BT120" s="717"/>
      <c r="BU120" s="715"/>
      <c r="BV120" s="716"/>
      <c r="BW120" s="716"/>
      <c r="BX120" s="717"/>
      <c r="BY120" s="715"/>
      <c r="BZ120" s="716"/>
      <c r="CA120" s="716"/>
      <c r="CB120" s="717"/>
      <c r="CC120" s="715"/>
      <c r="CD120" s="716"/>
      <c r="CE120" s="716"/>
      <c r="CF120" s="717"/>
      <c r="CG120" s="715"/>
      <c r="CH120" s="716"/>
      <c r="CI120" s="716"/>
      <c r="CJ120" s="717"/>
      <c r="CK120" s="715"/>
      <c r="CL120" s="716"/>
      <c r="CM120" s="716"/>
      <c r="CN120" s="717"/>
      <c r="CO120" s="715"/>
      <c r="CP120" s="716"/>
      <c r="CQ120" s="716"/>
      <c r="CR120" s="717"/>
      <c r="CS120" s="715"/>
      <c r="CT120" s="716"/>
      <c r="CU120" s="716"/>
      <c r="CV120" s="717"/>
      <c r="CW120" s="715"/>
      <c r="CX120" s="716"/>
      <c r="CY120" s="716"/>
      <c r="CZ120" s="717"/>
      <c r="DA120" s="715"/>
      <c r="DB120" s="716"/>
      <c r="DC120" s="716"/>
      <c r="DD120" s="717"/>
      <c r="DE120" s="715"/>
      <c r="DF120" s="716"/>
      <c r="DG120" s="716"/>
      <c r="DH120" s="717"/>
      <c r="DI120" s="715"/>
      <c r="DJ120" s="716"/>
      <c r="DK120" s="716"/>
      <c r="DL120" s="717"/>
      <c r="DM120" s="715"/>
      <c r="DN120" s="716"/>
      <c r="DO120" s="716"/>
      <c r="DP120" s="717"/>
      <c r="DQ120" s="715"/>
      <c r="DR120" s="716"/>
      <c r="DS120" s="716"/>
      <c r="DT120" s="787"/>
      <c r="DU120" s="733"/>
      <c r="DV120" s="727"/>
      <c r="DW120" s="727"/>
      <c r="DX120" s="727"/>
      <c r="DY120" s="730"/>
      <c r="DZ120" s="729"/>
    </row>
    <row r="121" spans="21:130" ht="7.5" customHeight="1">
      <c r="AC121" s="194"/>
      <c r="AD121" s="711"/>
      <c r="AE121" s="711"/>
      <c r="AF121" s="193"/>
      <c r="AG121" s="194"/>
      <c r="AH121" s="711"/>
      <c r="AI121" s="711"/>
      <c r="AJ121" s="193"/>
      <c r="AK121" s="194"/>
      <c r="AL121" s="711"/>
      <c r="AM121" s="711"/>
      <c r="AN121" s="193"/>
      <c r="AO121" s="194"/>
      <c r="AP121" s="192"/>
      <c r="AQ121" s="788"/>
      <c r="AR121" s="724"/>
      <c r="AS121" s="722"/>
      <c r="AT121" s="716"/>
      <c r="AU121" s="716"/>
      <c r="AV121" s="717"/>
      <c r="AW121" s="715"/>
      <c r="AX121" s="716"/>
      <c r="AY121" s="716"/>
      <c r="AZ121" s="717"/>
      <c r="BA121" s="715"/>
      <c r="BB121" s="716"/>
      <c r="BC121" s="716"/>
      <c r="BD121" s="717"/>
      <c r="BE121" s="715"/>
      <c r="BF121" s="716"/>
      <c r="BG121" s="716"/>
      <c r="BH121" s="717"/>
      <c r="BI121" s="715"/>
      <c r="BJ121" s="716"/>
      <c r="BK121" s="716"/>
      <c r="BL121" s="717"/>
      <c r="BM121" s="715"/>
      <c r="BN121" s="716"/>
      <c r="BO121" s="716"/>
      <c r="BP121" s="717"/>
      <c r="BQ121" s="715"/>
      <c r="BR121" s="716"/>
      <c r="BS121" s="716"/>
      <c r="BT121" s="717"/>
      <c r="BU121" s="715"/>
      <c r="BV121" s="716"/>
      <c r="BW121" s="716"/>
      <c r="BX121" s="717"/>
      <c r="BY121" s="715"/>
      <c r="BZ121" s="716"/>
      <c r="CA121" s="716"/>
      <c r="CB121" s="717"/>
      <c r="CC121" s="715"/>
      <c r="CD121" s="716"/>
      <c r="CE121" s="716"/>
      <c r="CF121" s="717"/>
      <c r="CG121" s="715"/>
      <c r="CH121" s="716"/>
      <c r="CI121" s="716"/>
      <c r="CJ121" s="717"/>
      <c r="CK121" s="715"/>
      <c r="CL121" s="716"/>
      <c r="CM121" s="716"/>
      <c r="CN121" s="717"/>
      <c r="CO121" s="715"/>
      <c r="CP121" s="716"/>
      <c r="CQ121" s="716"/>
      <c r="CR121" s="717"/>
      <c r="CS121" s="715"/>
      <c r="CT121" s="716"/>
      <c r="CU121" s="716"/>
      <c r="CV121" s="717"/>
      <c r="CW121" s="715"/>
      <c r="CX121" s="716"/>
      <c r="CY121" s="716"/>
      <c r="CZ121" s="717"/>
      <c r="DA121" s="715"/>
      <c r="DB121" s="716"/>
      <c r="DC121" s="716"/>
      <c r="DD121" s="717"/>
      <c r="DE121" s="715"/>
      <c r="DF121" s="716"/>
      <c r="DG121" s="716"/>
      <c r="DH121" s="717"/>
      <c r="DI121" s="715"/>
      <c r="DJ121" s="716"/>
      <c r="DK121" s="716"/>
      <c r="DL121" s="717"/>
      <c r="DM121" s="715"/>
      <c r="DN121" s="716"/>
      <c r="DO121" s="716"/>
      <c r="DP121" s="717"/>
      <c r="DQ121" s="715"/>
      <c r="DR121" s="716"/>
      <c r="DS121" s="716"/>
      <c r="DT121" s="787"/>
      <c r="DU121" s="733"/>
      <c r="DV121" s="727"/>
      <c r="DW121" s="727"/>
      <c r="DX121" s="727"/>
      <c r="DY121" s="730"/>
      <c r="DZ121" s="729"/>
    </row>
    <row r="122" spans="21:130" ht="7.5" customHeight="1">
      <c r="AD122" s="194"/>
      <c r="AE122" s="193"/>
      <c r="AF122" s="711"/>
      <c r="AG122" s="711"/>
      <c r="AH122" s="194"/>
      <c r="AI122" s="193"/>
      <c r="AJ122" s="711"/>
      <c r="AK122" s="711"/>
      <c r="AL122" s="194"/>
      <c r="AM122" s="193"/>
      <c r="AN122" s="711"/>
      <c r="AO122" s="711"/>
      <c r="AP122" s="194"/>
      <c r="AQ122" s="788"/>
      <c r="AR122" s="724"/>
      <c r="AS122" s="723"/>
      <c r="AT122" s="719"/>
      <c r="AU122" s="719"/>
      <c r="AV122" s="720"/>
      <c r="AW122" s="718"/>
      <c r="AX122" s="719"/>
      <c r="AY122" s="719"/>
      <c r="AZ122" s="720"/>
      <c r="BA122" s="718"/>
      <c r="BB122" s="719"/>
      <c r="BC122" s="719"/>
      <c r="BD122" s="720"/>
      <c r="BE122" s="718"/>
      <c r="BF122" s="719"/>
      <c r="BG122" s="719"/>
      <c r="BH122" s="720"/>
      <c r="BI122" s="718"/>
      <c r="BJ122" s="719"/>
      <c r="BK122" s="719"/>
      <c r="BL122" s="720"/>
      <c r="BM122" s="718"/>
      <c r="BN122" s="719"/>
      <c r="BO122" s="719"/>
      <c r="BP122" s="720"/>
      <c r="BQ122" s="718"/>
      <c r="BR122" s="719"/>
      <c r="BS122" s="719"/>
      <c r="BT122" s="720"/>
      <c r="BU122" s="718"/>
      <c r="BV122" s="719"/>
      <c r="BW122" s="719"/>
      <c r="BX122" s="720"/>
      <c r="BY122" s="718"/>
      <c r="BZ122" s="719"/>
      <c r="CA122" s="719"/>
      <c r="CB122" s="720"/>
      <c r="CC122" s="718"/>
      <c r="CD122" s="719"/>
      <c r="CE122" s="719"/>
      <c r="CF122" s="720"/>
      <c r="CG122" s="718"/>
      <c r="CH122" s="719"/>
      <c r="CI122" s="719"/>
      <c r="CJ122" s="720"/>
      <c r="CK122" s="718"/>
      <c r="CL122" s="719"/>
      <c r="CM122" s="719"/>
      <c r="CN122" s="720"/>
      <c r="CO122" s="718"/>
      <c r="CP122" s="719"/>
      <c r="CQ122" s="719"/>
      <c r="CR122" s="720"/>
      <c r="CS122" s="718"/>
      <c r="CT122" s="719"/>
      <c r="CU122" s="719"/>
      <c r="CV122" s="720"/>
      <c r="CW122" s="718"/>
      <c r="CX122" s="719"/>
      <c r="CY122" s="719"/>
      <c r="CZ122" s="720"/>
      <c r="DA122" s="718"/>
      <c r="DB122" s="719"/>
      <c r="DC122" s="719"/>
      <c r="DD122" s="720"/>
      <c r="DE122" s="718"/>
      <c r="DF122" s="719"/>
      <c r="DG122" s="719"/>
      <c r="DH122" s="720"/>
      <c r="DI122" s="718"/>
      <c r="DJ122" s="719"/>
      <c r="DK122" s="719"/>
      <c r="DL122" s="720"/>
      <c r="DM122" s="718"/>
      <c r="DN122" s="719"/>
      <c r="DO122" s="719"/>
      <c r="DP122" s="720"/>
      <c r="DQ122" s="718"/>
      <c r="DR122" s="719"/>
      <c r="DS122" s="719"/>
      <c r="DT122" s="789"/>
      <c r="DU122" s="733"/>
      <c r="DV122" s="727"/>
      <c r="DW122" s="727"/>
      <c r="DX122" s="727"/>
      <c r="DY122" s="730"/>
      <c r="DZ122" s="729"/>
    </row>
    <row r="123" spans="21:130" ht="7.5" customHeight="1">
      <c r="AE123" s="194"/>
      <c r="AF123" s="711"/>
      <c r="AG123" s="711"/>
      <c r="AH123" s="193"/>
      <c r="AI123" s="194"/>
      <c r="AJ123" s="711"/>
      <c r="AK123" s="711"/>
      <c r="AL123" s="193"/>
      <c r="AM123" s="194"/>
      <c r="AN123" s="711"/>
      <c r="AO123" s="711"/>
      <c r="AP123" s="193"/>
      <c r="AQ123" s="788" t="s">
        <v>317</v>
      </c>
      <c r="AR123" s="724"/>
      <c r="AS123" s="721"/>
      <c r="AT123" s="713"/>
      <c r="AU123" s="713"/>
      <c r="AV123" s="714"/>
      <c r="AW123" s="712"/>
      <c r="AX123" s="713"/>
      <c r="AY123" s="713"/>
      <c r="AZ123" s="714"/>
      <c r="BA123" s="712"/>
      <c r="BB123" s="713"/>
      <c r="BC123" s="713"/>
      <c r="BD123" s="714"/>
      <c r="BE123" s="712"/>
      <c r="BF123" s="713"/>
      <c r="BG123" s="713"/>
      <c r="BH123" s="714"/>
      <c r="BI123" s="712"/>
      <c r="BJ123" s="713"/>
      <c r="BK123" s="713"/>
      <c r="BL123" s="714"/>
      <c r="BM123" s="712"/>
      <c r="BN123" s="713"/>
      <c r="BO123" s="713"/>
      <c r="BP123" s="714"/>
      <c r="BQ123" s="712"/>
      <c r="BR123" s="713"/>
      <c r="BS123" s="713"/>
      <c r="BT123" s="714"/>
      <c r="BU123" s="712"/>
      <c r="BV123" s="713"/>
      <c r="BW123" s="713"/>
      <c r="BX123" s="714"/>
      <c r="BY123" s="712"/>
      <c r="BZ123" s="713"/>
      <c r="CA123" s="713"/>
      <c r="CB123" s="714"/>
      <c r="CC123" s="712"/>
      <c r="CD123" s="713"/>
      <c r="CE123" s="713"/>
      <c r="CF123" s="714"/>
      <c r="CG123" s="712"/>
      <c r="CH123" s="713"/>
      <c r="CI123" s="713"/>
      <c r="CJ123" s="714"/>
      <c r="CK123" s="712"/>
      <c r="CL123" s="713"/>
      <c r="CM123" s="713"/>
      <c r="CN123" s="714"/>
      <c r="CO123" s="712"/>
      <c r="CP123" s="713"/>
      <c r="CQ123" s="713"/>
      <c r="CR123" s="714"/>
      <c r="CS123" s="712"/>
      <c r="CT123" s="713"/>
      <c r="CU123" s="713"/>
      <c r="CV123" s="714"/>
      <c r="CW123" s="712"/>
      <c r="CX123" s="713"/>
      <c r="CY123" s="713"/>
      <c r="CZ123" s="714"/>
      <c r="DA123" s="712"/>
      <c r="DB123" s="713"/>
      <c r="DC123" s="713"/>
      <c r="DD123" s="714"/>
      <c r="DE123" s="712"/>
      <c r="DF123" s="713"/>
      <c r="DG123" s="713"/>
      <c r="DH123" s="714"/>
      <c r="DI123" s="712"/>
      <c r="DJ123" s="713"/>
      <c r="DK123" s="713"/>
      <c r="DL123" s="714"/>
      <c r="DM123" s="712"/>
      <c r="DN123" s="713"/>
      <c r="DO123" s="713"/>
      <c r="DP123" s="714"/>
      <c r="DQ123" s="712"/>
      <c r="DR123" s="713"/>
      <c r="DS123" s="713"/>
      <c r="DT123" s="786"/>
      <c r="DU123" s="733"/>
      <c r="DV123" s="727"/>
      <c r="DW123" s="727"/>
      <c r="DX123" s="727"/>
      <c r="DY123" s="730"/>
      <c r="DZ123" s="729">
        <f>DU123-MAX(DV123:DY126)</f>
        <v>0</v>
      </c>
    </row>
    <row r="124" spans="21:130" ht="7.5" customHeight="1">
      <c r="AF124" s="194"/>
      <c r="AG124" s="193"/>
      <c r="AH124" s="711"/>
      <c r="AI124" s="711"/>
      <c r="AJ124" s="194"/>
      <c r="AK124" s="193"/>
      <c r="AL124" s="711"/>
      <c r="AM124" s="711"/>
      <c r="AN124" s="194"/>
      <c r="AO124" s="193"/>
      <c r="AP124" s="192"/>
      <c r="AQ124" s="788"/>
      <c r="AR124" s="724"/>
      <c r="AS124" s="722"/>
      <c r="AT124" s="716"/>
      <c r="AU124" s="716"/>
      <c r="AV124" s="717"/>
      <c r="AW124" s="715"/>
      <c r="AX124" s="716"/>
      <c r="AY124" s="716"/>
      <c r="AZ124" s="717"/>
      <c r="BA124" s="715"/>
      <c r="BB124" s="716"/>
      <c r="BC124" s="716"/>
      <c r="BD124" s="717"/>
      <c r="BE124" s="715"/>
      <c r="BF124" s="716"/>
      <c r="BG124" s="716"/>
      <c r="BH124" s="717"/>
      <c r="BI124" s="715"/>
      <c r="BJ124" s="716"/>
      <c r="BK124" s="716"/>
      <c r="BL124" s="717"/>
      <c r="BM124" s="715"/>
      <c r="BN124" s="716"/>
      <c r="BO124" s="716"/>
      <c r="BP124" s="717"/>
      <c r="BQ124" s="715"/>
      <c r="BR124" s="716"/>
      <c r="BS124" s="716"/>
      <c r="BT124" s="717"/>
      <c r="BU124" s="715"/>
      <c r="BV124" s="716"/>
      <c r="BW124" s="716"/>
      <c r="BX124" s="717"/>
      <c r="BY124" s="715"/>
      <c r="BZ124" s="716"/>
      <c r="CA124" s="716"/>
      <c r="CB124" s="717"/>
      <c r="CC124" s="715"/>
      <c r="CD124" s="716"/>
      <c r="CE124" s="716"/>
      <c r="CF124" s="717"/>
      <c r="CG124" s="715"/>
      <c r="CH124" s="716"/>
      <c r="CI124" s="716"/>
      <c r="CJ124" s="717"/>
      <c r="CK124" s="715"/>
      <c r="CL124" s="716"/>
      <c r="CM124" s="716"/>
      <c r="CN124" s="717"/>
      <c r="CO124" s="715"/>
      <c r="CP124" s="716"/>
      <c r="CQ124" s="716"/>
      <c r="CR124" s="717"/>
      <c r="CS124" s="715"/>
      <c r="CT124" s="716"/>
      <c r="CU124" s="716"/>
      <c r="CV124" s="717"/>
      <c r="CW124" s="715"/>
      <c r="CX124" s="716"/>
      <c r="CY124" s="716"/>
      <c r="CZ124" s="717"/>
      <c r="DA124" s="715"/>
      <c r="DB124" s="716"/>
      <c r="DC124" s="716"/>
      <c r="DD124" s="717"/>
      <c r="DE124" s="715"/>
      <c r="DF124" s="716"/>
      <c r="DG124" s="716"/>
      <c r="DH124" s="717"/>
      <c r="DI124" s="715"/>
      <c r="DJ124" s="716"/>
      <c r="DK124" s="716"/>
      <c r="DL124" s="717"/>
      <c r="DM124" s="715"/>
      <c r="DN124" s="716"/>
      <c r="DO124" s="716"/>
      <c r="DP124" s="717"/>
      <c r="DQ124" s="715"/>
      <c r="DR124" s="716"/>
      <c r="DS124" s="716"/>
      <c r="DT124" s="787"/>
      <c r="DU124" s="733"/>
      <c r="DV124" s="727"/>
      <c r="DW124" s="727"/>
      <c r="DX124" s="727"/>
      <c r="DY124" s="730"/>
      <c r="DZ124" s="729"/>
    </row>
    <row r="125" spans="21:130" ht="7.5" customHeight="1">
      <c r="AG125" s="194"/>
      <c r="AH125" s="711"/>
      <c r="AI125" s="711"/>
      <c r="AJ125" s="193"/>
      <c r="AK125" s="194"/>
      <c r="AL125" s="711"/>
      <c r="AM125" s="711"/>
      <c r="AN125" s="193"/>
      <c r="AO125" s="194"/>
      <c r="AP125" s="192"/>
      <c r="AQ125" s="788"/>
      <c r="AR125" s="724"/>
      <c r="AS125" s="722"/>
      <c r="AT125" s="716"/>
      <c r="AU125" s="716"/>
      <c r="AV125" s="717"/>
      <c r="AW125" s="715"/>
      <c r="AX125" s="716"/>
      <c r="AY125" s="716"/>
      <c r="AZ125" s="717"/>
      <c r="BA125" s="715"/>
      <c r="BB125" s="716"/>
      <c r="BC125" s="716"/>
      <c r="BD125" s="717"/>
      <c r="BE125" s="715"/>
      <c r="BF125" s="716"/>
      <c r="BG125" s="716"/>
      <c r="BH125" s="717"/>
      <c r="BI125" s="715"/>
      <c r="BJ125" s="716"/>
      <c r="BK125" s="716"/>
      <c r="BL125" s="717"/>
      <c r="BM125" s="715"/>
      <c r="BN125" s="716"/>
      <c r="BO125" s="716"/>
      <c r="BP125" s="717"/>
      <c r="BQ125" s="715"/>
      <c r="BR125" s="716"/>
      <c r="BS125" s="716"/>
      <c r="BT125" s="717"/>
      <c r="BU125" s="715"/>
      <c r="BV125" s="716"/>
      <c r="BW125" s="716"/>
      <c r="BX125" s="717"/>
      <c r="BY125" s="715"/>
      <c r="BZ125" s="716"/>
      <c r="CA125" s="716"/>
      <c r="CB125" s="717"/>
      <c r="CC125" s="715"/>
      <c r="CD125" s="716"/>
      <c r="CE125" s="716"/>
      <c r="CF125" s="717"/>
      <c r="CG125" s="715"/>
      <c r="CH125" s="716"/>
      <c r="CI125" s="716"/>
      <c r="CJ125" s="717"/>
      <c r="CK125" s="715"/>
      <c r="CL125" s="716"/>
      <c r="CM125" s="716"/>
      <c r="CN125" s="717"/>
      <c r="CO125" s="715"/>
      <c r="CP125" s="716"/>
      <c r="CQ125" s="716"/>
      <c r="CR125" s="717"/>
      <c r="CS125" s="715"/>
      <c r="CT125" s="716"/>
      <c r="CU125" s="716"/>
      <c r="CV125" s="717"/>
      <c r="CW125" s="715"/>
      <c r="CX125" s="716"/>
      <c r="CY125" s="716"/>
      <c r="CZ125" s="717"/>
      <c r="DA125" s="715"/>
      <c r="DB125" s="716"/>
      <c r="DC125" s="716"/>
      <c r="DD125" s="717"/>
      <c r="DE125" s="715"/>
      <c r="DF125" s="716"/>
      <c r="DG125" s="716"/>
      <c r="DH125" s="717"/>
      <c r="DI125" s="715"/>
      <c r="DJ125" s="716"/>
      <c r="DK125" s="716"/>
      <c r="DL125" s="717"/>
      <c r="DM125" s="715"/>
      <c r="DN125" s="716"/>
      <c r="DO125" s="716"/>
      <c r="DP125" s="717"/>
      <c r="DQ125" s="715"/>
      <c r="DR125" s="716"/>
      <c r="DS125" s="716"/>
      <c r="DT125" s="787"/>
      <c r="DU125" s="733"/>
      <c r="DV125" s="727"/>
      <c r="DW125" s="727"/>
      <c r="DX125" s="727"/>
      <c r="DY125" s="730"/>
      <c r="DZ125" s="729"/>
    </row>
    <row r="126" spans="21:130" ht="7.5" customHeight="1">
      <c r="AH126" s="194"/>
      <c r="AI126" s="193"/>
      <c r="AJ126" s="711"/>
      <c r="AK126" s="711"/>
      <c r="AL126" s="194"/>
      <c r="AM126" s="193"/>
      <c r="AN126" s="711"/>
      <c r="AO126" s="711"/>
      <c r="AP126" s="194"/>
      <c r="AQ126" s="788"/>
      <c r="AR126" s="724"/>
      <c r="AS126" s="723"/>
      <c r="AT126" s="719"/>
      <c r="AU126" s="719"/>
      <c r="AV126" s="720"/>
      <c r="AW126" s="718"/>
      <c r="AX126" s="719"/>
      <c r="AY126" s="719"/>
      <c r="AZ126" s="720"/>
      <c r="BA126" s="718"/>
      <c r="BB126" s="719"/>
      <c r="BC126" s="719"/>
      <c r="BD126" s="720"/>
      <c r="BE126" s="718"/>
      <c r="BF126" s="719"/>
      <c r="BG126" s="719"/>
      <c r="BH126" s="720"/>
      <c r="BI126" s="718"/>
      <c r="BJ126" s="719"/>
      <c r="BK126" s="719"/>
      <c r="BL126" s="720"/>
      <c r="BM126" s="718"/>
      <c r="BN126" s="719"/>
      <c r="BO126" s="719"/>
      <c r="BP126" s="720"/>
      <c r="BQ126" s="718"/>
      <c r="BR126" s="719"/>
      <c r="BS126" s="719"/>
      <c r="BT126" s="720"/>
      <c r="BU126" s="718"/>
      <c r="BV126" s="719"/>
      <c r="BW126" s="719"/>
      <c r="BX126" s="720"/>
      <c r="BY126" s="718"/>
      <c r="BZ126" s="719"/>
      <c r="CA126" s="719"/>
      <c r="CB126" s="720"/>
      <c r="CC126" s="718"/>
      <c r="CD126" s="719"/>
      <c r="CE126" s="719"/>
      <c r="CF126" s="720"/>
      <c r="CG126" s="718"/>
      <c r="CH126" s="719"/>
      <c r="CI126" s="719"/>
      <c r="CJ126" s="720"/>
      <c r="CK126" s="718"/>
      <c r="CL126" s="719"/>
      <c r="CM126" s="719"/>
      <c r="CN126" s="720"/>
      <c r="CO126" s="718"/>
      <c r="CP126" s="719"/>
      <c r="CQ126" s="719"/>
      <c r="CR126" s="720"/>
      <c r="CS126" s="718"/>
      <c r="CT126" s="719"/>
      <c r="CU126" s="719"/>
      <c r="CV126" s="720"/>
      <c r="CW126" s="718"/>
      <c r="CX126" s="719"/>
      <c r="CY126" s="719"/>
      <c r="CZ126" s="720"/>
      <c r="DA126" s="718"/>
      <c r="DB126" s="719"/>
      <c r="DC126" s="719"/>
      <c r="DD126" s="720"/>
      <c r="DE126" s="718"/>
      <c r="DF126" s="719"/>
      <c r="DG126" s="719"/>
      <c r="DH126" s="720"/>
      <c r="DI126" s="718"/>
      <c r="DJ126" s="719"/>
      <c r="DK126" s="719"/>
      <c r="DL126" s="720"/>
      <c r="DM126" s="718"/>
      <c r="DN126" s="719"/>
      <c r="DO126" s="719"/>
      <c r="DP126" s="720"/>
      <c r="DQ126" s="718"/>
      <c r="DR126" s="719"/>
      <c r="DS126" s="719"/>
      <c r="DT126" s="789"/>
      <c r="DU126" s="733"/>
      <c r="DV126" s="727"/>
      <c r="DW126" s="727"/>
      <c r="DX126" s="727"/>
      <c r="DY126" s="730"/>
      <c r="DZ126" s="729"/>
    </row>
    <row r="127" spans="21:130" ht="7.5" customHeight="1">
      <c r="AI127" s="194"/>
      <c r="AJ127" s="711"/>
      <c r="AK127" s="711"/>
      <c r="AL127" s="193"/>
      <c r="AM127" s="194"/>
      <c r="AN127" s="711"/>
      <c r="AO127" s="711"/>
      <c r="AP127" s="193"/>
      <c r="AQ127" s="788" t="s">
        <v>318</v>
      </c>
      <c r="AR127" s="724"/>
      <c r="AS127" s="721"/>
      <c r="AT127" s="713"/>
      <c r="AU127" s="713"/>
      <c r="AV127" s="714"/>
      <c r="AW127" s="712"/>
      <c r="AX127" s="713"/>
      <c r="AY127" s="713"/>
      <c r="AZ127" s="714"/>
      <c r="BA127" s="712"/>
      <c r="BB127" s="713"/>
      <c r="BC127" s="713"/>
      <c r="BD127" s="714"/>
      <c r="BE127" s="712"/>
      <c r="BF127" s="713"/>
      <c r="BG127" s="713"/>
      <c r="BH127" s="714"/>
      <c r="BI127" s="712"/>
      <c r="BJ127" s="713"/>
      <c r="BK127" s="713"/>
      <c r="BL127" s="714"/>
      <c r="BM127" s="712"/>
      <c r="BN127" s="713"/>
      <c r="BO127" s="713"/>
      <c r="BP127" s="714"/>
      <c r="BQ127" s="712"/>
      <c r="BR127" s="713"/>
      <c r="BS127" s="713"/>
      <c r="BT127" s="714"/>
      <c r="BU127" s="712"/>
      <c r="BV127" s="713"/>
      <c r="BW127" s="713"/>
      <c r="BX127" s="714"/>
      <c r="BY127" s="712"/>
      <c r="BZ127" s="713"/>
      <c r="CA127" s="713"/>
      <c r="CB127" s="714"/>
      <c r="CC127" s="712"/>
      <c r="CD127" s="713"/>
      <c r="CE127" s="713"/>
      <c r="CF127" s="714"/>
      <c r="CG127" s="712"/>
      <c r="CH127" s="713"/>
      <c r="CI127" s="713"/>
      <c r="CJ127" s="714"/>
      <c r="CK127" s="712"/>
      <c r="CL127" s="713"/>
      <c r="CM127" s="713"/>
      <c r="CN127" s="714"/>
      <c r="CO127" s="712"/>
      <c r="CP127" s="713"/>
      <c r="CQ127" s="713"/>
      <c r="CR127" s="714"/>
      <c r="CS127" s="712"/>
      <c r="CT127" s="713"/>
      <c r="CU127" s="713"/>
      <c r="CV127" s="714"/>
      <c r="CW127" s="712"/>
      <c r="CX127" s="713"/>
      <c r="CY127" s="713"/>
      <c r="CZ127" s="714"/>
      <c r="DA127" s="712"/>
      <c r="DB127" s="713"/>
      <c r="DC127" s="713"/>
      <c r="DD127" s="714"/>
      <c r="DE127" s="712"/>
      <c r="DF127" s="713"/>
      <c r="DG127" s="713"/>
      <c r="DH127" s="714"/>
      <c r="DI127" s="712"/>
      <c r="DJ127" s="713"/>
      <c r="DK127" s="713"/>
      <c r="DL127" s="714"/>
      <c r="DM127" s="712"/>
      <c r="DN127" s="713"/>
      <c r="DO127" s="713"/>
      <c r="DP127" s="714"/>
      <c r="DQ127" s="712"/>
      <c r="DR127" s="713"/>
      <c r="DS127" s="713"/>
      <c r="DT127" s="786"/>
      <c r="DU127" s="733"/>
      <c r="DV127" s="727"/>
      <c r="DW127" s="727"/>
      <c r="DX127" s="727"/>
      <c r="DY127" s="730"/>
      <c r="DZ127" s="729">
        <f>DU127-MAX(DV127:DY130)</f>
        <v>0</v>
      </c>
    </row>
    <row r="128" spans="21:130" ht="7.5" customHeight="1">
      <c r="AJ128" s="194"/>
      <c r="AK128" s="193"/>
      <c r="AL128" s="711"/>
      <c r="AM128" s="711"/>
      <c r="AN128" s="194"/>
      <c r="AO128" s="193"/>
      <c r="AP128" s="192"/>
      <c r="AQ128" s="788"/>
      <c r="AR128" s="724"/>
      <c r="AS128" s="722"/>
      <c r="AT128" s="716"/>
      <c r="AU128" s="716"/>
      <c r="AV128" s="717"/>
      <c r="AW128" s="715"/>
      <c r="AX128" s="716"/>
      <c r="AY128" s="716"/>
      <c r="AZ128" s="717"/>
      <c r="BA128" s="715"/>
      <c r="BB128" s="716"/>
      <c r="BC128" s="716"/>
      <c r="BD128" s="717"/>
      <c r="BE128" s="715"/>
      <c r="BF128" s="716"/>
      <c r="BG128" s="716"/>
      <c r="BH128" s="717"/>
      <c r="BI128" s="715"/>
      <c r="BJ128" s="716"/>
      <c r="BK128" s="716"/>
      <c r="BL128" s="717"/>
      <c r="BM128" s="715"/>
      <c r="BN128" s="716"/>
      <c r="BO128" s="716"/>
      <c r="BP128" s="717"/>
      <c r="BQ128" s="715"/>
      <c r="BR128" s="716"/>
      <c r="BS128" s="716"/>
      <c r="BT128" s="717"/>
      <c r="BU128" s="715"/>
      <c r="BV128" s="716"/>
      <c r="BW128" s="716"/>
      <c r="BX128" s="717"/>
      <c r="BY128" s="715"/>
      <c r="BZ128" s="716"/>
      <c r="CA128" s="716"/>
      <c r="CB128" s="717"/>
      <c r="CC128" s="715"/>
      <c r="CD128" s="716"/>
      <c r="CE128" s="716"/>
      <c r="CF128" s="717"/>
      <c r="CG128" s="715"/>
      <c r="CH128" s="716"/>
      <c r="CI128" s="716"/>
      <c r="CJ128" s="717"/>
      <c r="CK128" s="715"/>
      <c r="CL128" s="716"/>
      <c r="CM128" s="716"/>
      <c r="CN128" s="717"/>
      <c r="CO128" s="715"/>
      <c r="CP128" s="716"/>
      <c r="CQ128" s="716"/>
      <c r="CR128" s="717"/>
      <c r="CS128" s="715"/>
      <c r="CT128" s="716"/>
      <c r="CU128" s="716"/>
      <c r="CV128" s="717"/>
      <c r="CW128" s="715"/>
      <c r="CX128" s="716"/>
      <c r="CY128" s="716"/>
      <c r="CZ128" s="717"/>
      <c r="DA128" s="715"/>
      <c r="DB128" s="716"/>
      <c r="DC128" s="716"/>
      <c r="DD128" s="717"/>
      <c r="DE128" s="715"/>
      <c r="DF128" s="716"/>
      <c r="DG128" s="716"/>
      <c r="DH128" s="717"/>
      <c r="DI128" s="715"/>
      <c r="DJ128" s="716"/>
      <c r="DK128" s="716"/>
      <c r="DL128" s="717"/>
      <c r="DM128" s="715"/>
      <c r="DN128" s="716"/>
      <c r="DO128" s="716"/>
      <c r="DP128" s="717"/>
      <c r="DQ128" s="715"/>
      <c r="DR128" s="716"/>
      <c r="DS128" s="716"/>
      <c r="DT128" s="787"/>
      <c r="DU128" s="733"/>
      <c r="DV128" s="727"/>
      <c r="DW128" s="727"/>
      <c r="DX128" s="727"/>
      <c r="DY128" s="730"/>
      <c r="DZ128" s="729"/>
    </row>
    <row r="129" spans="37:130" ht="7.5" customHeight="1">
      <c r="AK129" s="194"/>
      <c r="AL129" s="711"/>
      <c r="AM129" s="711"/>
      <c r="AN129" s="193"/>
      <c r="AO129" s="194"/>
      <c r="AP129" s="192"/>
      <c r="AQ129" s="788"/>
      <c r="AR129" s="724"/>
      <c r="AS129" s="722"/>
      <c r="AT129" s="716"/>
      <c r="AU129" s="716"/>
      <c r="AV129" s="717"/>
      <c r="AW129" s="715"/>
      <c r="AX129" s="716"/>
      <c r="AY129" s="716"/>
      <c r="AZ129" s="717"/>
      <c r="BA129" s="715"/>
      <c r="BB129" s="716"/>
      <c r="BC129" s="716"/>
      <c r="BD129" s="717"/>
      <c r="BE129" s="715"/>
      <c r="BF129" s="716"/>
      <c r="BG129" s="716"/>
      <c r="BH129" s="717"/>
      <c r="BI129" s="715"/>
      <c r="BJ129" s="716"/>
      <c r="BK129" s="716"/>
      <c r="BL129" s="717"/>
      <c r="BM129" s="715"/>
      <c r="BN129" s="716"/>
      <c r="BO129" s="716"/>
      <c r="BP129" s="717"/>
      <c r="BQ129" s="715"/>
      <c r="BR129" s="716"/>
      <c r="BS129" s="716"/>
      <c r="BT129" s="717"/>
      <c r="BU129" s="715"/>
      <c r="BV129" s="716"/>
      <c r="BW129" s="716"/>
      <c r="BX129" s="717"/>
      <c r="BY129" s="715"/>
      <c r="BZ129" s="716"/>
      <c r="CA129" s="716"/>
      <c r="CB129" s="717"/>
      <c r="CC129" s="715"/>
      <c r="CD129" s="716"/>
      <c r="CE129" s="716"/>
      <c r="CF129" s="717"/>
      <c r="CG129" s="715"/>
      <c r="CH129" s="716"/>
      <c r="CI129" s="716"/>
      <c r="CJ129" s="717"/>
      <c r="CK129" s="715"/>
      <c r="CL129" s="716"/>
      <c r="CM129" s="716"/>
      <c r="CN129" s="717"/>
      <c r="CO129" s="715"/>
      <c r="CP129" s="716"/>
      <c r="CQ129" s="716"/>
      <c r="CR129" s="717"/>
      <c r="CS129" s="715"/>
      <c r="CT129" s="716"/>
      <c r="CU129" s="716"/>
      <c r="CV129" s="717"/>
      <c r="CW129" s="715"/>
      <c r="CX129" s="716"/>
      <c r="CY129" s="716"/>
      <c r="CZ129" s="717"/>
      <c r="DA129" s="715"/>
      <c r="DB129" s="716"/>
      <c r="DC129" s="716"/>
      <c r="DD129" s="717"/>
      <c r="DE129" s="715"/>
      <c r="DF129" s="716"/>
      <c r="DG129" s="716"/>
      <c r="DH129" s="717"/>
      <c r="DI129" s="715"/>
      <c r="DJ129" s="716"/>
      <c r="DK129" s="716"/>
      <c r="DL129" s="717"/>
      <c r="DM129" s="715"/>
      <c r="DN129" s="716"/>
      <c r="DO129" s="716"/>
      <c r="DP129" s="717"/>
      <c r="DQ129" s="715"/>
      <c r="DR129" s="716"/>
      <c r="DS129" s="716"/>
      <c r="DT129" s="787"/>
      <c r="DU129" s="733"/>
      <c r="DV129" s="727"/>
      <c r="DW129" s="727"/>
      <c r="DX129" s="727"/>
      <c r="DY129" s="730"/>
      <c r="DZ129" s="729"/>
    </row>
    <row r="130" spans="37:130" ht="7.5" customHeight="1">
      <c r="AL130" s="194"/>
      <c r="AM130" s="193"/>
      <c r="AN130" s="711"/>
      <c r="AO130" s="711"/>
      <c r="AP130" s="194"/>
      <c r="AQ130" s="788"/>
      <c r="AR130" s="724"/>
      <c r="AS130" s="723"/>
      <c r="AT130" s="719"/>
      <c r="AU130" s="719"/>
      <c r="AV130" s="720"/>
      <c r="AW130" s="718"/>
      <c r="AX130" s="719"/>
      <c r="AY130" s="719"/>
      <c r="AZ130" s="720"/>
      <c r="BA130" s="718"/>
      <c r="BB130" s="719"/>
      <c r="BC130" s="719"/>
      <c r="BD130" s="720"/>
      <c r="BE130" s="718"/>
      <c r="BF130" s="719"/>
      <c r="BG130" s="719"/>
      <c r="BH130" s="720"/>
      <c r="BI130" s="718"/>
      <c r="BJ130" s="719"/>
      <c r="BK130" s="719"/>
      <c r="BL130" s="720"/>
      <c r="BM130" s="718"/>
      <c r="BN130" s="719"/>
      <c r="BO130" s="719"/>
      <c r="BP130" s="720"/>
      <c r="BQ130" s="718"/>
      <c r="BR130" s="719"/>
      <c r="BS130" s="719"/>
      <c r="BT130" s="720"/>
      <c r="BU130" s="718"/>
      <c r="BV130" s="719"/>
      <c r="BW130" s="719"/>
      <c r="BX130" s="720"/>
      <c r="BY130" s="718"/>
      <c r="BZ130" s="719"/>
      <c r="CA130" s="719"/>
      <c r="CB130" s="720"/>
      <c r="CC130" s="718"/>
      <c r="CD130" s="719"/>
      <c r="CE130" s="719"/>
      <c r="CF130" s="720"/>
      <c r="CG130" s="718"/>
      <c r="CH130" s="719"/>
      <c r="CI130" s="719"/>
      <c r="CJ130" s="720"/>
      <c r="CK130" s="718"/>
      <c r="CL130" s="719"/>
      <c r="CM130" s="719"/>
      <c r="CN130" s="720"/>
      <c r="CO130" s="718"/>
      <c r="CP130" s="719"/>
      <c r="CQ130" s="719"/>
      <c r="CR130" s="720"/>
      <c r="CS130" s="718"/>
      <c r="CT130" s="719"/>
      <c r="CU130" s="719"/>
      <c r="CV130" s="720"/>
      <c r="CW130" s="718"/>
      <c r="CX130" s="719"/>
      <c r="CY130" s="719"/>
      <c r="CZ130" s="720"/>
      <c r="DA130" s="718"/>
      <c r="DB130" s="719"/>
      <c r="DC130" s="719"/>
      <c r="DD130" s="720"/>
      <c r="DE130" s="718"/>
      <c r="DF130" s="719"/>
      <c r="DG130" s="719"/>
      <c r="DH130" s="720"/>
      <c r="DI130" s="718"/>
      <c r="DJ130" s="719"/>
      <c r="DK130" s="719"/>
      <c r="DL130" s="720"/>
      <c r="DM130" s="718"/>
      <c r="DN130" s="719"/>
      <c r="DO130" s="719"/>
      <c r="DP130" s="720"/>
      <c r="DQ130" s="718"/>
      <c r="DR130" s="719"/>
      <c r="DS130" s="719"/>
      <c r="DT130" s="789"/>
      <c r="DU130" s="733"/>
      <c r="DV130" s="727"/>
      <c r="DW130" s="727"/>
      <c r="DX130" s="727"/>
      <c r="DY130" s="730"/>
      <c r="DZ130" s="729"/>
    </row>
    <row r="131" spans="37:130" ht="7.5" customHeight="1">
      <c r="AM131" s="194"/>
      <c r="AN131" s="711"/>
      <c r="AO131" s="711"/>
      <c r="AP131" s="193"/>
      <c r="AQ131" s="788" t="s">
        <v>319</v>
      </c>
      <c r="AR131" s="724"/>
      <c r="AS131" s="721"/>
      <c r="AT131" s="713"/>
      <c r="AU131" s="713"/>
      <c r="AV131" s="714"/>
      <c r="AW131" s="712"/>
      <c r="AX131" s="713"/>
      <c r="AY131" s="713"/>
      <c r="AZ131" s="714"/>
      <c r="BA131" s="712"/>
      <c r="BB131" s="713"/>
      <c r="BC131" s="713"/>
      <c r="BD131" s="714"/>
      <c r="BE131" s="712"/>
      <c r="BF131" s="713"/>
      <c r="BG131" s="713"/>
      <c r="BH131" s="714"/>
      <c r="BI131" s="712"/>
      <c r="BJ131" s="713"/>
      <c r="BK131" s="713"/>
      <c r="BL131" s="714"/>
      <c r="BM131" s="712"/>
      <c r="BN131" s="713"/>
      <c r="BO131" s="713"/>
      <c r="BP131" s="714"/>
      <c r="BQ131" s="712"/>
      <c r="BR131" s="713"/>
      <c r="BS131" s="713"/>
      <c r="BT131" s="714"/>
      <c r="BU131" s="712"/>
      <c r="BV131" s="713"/>
      <c r="BW131" s="713"/>
      <c r="BX131" s="714"/>
      <c r="BY131" s="712"/>
      <c r="BZ131" s="713"/>
      <c r="CA131" s="713"/>
      <c r="CB131" s="714"/>
      <c r="CC131" s="712"/>
      <c r="CD131" s="713"/>
      <c r="CE131" s="713"/>
      <c r="CF131" s="714"/>
      <c r="CG131" s="712"/>
      <c r="CH131" s="713"/>
      <c r="CI131" s="713"/>
      <c r="CJ131" s="714"/>
      <c r="CK131" s="712"/>
      <c r="CL131" s="713"/>
      <c r="CM131" s="713"/>
      <c r="CN131" s="714"/>
      <c r="CO131" s="712"/>
      <c r="CP131" s="713"/>
      <c r="CQ131" s="713"/>
      <c r="CR131" s="714"/>
      <c r="CS131" s="712"/>
      <c r="CT131" s="713"/>
      <c r="CU131" s="713"/>
      <c r="CV131" s="714"/>
      <c r="CW131" s="712"/>
      <c r="CX131" s="713"/>
      <c r="CY131" s="713"/>
      <c r="CZ131" s="714"/>
      <c r="DA131" s="712"/>
      <c r="DB131" s="713"/>
      <c r="DC131" s="713"/>
      <c r="DD131" s="714"/>
      <c r="DE131" s="712"/>
      <c r="DF131" s="713"/>
      <c r="DG131" s="713"/>
      <c r="DH131" s="714"/>
      <c r="DI131" s="712"/>
      <c r="DJ131" s="713"/>
      <c r="DK131" s="713"/>
      <c r="DL131" s="714"/>
      <c r="DM131" s="712"/>
      <c r="DN131" s="713"/>
      <c r="DO131" s="713"/>
      <c r="DP131" s="714"/>
      <c r="DQ131" s="712"/>
      <c r="DR131" s="713"/>
      <c r="DS131" s="713"/>
      <c r="DT131" s="786"/>
      <c r="DU131" s="733"/>
      <c r="DV131" s="727"/>
      <c r="DW131" s="727"/>
      <c r="DX131" s="727"/>
      <c r="DY131" s="730"/>
      <c r="DZ131" s="729">
        <f>DU131-MAX(DV131:DY134)</f>
        <v>0</v>
      </c>
    </row>
    <row r="132" spans="37:130" ht="7.5" customHeight="1">
      <c r="AN132" s="194"/>
      <c r="AO132" s="193"/>
      <c r="AP132" s="192"/>
      <c r="AQ132" s="788"/>
      <c r="AR132" s="724"/>
      <c r="AS132" s="722"/>
      <c r="AT132" s="716"/>
      <c r="AU132" s="716"/>
      <c r="AV132" s="717"/>
      <c r="AW132" s="715"/>
      <c r="AX132" s="716"/>
      <c r="AY132" s="716"/>
      <c r="AZ132" s="717"/>
      <c r="BA132" s="715"/>
      <c r="BB132" s="716"/>
      <c r="BC132" s="716"/>
      <c r="BD132" s="717"/>
      <c r="BE132" s="715"/>
      <c r="BF132" s="716"/>
      <c r="BG132" s="716"/>
      <c r="BH132" s="717"/>
      <c r="BI132" s="715"/>
      <c r="BJ132" s="716"/>
      <c r="BK132" s="716"/>
      <c r="BL132" s="717"/>
      <c r="BM132" s="715"/>
      <c r="BN132" s="716"/>
      <c r="BO132" s="716"/>
      <c r="BP132" s="717"/>
      <c r="BQ132" s="715"/>
      <c r="BR132" s="716"/>
      <c r="BS132" s="716"/>
      <c r="BT132" s="717"/>
      <c r="BU132" s="715"/>
      <c r="BV132" s="716"/>
      <c r="BW132" s="716"/>
      <c r="BX132" s="717"/>
      <c r="BY132" s="715"/>
      <c r="BZ132" s="716"/>
      <c r="CA132" s="716"/>
      <c r="CB132" s="717"/>
      <c r="CC132" s="715"/>
      <c r="CD132" s="716"/>
      <c r="CE132" s="716"/>
      <c r="CF132" s="717"/>
      <c r="CG132" s="715"/>
      <c r="CH132" s="716"/>
      <c r="CI132" s="716"/>
      <c r="CJ132" s="717"/>
      <c r="CK132" s="715"/>
      <c r="CL132" s="716"/>
      <c r="CM132" s="716"/>
      <c r="CN132" s="717"/>
      <c r="CO132" s="715"/>
      <c r="CP132" s="716"/>
      <c r="CQ132" s="716"/>
      <c r="CR132" s="717"/>
      <c r="CS132" s="715"/>
      <c r="CT132" s="716"/>
      <c r="CU132" s="716"/>
      <c r="CV132" s="717"/>
      <c r="CW132" s="715"/>
      <c r="CX132" s="716"/>
      <c r="CY132" s="716"/>
      <c r="CZ132" s="717"/>
      <c r="DA132" s="715"/>
      <c r="DB132" s="716"/>
      <c r="DC132" s="716"/>
      <c r="DD132" s="717"/>
      <c r="DE132" s="715"/>
      <c r="DF132" s="716"/>
      <c r="DG132" s="716"/>
      <c r="DH132" s="717"/>
      <c r="DI132" s="715"/>
      <c r="DJ132" s="716"/>
      <c r="DK132" s="716"/>
      <c r="DL132" s="717"/>
      <c r="DM132" s="715"/>
      <c r="DN132" s="716"/>
      <c r="DO132" s="716"/>
      <c r="DP132" s="717"/>
      <c r="DQ132" s="715"/>
      <c r="DR132" s="716"/>
      <c r="DS132" s="716"/>
      <c r="DT132" s="787"/>
      <c r="DU132" s="733"/>
      <c r="DV132" s="727"/>
      <c r="DW132" s="727"/>
      <c r="DX132" s="727"/>
      <c r="DY132" s="730"/>
      <c r="DZ132" s="729"/>
    </row>
    <row r="133" spans="37:130" ht="7.5" customHeight="1">
      <c r="AO133" s="194"/>
      <c r="AP133" s="192"/>
      <c r="AQ133" s="788"/>
      <c r="AR133" s="724"/>
      <c r="AS133" s="722"/>
      <c r="AT133" s="716"/>
      <c r="AU133" s="716"/>
      <c r="AV133" s="717"/>
      <c r="AW133" s="715"/>
      <c r="AX133" s="716"/>
      <c r="AY133" s="716"/>
      <c r="AZ133" s="717"/>
      <c r="BA133" s="715"/>
      <c r="BB133" s="716"/>
      <c r="BC133" s="716"/>
      <c r="BD133" s="717"/>
      <c r="BE133" s="715"/>
      <c r="BF133" s="716"/>
      <c r="BG133" s="716"/>
      <c r="BH133" s="717"/>
      <c r="BI133" s="715"/>
      <c r="BJ133" s="716"/>
      <c r="BK133" s="716"/>
      <c r="BL133" s="717"/>
      <c r="BM133" s="715"/>
      <c r="BN133" s="716"/>
      <c r="BO133" s="716"/>
      <c r="BP133" s="717"/>
      <c r="BQ133" s="715"/>
      <c r="BR133" s="716"/>
      <c r="BS133" s="716"/>
      <c r="BT133" s="717"/>
      <c r="BU133" s="715"/>
      <c r="BV133" s="716"/>
      <c r="BW133" s="716"/>
      <c r="BX133" s="717"/>
      <c r="BY133" s="715"/>
      <c r="BZ133" s="716"/>
      <c r="CA133" s="716"/>
      <c r="CB133" s="717"/>
      <c r="CC133" s="715"/>
      <c r="CD133" s="716"/>
      <c r="CE133" s="716"/>
      <c r="CF133" s="717"/>
      <c r="CG133" s="715"/>
      <c r="CH133" s="716"/>
      <c r="CI133" s="716"/>
      <c r="CJ133" s="717"/>
      <c r="CK133" s="715"/>
      <c r="CL133" s="716"/>
      <c r="CM133" s="716"/>
      <c r="CN133" s="717"/>
      <c r="CO133" s="715"/>
      <c r="CP133" s="716"/>
      <c r="CQ133" s="716"/>
      <c r="CR133" s="717"/>
      <c r="CS133" s="715"/>
      <c r="CT133" s="716"/>
      <c r="CU133" s="716"/>
      <c r="CV133" s="717"/>
      <c r="CW133" s="715"/>
      <c r="CX133" s="716"/>
      <c r="CY133" s="716"/>
      <c r="CZ133" s="717"/>
      <c r="DA133" s="715"/>
      <c r="DB133" s="716"/>
      <c r="DC133" s="716"/>
      <c r="DD133" s="717"/>
      <c r="DE133" s="715"/>
      <c r="DF133" s="716"/>
      <c r="DG133" s="716"/>
      <c r="DH133" s="717"/>
      <c r="DI133" s="715"/>
      <c r="DJ133" s="716"/>
      <c r="DK133" s="716"/>
      <c r="DL133" s="717"/>
      <c r="DM133" s="715"/>
      <c r="DN133" s="716"/>
      <c r="DO133" s="716"/>
      <c r="DP133" s="717"/>
      <c r="DQ133" s="715"/>
      <c r="DR133" s="716"/>
      <c r="DS133" s="716"/>
      <c r="DT133" s="787"/>
      <c r="DU133" s="733"/>
      <c r="DV133" s="727"/>
      <c r="DW133" s="727"/>
      <c r="DX133" s="727"/>
      <c r="DY133" s="730"/>
      <c r="DZ133" s="729"/>
    </row>
    <row r="134" spans="37:130" ht="7.5" customHeight="1" thickBot="1">
      <c r="AP134" s="194"/>
      <c r="AQ134" s="788"/>
      <c r="AR134" s="726"/>
      <c r="AS134" s="722"/>
      <c r="AT134" s="716"/>
      <c r="AU134" s="716"/>
      <c r="AV134" s="717"/>
      <c r="AW134" s="715"/>
      <c r="AX134" s="716"/>
      <c r="AY134" s="716"/>
      <c r="AZ134" s="717"/>
      <c r="BA134" s="715"/>
      <c r="BB134" s="716"/>
      <c r="BC134" s="716"/>
      <c r="BD134" s="717"/>
      <c r="BE134" s="715"/>
      <c r="BF134" s="716"/>
      <c r="BG134" s="716"/>
      <c r="BH134" s="717"/>
      <c r="BI134" s="715"/>
      <c r="BJ134" s="716"/>
      <c r="BK134" s="716"/>
      <c r="BL134" s="717"/>
      <c r="BM134" s="715"/>
      <c r="BN134" s="716"/>
      <c r="BO134" s="716"/>
      <c r="BP134" s="717"/>
      <c r="BQ134" s="715"/>
      <c r="BR134" s="716"/>
      <c r="BS134" s="716"/>
      <c r="BT134" s="717"/>
      <c r="BU134" s="715"/>
      <c r="BV134" s="716"/>
      <c r="BW134" s="716"/>
      <c r="BX134" s="717"/>
      <c r="BY134" s="715"/>
      <c r="BZ134" s="716"/>
      <c r="CA134" s="716"/>
      <c r="CB134" s="717"/>
      <c r="CC134" s="715"/>
      <c r="CD134" s="716"/>
      <c r="CE134" s="716"/>
      <c r="CF134" s="717"/>
      <c r="CG134" s="715"/>
      <c r="CH134" s="716"/>
      <c r="CI134" s="716"/>
      <c r="CJ134" s="717"/>
      <c r="CK134" s="715"/>
      <c r="CL134" s="716"/>
      <c r="CM134" s="716"/>
      <c r="CN134" s="717"/>
      <c r="CO134" s="715"/>
      <c r="CP134" s="716"/>
      <c r="CQ134" s="716"/>
      <c r="CR134" s="717"/>
      <c r="CS134" s="715"/>
      <c r="CT134" s="716"/>
      <c r="CU134" s="716"/>
      <c r="CV134" s="717"/>
      <c r="CW134" s="715"/>
      <c r="CX134" s="716"/>
      <c r="CY134" s="716"/>
      <c r="CZ134" s="717"/>
      <c r="DA134" s="715"/>
      <c r="DB134" s="716"/>
      <c r="DC134" s="716"/>
      <c r="DD134" s="717"/>
      <c r="DE134" s="715"/>
      <c r="DF134" s="716"/>
      <c r="DG134" s="716"/>
      <c r="DH134" s="717"/>
      <c r="DI134" s="715"/>
      <c r="DJ134" s="716"/>
      <c r="DK134" s="716"/>
      <c r="DL134" s="717"/>
      <c r="DM134" s="715"/>
      <c r="DN134" s="716"/>
      <c r="DO134" s="716"/>
      <c r="DP134" s="717"/>
      <c r="DQ134" s="715"/>
      <c r="DR134" s="716"/>
      <c r="DS134" s="716"/>
      <c r="DT134" s="787"/>
      <c r="DU134" s="734"/>
      <c r="DV134" s="728"/>
      <c r="DW134" s="728"/>
      <c r="DX134" s="728"/>
      <c r="DY134" s="731"/>
      <c r="DZ134" s="732"/>
    </row>
    <row r="135" spans="37:130" ht="30" customHeight="1" thickBot="1">
      <c r="AQ135" s="707" t="s">
        <v>260</v>
      </c>
      <c r="AR135" s="686"/>
      <c r="AS135" s="784">
        <f>$AR$55*AS55+$AR$59*AS59+$AR$63*AS63+$AR$67*AS67+$AR$71*AS71+$AR$75*AS75+$AR$79*AS79+$AR$83*AS83+$AR$87*AS87+$AR$91*AS91+$AR$95*AS95+$AR$99*AS99+$AR$103*AS103+$AR$107*AS107+$AR$111*AS111+$AR$115*AS115+$AR$119*AS119+$AR$123*AS123+$AR$127*AS127+$AR$131*AS131</f>
        <v>0</v>
      </c>
      <c r="AT135" s="782"/>
      <c r="AU135" s="782"/>
      <c r="AV135" s="782"/>
      <c r="AW135" s="782">
        <f>$AR$55*AW55+$AR$59*AW59+$AR$63*AW63+$AR$67*AW67+$AR$71*AW71+$AR$75*AW75+$AR$79*AW79+$AR$83*AW83+$AR$87*AW87+$AR$91*AW91+$AR$95*AW95+$AR$99*AW99+$AR$103*AW103+$AR$107*AW107+$AR$111*AW111+$AR$115*AW115+$AR$119*AW119+$AR$123*AW123+$AR$127*AW127+$AR$131*AW131</f>
        <v>0</v>
      </c>
      <c r="AX135" s="782"/>
      <c r="AY135" s="782"/>
      <c r="AZ135" s="782"/>
      <c r="BA135" s="782">
        <f>$AR$55*BA55+$AR$59*BA59+$AR$63*BA63+$AR$67*BA67+$AR$71*BA71+$AR$75*BA75+$AR$79*BA79+$AR$83*BA83+$AR$87*BA87+$AR$91*BA91+$AR$95*BA95+$AR$99*BA99+$AR$103*BA103+$AR$107*BA107+$AR$111*BA111+$AR$115*BA115+$AR$119*BA119+$AR$123*BA123+$AR$127*BA127+$AR$131*BA131</f>
        <v>0</v>
      </c>
      <c r="BB135" s="782"/>
      <c r="BC135" s="782"/>
      <c r="BD135" s="782"/>
      <c r="BE135" s="782">
        <f>$AR$55*BE55+$AR$59*BE59+$AR$63*BE63+$AR$67*BE67+$AR$71*BE71+$AR$75*BE75+$AR$79*BE79+$AR$83*BE83+$AR$87*BE87+$AR$91*BE91+$AR$95*BE95+$AR$99*BE99+$AR$103*BE103+$AR$107*BE107+$AR$111*BE111+$AR$115*BE115+$AR$119*BE119+$AR$123*BE123+$AR$127*BE127+$AR$131*BE131</f>
        <v>0</v>
      </c>
      <c r="BF135" s="782"/>
      <c r="BG135" s="782"/>
      <c r="BH135" s="782"/>
      <c r="BI135" s="782">
        <f>$AR$55*BI55+$AR$59*BI59+$AR$63*BI63+$AR$67*BI67+$AR$71*BI71+$AR$75*BI75+$AR$79*BI79+$AR$83*BI83+$AR$87*BI87+$AR$91*BI91+$AR$95*BI95+$AR$99*BI99+$AR$103*BI103+$AR$107*BI107+$AR$111*BI111+$AR$115*BI115+$AR$119*BI119+$AR$123*BI123+$AR$127*BI127+$AR$131*BI131</f>
        <v>0</v>
      </c>
      <c r="BJ135" s="782"/>
      <c r="BK135" s="782"/>
      <c r="BL135" s="782"/>
      <c r="BM135" s="782">
        <f>$AR$55*BM55+$AR$59*BM59+$AR$63*BM63+$AR$67*BM67+$AR$71*BM71+$AR$75*BM75+$AR$79*BM79+$AR$83*BM83+$AR$87*BM87+$AR$91*BM91+$AR$95*BM95+$AR$99*BM99+$AR$103*BM103+$AR$107*BM107+$AR$111*BM111+$AR$115*BM115+$AR$119*BM119+$AR$123*BM123+$AR$127*BM127+$AR$131*BM131</f>
        <v>0</v>
      </c>
      <c r="BN135" s="782"/>
      <c r="BO135" s="782"/>
      <c r="BP135" s="782"/>
      <c r="BQ135" s="782">
        <f>$AR$55*BQ55+$AR$59*BQ59+$AR$63*BQ63+$AR$67*BQ67+$AR$71*BQ71+$AR$75*BQ75+$AR$79*BQ79+$AR$83*BQ83+$AR$87*BQ87+$AR$91*BQ91+$AR$95*BQ95+$AR$99*BQ99+$AR$103*BQ103+$AR$107*BQ107+$AR$111*BQ111+$AR$115*BQ115+$AR$119*BQ119+$AR$123*BQ123+$AR$127*BQ127+$AR$131*BQ131</f>
        <v>0</v>
      </c>
      <c r="BR135" s="782"/>
      <c r="BS135" s="782"/>
      <c r="BT135" s="782"/>
      <c r="BU135" s="782">
        <f>$AR$55*BU55+$AR$59*BU59+$AR$63*BU63+$AR$67*BU67+$AR$71*BU71+$AR$75*BU75+$AR$79*BU79+$AR$83*BU83+$AR$87*BU87+$AR$91*BU91+$AR$95*BU95+$AR$99*BU99+$AR$103*BU103+$AR$107*BU107+$AR$111*BU111+$AR$115*BU115+$AR$119*BU119+$AR$123*BU123+$AR$127*BU127+$AR$131*BU131</f>
        <v>0</v>
      </c>
      <c r="BV135" s="782"/>
      <c r="BW135" s="782"/>
      <c r="BX135" s="782"/>
      <c r="BY135" s="782">
        <f>$AR$55*BY55+$AR$59*BY59+$AR$63*BY63+$AR$67*BY67+$AR$71*BY71+$AR$75*BY75+$AR$79*BY79+$AR$83*BY83+$AR$87*BY87+$AR$91*BY91+$AR$95*BY95+$AR$99*BY99+$AR$103*BY103+$AR$107*BY107+$AR$111*BY111+$AR$115*BY115+$AR$119*BY119+$AR$123*BY123+$AR$127*BY127+$AR$131*BY131</f>
        <v>0</v>
      </c>
      <c r="BZ135" s="782"/>
      <c r="CA135" s="782"/>
      <c r="CB135" s="782"/>
      <c r="CC135" s="782">
        <f>$AR$55*CC55+$AR$59*CC59+$AR$63*CC63+$AR$67*CC67+$AR$71*CC71+$AR$75*CC75+$AR$79*CC79+$AR$83*CC83+$AR$87*CC87+$AR$91*CC91+$AR$95*CC95+$AR$99*CC99+$AR$103*CC103+$AR$107*CC107+$AR$111*CC111+$AR$115*CC115+$AR$119*CC119+$AR$123*CC123+$AR$127*CC127+$AR$131*CC131</f>
        <v>0</v>
      </c>
      <c r="CD135" s="782"/>
      <c r="CE135" s="782"/>
      <c r="CF135" s="782"/>
      <c r="CG135" s="782">
        <f>$AR$55*CG55+$AR$59*CG59+$AR$63*CG63+$AR$67*CG67+$AR$71*CG71+$AR$75*CG75+$AR$79*CG79+$AR$83*CG83+$AR$87*CG87+$AR$91*CG91+$AR$95*CG95+$AR$99*CG99+$AR$103*CG103+$AR$107*CG107+$AR$111*CG111+$AR$115*CG115+$AR$119*CG119+$AR$123*CG123+$AR$127*CG127+$AR$131*CG131</f>
        <v>0</v>
      </c>
      <c r="CH135" s="782"/>
      <c r="CI135" s="782"/>
      <c r="CJ135" s="782"/>
      <c r="CK135" s="782">
        <f>$AR$55*CK55+$AR$59*CK59+$AR$63*CK63+$AR$67*CK67+$AR$71*CK71+$AR$75*CK75+$AR$79*CK79+$AR$83*CK83+$AR$87*CK87+$AR$91*CK91+$AR$95*CK95+$AR$99*CK99+$AR$103*CK103+$AR$107*CK107+$AR$111*CK111+$AR$115*CK115+$AR$119*CK119+$AR$123*CK123+$AR$127*CK127+$AR$131*CK131</f>
        <v>0</v>
      </c>
      <c r="CL135" s="782"/>
      <c r="CM135" s="782"/>
      <c r="CN135" s="782"/>
      <c r="CO135" s="782">
        <f>$AR$55*CO55+$AR$59*CO59+$AR$63*CO63+$AR$67*CO67+$AR$71*CO71+$AR$75*CO75+$AR$79*CO79+$AR$83*CO83+$AR$87*CO87+$AR$91*CO91+$AR$95*CO95+$AR$99*CO99+$AR$103*CO103+$AR$107*CO107+$AR$111*CO111+$AR$115*CO115+$AR$119*CO119+$AR$123*CO123+$AR$127*CO127+$AR$131*CO131</f>
        <v>0</v>
      </c>
      <c r="CP135" s="782"/>
      <c r="CQ135" s="782"/>
      <c r="CR135" s="782"/>
      <c r="CS135" s="782">
        <f>$AR$55*CS55+$AR$59*CS59+$AR$63*CS63+$AR$67*CS67+$AR$71*CS71+$AR$75*CS75+$AR$79*CS79+$AR$83*CS83+$AR$87*CS87+$AR$91*CS91+$AR$95*CS95+$AR$99*CS99+$AR$103*CS103+$AR$107*CS107+$AR$111*CS111+$AR$115*CS115+$AR$119*CS119+$AR$123*CS123+$AR$127*CS127+$AR$131*CS131</f>
        <v>0</v>
      </c>
      <c r="CT135" s="782"/>
      <c r="CU135" s="782"/>
      <c r="CV135" s="782"/>
      <c r="CW135" s="782">
        <f>$AR$55*CW55+$AR$59*CW59+$AR$63*CW63+$AR$67*CW67+$AR$71*CW71+$AR$75*CW75+$AR$79*CW79+$AR$83*CW83+$AR$87*CW87+$AR$91*CW91+$AR$95*CW95+$AR$99*CW99+$AR$103*CW103+$AR$107*CW107+$AR$111*CW111+$AR$115*CW115+$AR$119*CW119+$AR$123*CW123+$AR$127*CW127+$AR$131*CW131</f>
        <v>0</v>
      </c>
      <c r="CX135" s="782"/>
      <c r="CY135" s="782"/>
      <c r="CZ135" s="782"/>
      <c r="DA135" s="782">
        <f>$AR$55*DA55+$AR$59*DA59+$AR$63*DA63+$AR$67*DA67+$AR$71*DA71+$AR$75*DA75+$AR$79*DA79+$AR$83*DA83+$AR$87*DA87+$AR$91*DA91+$AR$95*DA95+$AR$99*DA99+$AR$103*DA103+$AR$107*DA107+$AR$111*DA111+$AR$115*DA115+$AR$119*DA119+$AR$123*DA123+$AR$127*DA127+$AR$131*DA131</f>
        <v>0</v>
      </c>
      <c r="DB135" s="782"/>
      <c r="DC135" s="782"/>
      <c r="DD135" s="782"/>
      <c r="DE135" s="782">
        <f>$AR$55*DE55+$AR$59*DE59+$AR$63*DE63+$AR$67*DE67+$AR$71*DE71+$AR$75*DE75+$AR$79*DE79+$AR$83*DE83+$AR$87*DE87+$AR$91*DE91+$AR$95*DE95+$AR$99*DE99+$AR$103*DE103+$AR$107*DE107+$AR$111*DE111+$AR$115*DE115+$AR$119*DE119+$AR$123*DE123+$AR$127*DE127+$AR$131*DE131</f>
        <v>0</v>
      </c>
      <c r="DF135" s="782"/>
      <c r="DG135" s="782"/>
      <c r="DH135" s="782"/>
      <c r="DI135" s="782">
        <f>$AR$55*DI55+$AR$59*DI59+$AR$63*DI63+$AR$67*DI67+$AR$71*DI71+$AR$75*DI75+$AR$79*DI79+$AR$83*DI83+$AR$87*DI87+$AR$91*DI91+$AR$95*DI95+$AR$99*DI99+$AR$103*DI103+$AR$107*DI107+$AR$111*DI111+$AR$115*DI115+$AR$119*DI119+$AR$123*DI123+$AR$127*DI127+$AR$131*DI131</f>
        <v>0</v>
      </c>
      <c r="DJ135" s="782"/>
      <c r="DK135" s="782"/>
      <c r="DL135" s="782"/>
      <c r="DM135" s="782">
        <f>$AR$55*DM55+$AR$59*DM59+$AR$63*DM63+$AR$67*DM67+$AR$71*DM71+$AR$75*DM75+$AR$79*DM79+$AR$83*DM83+$AR$87*DM87+$AR$91*DM91+$AR$95*DM95+$AR$99*DM99+$AR$103*DM103+$AR$107*DM107+$AR$111*DM111+$AR$115*DM115+$AR$119*DM119+$AR$123*DM123+$AR$127*DM127+$AR$131*DM131</f>
        <v>0</v>
      </c>
      <c r="DN135" s="782"/>
      <c r="DO135" s="782"/>
      <c r="DP135" s="782"/>
      <c r="DQ135" s="782">
        <f>$AR$55*DQ55+$AR$59*DQ59+$AR$63*DQ63+$AR$67*DQ67+$AR$71*DQ71+$AR$75*DQ75+$AR$79*DQ79+$AR$83*DQ83+$AR$87*DQ87+$AR$91*DQ91+$AR$95*DQ95+$AR$99*DQ99+$AR$103*DQ103+$AR$107*DQ107+$AR$111*DQ111+$AR$115*DQ115+$AR$119*DQ119+$AR$123*DQ123+$AR$127*DQ127+$AR$131*DQ131</f>
        <v>0</v>
      </c>
      <c r="DR135" s="782"/>
      <c r="DS135" s="782"/>
      <c r="DT135" s="785"/>
    </row>
    <row r="136" spans="37:130" ht="30" customHeight="1" thickBot="1">
      <c r="AQ136" s="686" t="s">
        <v>261</v>
      </c>
      <c r="AR136" s="686"/>
      <c r="AS136" s="783">
        <f>RANK(AS135,$AS$135:$DT$135,0)</f>
        <v>1</v>
      </c>
      <c r="AT136" s="780"/>
      <c r="AU136" s="780"/>
      <c r="AV136" s="780"/>
      <c r="AW136" s="780">
        <f>RANK(AW135,$AS$135:$DT$135,0)</f>
        <v>1</v>
      </c>
      <c r="AX136" s="780"/>
      <c r="AY136" s="780"/>
      <c r="AZ136" s="780"/>
      <c r="BA136" s="780">
        <f>RANK(BA135,$AS$135:$DT$135,0)</f>
        <v>1</v>
      </c>
      <c r="BB136" s="780"/>
      <c r="BC136" s="780"/>
      <c r="BD136" s="780"/>
      <c r="BE136" s="780">
        <f>RANK(BE135,$AS$135:$DT$135,0)</f>
        <v>1</v>
      </c>
      <c r="BF136" s="780"/>
      <c r="BG136" s="780"/>
      <c r="BH136" s="780"/>
      <c r="BI136" s="780">
        <f>RANK(BI135,$AS$135:$DT$135,0)</f>
        <v>1</v>
      </c>
      <c r="BJ136" s="780"/>
      <c r="BK136" s="780"/>
      <c r="BL136" s="780"/>
      <c r="BM136" s="780">
        <f>RANK(BM135,$AS$135:$DT$135,0)</f>
        <v>1</v>
      </c>
      <c r="BN136" s="780"/>
      <c r="BO136" s="780"/>
      <c r="BP136" s="780"/>
      <c r="BQ136" s="780">
        <f>RANK(BQ135,$AS$135:$DT$135,0)</f>
        <v>1</v>
      </c>
      <c r="BR136" s="780"/>
      <c r="BS136" s="780"/>
      <c r="BT136" s="780"/>
      <c r="BU136" s="780">
        <f>RANK(BU135,$AS$135:$DT$135,0)</f>
        <v>1</v>
      </c>
      <c r="BV136" s="780"/>
      <c r="BW136" s="780"/>
      <c r="BX136" s="780"/>
      <c r="BY136" s="780">
        <f>RANK(BY135,$AS$135:$DT$135,0)</f>
        <v>1</v>
      </c>
      <c r="BZ136" s="780"/>
      <c r="CA136" s="780"/>
      <c r="CB136" s="780"/>
      <c r="CC136" s="780">
        <f>RANK(CC135,$AS$135:$DT$135,0)</f>
        <v>1</v>
      </c>
      <c r="CD136" s="780"/>
      <c r="CE136" s="780"/>
      <c r="CF136" s="780"/>
      <c r="CG136" s="780">
        <f>RANK(CG135,$AS$135:$DT$135,0)</f>
        <v>1</v>
      </c>
      <c r="CH136" s="780"/>
      <c r="CI136" s="780"/>
      <c r="CJ136" s="780"/>
      <c r="CK136" s="780">
        <f>RANK(CK135,$AS$135:$DT$135,0)</f>
        <v>1</v>
      </c>
      <c r="CL136" s="780"/>
      <c r="CM136" s="780"/>
      <c r="CN136" s="780"/>
      <c r="CO136" s="780">
        <f>RANK(CO135,$AS$135:$DT$135,0)</f>
        <v>1</v>
      </c>
      <c r="CP136" s="780"/>
      <c r="CQ136" s="780"/>
      <c r="CR136" s="780"/>
      <c r="CS136" s="780">
        <f>RANK(CS135,$AS$135:$DT$135,0)</f>
        <v>1</v>
      </c>
      <c r="CT136" s="780"/>
      <c r="CU136" s="780"/>
      <c r="CV136" s="780"/>
      <c r="CW136" s="780">
        <f>RANK(CW135,$AS$135:$DT$135,0)</f>
        <v>1</v>
      </c>
      <c r="CX136" s="780"/>
      <c r="CY136" s="780"/>
      <c r="CZ136" s="780"/>
      <c r="DA136" s="780">
        <f>RANK(DA135,$AS$135:$DT$135,0)</f>
        <v>1</v>
      </c>
      <c r="DB136" s="780"/>
      <c r="DC136" s="780"/>
      <c r="DD136" s="780"/>
      <c r="DE136" s="780">
        <f>RANK(DE135,$AS$135:$DT$135,0)</f>
        <v>1</v>
      </c>
      <c r="DF136" s="780"/>
      <c r="DG136" s="780"/>
      <c r="DH136" s="780"/>
      <c r="DI136" s="780">
        <f>RANK(DI135,$AS$135:$DT$135,0)</f>
        <v>1</v>
      </c>
      <c r="DJ136" s="780"/>
      <c r="DK136" s="780"/>
      <c r="DL136" s="780"/>
      <c r="DM136" s="780">
        <f>RANK(DM135,$AS$135:$DT$135,0)</f>
        <v>1</v>
      </c>
      <c r="DN136" s="780"/>
      <c r="DO136" s="780"/>
      <c r="DP136" s="780"/>
      <c r="DQ136" s="780">
        <f>RANK(DQ135,$AS$135:$DT$135,0)</f>
        <v>1</v>
      </c>
      <c r="DR136" s="780"/>
      <c r="DS136" s="780"/>
      <c r="DT136" s="781"/>
    </row>
    <row r="137" spans="37:130" ht="7.5" customHeight="1" thickBot="1"/>
    <row r="138" spans="37:130" ht="30" customHeight="1">
      <c r="AQ138" s="686" t="s">
        <v>262</v>
      </c>
      <c r="AR138" s="686"/>
      <c r="AS138" s="689"/>
      <c r="AT138" s="688"/>
      <c r="AU138" s="688"/>
      <c r="AV138" s="688"/>
      <c r="AW138" s="688"/>
      <c r="AX138" s="688"/>
      <c r="AY138" s="688"/>
      <c r="AZ138" s="688"/>
      <c r="BA138" s="688"/>
      <c r="BB138" s="688"/>
      <c r="BC138" s="688"/>
      <c r="BD138" s="688"/>
      <c r="BE138" s="688"/>
      <c r="BF138" s="688"/>
      <c r="BG138" s="688"/>
      <c r="BH138" s="688"/>
      <c r="BI138" s="688"/>
      <c r="BJ138" s="688"/>
      <c r="BK138" s="688"/>
      <c r="BL138" s="688"/>
      <c r="BM138" s="688"/>
      <c r="BN138" s="688"/>
      <c r="BO138" s="688"/>
      <c r="BP138" s="688"/>
      <c r="BQ138" s="688"/>
      <c r="BR138" s="688"/>
      <c r="BS138" s="688"/>
      <c r="BT138" s="688"/>
      <c r="BU138" s="688"/>
      <c r="BV138" s="688"/>
      <c r="BW138" s="688"/>
      <c r="BX138" s="688"/>
      <c r="BY138" s="688"/>
      <c r="BZ138" s="688"/>
      <c r="CA138" s="688"/>
      <c r="CB138" s="688"/>
      <c r="CC138" s="688"/>
      <c r="CD138" s="688"/>
      <c r="CE138" s="688"/>
      <c r="CF138" s="688"/>
      <c r="CG138" s="688"/>
      <c r="CH138" s="688"/>
      <c r="CI138" s="688"/>
      <c r="CJ138" s="688"/>
      <c r="CK138" s="688"/>
      <c r="CL138" s="688"/>
      <c r="CM138" s="688"/>
      <c r="CN138" s="688"/>
      <c r="CO138" s="688"/>
      <c r="CP138" s="688"/>
      <c r="CQ138" s="688"/>
      <c r="CR138" s="688"/>
      <c r="CS138" s="688"/>
      <c r="CT138" s="688"/>
      <c r="CU138" s="688"/>
      <c r="CV138" s="688"/>
      <c r="CW138" s="688"/>
      <c r="CX138" s="688"/>
      <c r="CY138" s="688"/>
      <c r="CZ138" s="688"/>
      <c r="DA138" s="688"/>
      <c r="DB138" s="688"/>
      <c r="DC138" s="688"/>
      <c r="DD138" s="688"/>
      <c r="DE138" s="688"/>
      <c r="DF138" s="688"/>
      <c r="DG138" s="688"/>
      <c r="DH138" s="688"/>
      <c r="DI138" s="688"/>
      <c r="DJ138" s="688"/>
      <c r="DK138" s="688"/>
      <c r="DL138" s="688"/>
      <c r="DM138" s="688"/>
      <c r="DN138" s="688"/>
      <c r="DO138" s="688"/>
      <c r="DP138" s="688"/>
      <c r="DQ138" s="688"/>
      <c r="DR138" s="688"/>
      <c r="DS138" s="688"/>
      <c r="DT138" s="692"/>
    </row>
    <row r="139" spans="37:130" ht="30" customHeight="1">
      <c r="AQ139" s="686" t="s">
        <v>263</v>
      </c>
      <c r="AR139" s="686"/>
      <c r="AS139" s="695"/>
      <c r="AT139" s="690"/>
      <c r="AU139" s="690"/>
      <c r="AV139" s="690"/>
      <c r="AW139" s="690"/>
      <c r="AX139" s="690"/>
      <c r="AY139" s="690"/>
      <c r="AZ139" s="690"/>
      <c r="BA139" s="690"/>
      <c r="BB139" s="690"/>
      <c r="BC139" s="690"/>
      <c r="BD139" s="690"/>
      <c r="BE139" s="690"/>
      <c r="BF139" s="690"/>
      <c r="BG139" s="690"/>
      <c r="BH139" s="690"/>
      <c r="BI139" s="690"/>
      <c r="BJ139" s="690"/>
      <c r="BK139" s="690"/>
      <c r="BL139" s="690"/>
      <c r="BM139" s="690"/>
      <c r="BN139" s="690"/>
      <c r="BO139" s="690"/>
      <c r="BP139" s="690"/>
      <c r="BQ139" s="690"/>
      <c r="BR139" s="690"/>
      <c r="BS139" s="690"/>
      <c r="BT139" s="690"/>
      <c r="BU139" s="690"/>
      <c r="BV139" s="690"/>
      <c r="BW139" s="690"/>
      <c r="BX139" s="690"/>
      <c r="BY139" s="690"/>
      <c r="BZ139" s="690"/>
      <c r="CA139" s="690"/>
      <c r="CB139" s="690"/>
      <c r="CC139" s="690"/>
      <c r="CD139" s="690"/>
      <c r="CE139" s="690"/>
      <c r="CF139" s="690"/>
      <c r="CG139" s="690"/>
      <c r="CH139" s="690"/>
      <c r="CI139" s="690"/>
      <c r="CJ139" s="690"/>
      <c r="CK139" s="690"/>
      <c r="CL139" s="690"/>
      <c r="CM139" s="690"/>
      <c r="CN139" s="690"/>
      <c r="CO139" s="690"/>
      <c r="CP139" s="690"/>
      <c r="CQ139" s="690"/>
      <c r="CR139" s="690"/>
      <c r="CS139" s="690"/>
      <c r="CT139" s="690"/>
      <c r="CU139" s="690"/>
      <c r="CV139" s="690"/>
      <c r="CW139" s="690"/>
      <c r="CX139" s="690"/>
      <c r="CY139" s="690"/>
      <c r="CZ139" s="690"/>
      <c r="DA139" s="690"/>
      <c r="DB139" s="690"/>
      <c r="DC139" s="690"/>
      <c r="DD139" s="690"/>
      <c r="DE139" s="690"/>
      <c r="DF139" s="690"/>
      <c r="DG139" s="690"/>
      <c r="DH139" s="690"/>
      <c r="DI139" s="690"/>
      <c r="DJ139" s="690"/>
      <c r="DK139" s="690"/>
      <c r="DL139" s="690"/>
      <c r="DM139" s="690"/>
      <c r="DN139" s="690"/>
      <c r="DO139" s="690"/>
      <c r="DP139" s="690"/>
      <c r="DQ139" s="690"/>
      <c r="DR139" s="690"/>
      <c r="DS139" s="690"/>
      <c r="DT139" s="693"/>
    </row>
    <row r="140" spans="37:130" ht="30" customHeight="1">
      <c r="AQ140" s="686" t="s">
        <v>264</v>
      </c>
      <c r="AR140" s="686"/>
      <c r="AS140" s="695"/>
      <c r="AT140" s="690"/>
      <c r="AU140" s="690"/>
      <c r="AV140" s="690"/>
      <c r="AW140" s="690"/>
      <c r="AX140" s="690"/>
      <c r="AY140" s="690"/>
      <c r="AZ140" s="690"/>
      <c r="BA140" s="690"/>
      <c r="BB140" s="690"/>
      <c r="BC140" s="690"/>
      <c r="BD140" s="690"/>
      <c r="BE140" s="690"/>
      <c r="BF140" s="690"/>
      <c r="BG140" s="690"/>
      <c r="BH140" s="690"/>
      <c r="BI140" s="690"/>
      <c r="BJ140" s="690"/>
      <c r="BK140" s="690"/>
      <c r="BL140" s="690"/>
      <c r="BM140" s="690"/>
      <c r="BN140" s="690"/>
      <c r="BO140" s="690"/>
      <c r="BP140" s="690"/>
      <c r="BQ140" s="690"/>
      <c r="BR140" s="690"/>
      <c r="BS140" s="690"/>
      <c r="BT140" s="690"/>
      <c r="BU140" s="690"/>
      <c r="BV140" s="690"/>
      <c r="BW140" s="690"/>
      <c r="BX140" s="690"/>
      <c r="BY140" s="690"/>
      <c r="BZ140" s="690"/>
      <c r="CA140" s="690"/>
      <c r="CB140" s="690"/>
      <c r="CC140" s="690"/>
      <c r="CD140" s="690"/>
      <c r="CE140" s="690"/>
      <c r="CF140" s="690"/>
      <c r="CG140" s="690"/>
      <c r="CH140" s="690"/>
      <c r="CI140" s="690"/>
      <c r="CJ140" s="690"/>
      <c r="CK140" s="690"/>
      <c r="CL140" s="690"/>
      <c r="CM140" s="690"/>
      <c r="CN140" s="690"/>
      <c r="CO140" s="690"/>
      <c r="CP140" s="690"/>
      <c r="CQ140" s="690"/>
      <c r="CR140" s="690"/>
      <c r="CS140" s="690"/>
      <c r="CT140" s="690"/>
      <c r="CU140" s="690"/>
      <c r="CV140" s="690"/>
      <c r="CW140" s="690"/>
      <c r="CX140" s="690"/>
      <c r="CY140" s="690"/>
      <c r="CZ140" s="690"/>
      <c r="DA140" s="690"/>
      <c r="DB140" s="690"/>
      <c r="DC140" s="690"/>
      <c r="DD140" s="690"/>
      <c r="DE140" s="690"/>
      <c r="DF140" s="690"/>
      <c r="DG140" s="690"/>
      <c r="DH140" s="690"/>
      <c r="DI140" s="690"/>
      <c r="DJ140" s="690"/>
      <c r="DK140" s="690"/>
      <c r="DL140" s="690"/>
      <c r="DM140" s="690"/>
      <c r="DN140" s="690"/>
      <c r="DO140" s="690"/>
      <c r="DP140" s="690"/>
      <c r="DQ140" s="690"/>
      <c r="DR140" s="690"/>
      <c r="DS140" s="690"/>
      <c r="DT140" s="693"/>
    </row>
    <row r="141" spans="37:130" ht="30" customHeight="1" thickBot="1">
      <c r="AQ141" s="686" t="s">
        <v>265</v>
      </c>
      <c r="AR141" s="686"/>
      <c r="AS141" s="687"/>
      <c r="AT141" s="685"/>
      <c r="AU141" s="685"/>
      <c r="AV141" s="685"/>
      <c r="AW141" s="685"/>
      <c r="AX141" s="685"/>
      <c r="AY141" s="685"/>
      <c r="AZ141" s="685"/>
      <c r="BA141" s="685"/>
      <c r="BB141" s="685"/>
      <c r="BC141" s="685"/>
      <c r="BD141" s="685"/>
      <c r="BE141" s="685"/>
      <c r="BF141" s="685"/>
      <c r="BG141" s="685"/>
      <c r="BH141" s="685"/>
      <c r="BI141" s="685"/>
      <c r="BJ141" s="685"/>
      <c r="BK141" s="685"/>
      <c r="BL141" s="685"/>
      <c r="BM141" s="685"/>
      <c r="BN141" s="685"/>
      <c r="BO141" s="685"/>
      <c r="BP141" s="685"/>
      <c r="BQ141" s="685"/>
      <c r="BR141" s="685"/>
      <c r="BS141" s="685"/>
      <c r="BT141" s="685"/>
      <c r="BU141" s="685"/>
      <c r="BV141" s="685"/>
      <c r="BW141" s="685"/>
      <c r="BX141" s="685"/>
      <c r="BY141" s="685"/>
      <c r="BZ141" s="685"/>
      <c r="CA141" s="685"/>
      <c r="CB141" s="685"/>
      <c r="CC141" s="685"/>
      <c r="CD141" s="685"/>
      <c r="CE141" s="685"/>
      <c r="CF141" s="685"/>
      <c r="CG141" s="685"/>
      <c r="CH141" s="685"/>
      <c r="CI141" s="685"/>
      <c r="CJ141" s="685"/>
      <c r="CK141" s="685"/>
      <c r="CL141" s="685"/>
      <c r="CM141" s="685"/>
      <c r="CN141" s="685"/>
      <c r="CO141" s="685"/>
      <c r="CP141" s="685"/>
      <c r="CQ141" s="685"/>
      <c r="CR141" s="685"/>
      <c r="CS141" s="685"/>
      <c r="CT141" s="685"/>
      <c r="CU141" s="685"/>
      <c r="CV141" s="685"/>
      <c r="CW141" s="685"/>
      <c r="CX141" s="685"/>
      <c r="CY141" s="685"/>
      <c r="CZ141" s="685"/>
      <c r="DA141" s="685"/>
      <c r="DB141" s="685"/>
      <c r="DC141" s="685"/>
      <c r="DD141" s="685"/>
      <c r="DE141" s="685"/>
      <c r="DF141" s="685"/>
      <c r="DG141" s="685"/>
      <c r="DH141" s="685"/>
      <c r="DI141" s="685"/>
      <c r="DJ141" s="685"/>
      <c r="DK141" s="685"/>
      <c r="DL141" s="685"/>
      <c r="DM141" s="685"/>
      <c r="DN141" s="685"/>
      <c r="DO141" s="685"/>
      <c r="DP141" s="685"/>
      <c r="DQ141" s="685"/>
      <c r="DR141" s="685"/>
      <c r="DS141" s="685"/>
      <c r="DT141" s="691"/>
    </row>
    <row r="142" spans="37:130" ht="7.5" customHeight="1" thickBot="1"/>
    <row r="143" spans="37:130" ht="30" customHeight="1">
      <c r="AQ143" s="686" t="s">
        <v>266</v>
      </c>
      <c r="AR143" s="686"/>
      <c r="AS143" s="689"/>
      <c r="AT143" s="688"/>
      <c r="AU143" s="688"/>
      <c r="AV143" s="688"/>
      <c r="AW143" s="688"/>
      <c r="AX143" s="688"/>
      <c r="AY143" s="688"/>
      <c r="AZ143" s="688"/>
      <c r="BA143" s="688"/>
      <c r="BB143" s="688"/>
      <c r="BC143" s="688"/>
      <c r="BD143" s="688"/>
      <c r="BE143" s="688"/>
      <c r="BF143" s="688"/>
      <c r="BG143" s="688"/>
      <c r="BH143" s="688"/>
      <c r="BI143" s="688"/>
      <c r="BJ143" s="688"/>
      <c r="BK143" s="688"/>
      <c r="BL143" s="688"/>
      <c r="BM143" s="688"/>
      <c r="BN143" s="688"/>
      <c r="BO143" s="688"/>
      <c r="BP143" s="688"/>
      <c r="BQ143" s="688"/>
      <c r="BR143" s="688"/>
      <c r="BS143" s="688"/>
      <c r="BT143" s="688"/>
      <c r="BU143" s="688"/>
      <c r="BV143" s="688"/>
      <c r="BW143" s="688"/>
      <c r="BX143" s="688"/>
      <c r="BY143" s="688"/>
      <c r="BZ143" s="688"/>
      <c r="CA143" s="688"/>
      <c r="CB143" s="688"/>
      <c r="CC143" s="688"/>
      <c r="CD143" s="688"/>
      <c r="CE143" s="688"/>
      <c r="CF143" s="688"/>
      <c r="CG143" s="688"/>
      <c r="CH143" s="688"/>
      <c r="CI143" s="688"/>
      <c r="CJ143" s="688"/>
      <c r="CK143" s="688"/>
      <c r="CL143" s="688"/>
      <c r="CM143" s="688"/>
      <c r="CN143" s="688"/>
      <c r="CO143" s="688"/>
      <c r="CP143" s="688"/>
      <c r="CQ143" s="688"/>
      <c r="CR143" s="688"/>
      <c r="CS143" s="688"/>
      <c r="CT143" s="688"/>
      <c r="CU143" s="688"/>
      <c r="CV143" s="688"/>
      <c r="CW143" s="688"/>
      <c r="CX143" s="688"/>
      <c r="CY143" s="688"/>
      <c r="CZ143" s="688"/>
      <c r="DA143" s="688"/>
      <c r="DB143" s="688"/>
      <c r="DC143" s="688"/>
      <c r="DD143" s="688"/>
      <c r="DE143" s="688"/>
      <c r="DF143" s="688"/>
      <c r="DG143" s="688"/>
      <c r="DH143" s="688"/>
      <c r="DI143" s="688"/>
      <c r="DJ143" s="688"/>
      <c r="DK143" s="688"/>
      <c r="DL143" s="688"/>
      <c r="DM143" s="688"/>
      <c r="DN143" s="688"/>
      <c r="DO143" s="688"/>
      <c r="DP143" s="688"/>
      <c r="DQ143" s="688"/>
      <c r="DR143" s="688"/>
      <c r="DS143" s="688"/>
      <c r="DT143" s="692"/>
    </row>
    <row r="144" spans="37:130" ht="30" customHeight="1">
      <c r="AQ144" s="686" t="s">
        <v>267</v>
      </c>
      <c r="AR144" s="686"/>
      <c r="AS144" s="695"/>
      <c r="AT144" s="690"/>
      <c r="AU144" s="690"/>
      <c r="AV144" s="690"/>
      <c r="AW144" s="690"/>
      <c r="AX144" s="690"/>
      <c r="AY144" s="690"/>
      <c r="AZ144" s="690"/>
      <c r="BA144" s="690"/>
      <c r="BB144" s="690"/>
      <c r="BC144" s="690"/>
      <c r="BD144" s="690"/>
      <c r="BE144" s="690"/>
      <c r="BF144" s="690"/>
      <c r="BG144" s="690"/>
      <c r="BH144" s="690"/>
      <c r="BI144" s="690"/>
      <c r="BJ144" s="690"/>
      <c r="BK144" s="690"/>
      <c r="BL144" s="690"/>
      <c r="BM144" s="690"/>
      <c r="BN144" s="690"/>
      <c r="BO144" s="690"/>
      <c r="BP144" s="690"/>
      <c r="BQ144" s="690"/>
      <c r="BR144" s="690"/>
      <c r="BS144" s="690"/>
      <c r="BT144" s="690"/>
      <c r="BU144" s="690"/>
      <c r="BV144" s="690"/>
      <c r="BW144" s="690"/>
      <c r="BX144" s="690"/>
      <c r="BY144" s="690"/>
      <c r="BZ144" s="690"/>
      <c r="CA144" s="690"/>
      <c r="CB144" s="690"/>
      <c r="CC144" s="690"/>
      <c r="CD144" s="690"/>
      <c r="CE144" s="690"/>
      <c r="CF144" s="690"/>
      <c r="CG144" s="690"/>
      <c r="CH144" s="690"/>
      <c r="CI144" s="690"/>
      <c r="CJ144" s="690"/>
      <c r="CK144" s="690"/>
      <c r="CL144" s="690"/>
      <c r="CM144" s="690"/>
      <c r="CN144" s="690"/>
      <c r="CO144" s="690"/>
      <c r="CP144" s="690"/>
      <c r="CQ144" s="690"/>
      <c r="CR144" s="690"/>
      <c r="CS144" s="690"/>
      <c r="CT144" s="690"/>
      <c r="CU144" s="690"/>
      <c r="CV144" s="690"/>
      <c r="CW144" s="690"/>
      <c r="CX144" s="690"/>
      <c r="CY144" s="690"/>
      <c r="CZ144" s="690"/>
      <c r="DA144" s="690"/>
      <c r="DB144" s="690"/>
      <c r="DC144" s="690"/>
      <c r="DD144" s="690"/>
      <c r="DE144" s="690"/>
      <c r="DF144" s="690"/>
      <c r="DG144" s="690"/>
      <c r="DH144" s="690"/>
      <c r="DI144" s="690"/>
      <c r="DJ144" s="690"/>
      <c r="DK144" s="690"/>
      <c r="DL144" s="690"/>
      <c r="DM144" s="690"/>
      <c r="DN144" s="690"/>
      <c r="DO144" s="690"/>
      <c r="DP144" s="690"/>
      <c r="DQ144" s="690"/>
      <c r="DR144" s="690"/>
      <c r="DS144" s="690"/>
      <c r="DT144" s="693"/>
    </row>
    <row r="145" spans="43:124" ht="30" customHeight="1" thickBot="1">
      <c r="AQ145" s="686" t="s">
        <v>268</v>
      </c>
      <c r="AR145" s="686"/>
      <c r="AS145" s="687"/>
      <c r="AT145" s="685"/>
      <c r="AU145" s="685"/>
      <c r="AV145" s="685"/>
      <c r="AW145" s="685"/>
      <c r="AX145" s="685"/>
      <c r="AY145" s="685"/>
      <c r="AZ145" s="685"/>
      <c r="BA145" s="685"/>
      <c r="BB145" s="685"/>
      <c r="BC145" s="685"/>
      <c r="BD145" s="685"/>
      <c r="BE145" s="685"/>
      <c r="BF145" s="685"/>
      <c r="BG145" s="685"/>
      <c r="BH145" s="685"/>
      <c r="BI145" s="685"/>
      <c r="BJ145" s="685"/>
      <c r="BK145" s="685"/>
      <c r="BL145" s="685"/>
      <c r="BM145" s="685"/>
      <c r="BN145" s="685"/>
      <c r="BO145" s="685"/>
      <c r="BP145" s="685"/>
      <c r="BQ145" s="685"/>
      <c r="BR145" s="685"/>
      <c r="BS145" s="685"/>
      <c r="BT145" s="685"/>
      <c r="BU145" s="685"/>
      <c r="BV145" s="685"/>
      <c r="BW145" s="685"/>
      <c r="BX145" s="685"/>
      <c r="BY145" s="685"/>
      <c r="BZ145" s="685"/>
      <c r="CA145" s="685"/>
      <c r="CB145" s="685"/>
      <c r="CC145" s="685"/>
      <c r="CD145" s="685"/>
      <c r="CE145" s="685"/>
      <c r="CF145" s="685"/>
      <c r="CG145" s="685"/>
      <c r="CH145" s="685"/>
      <c r="CI145" s="685"/>
      <c r="CJ145" s="685"/>
      <c r="CK145" s="685"/>
      <c r="CL145" s="685"/>
      <c r="CM145" s="685"/>
      <c r="CN145" s="685"/>
      <c r="CO145" s="685"/>
      <c r="CP145" s="685"/>
      <c r="CQ145" s="685"/>
      <c r="CR145" s="685"/>
      <c r="CS145" s="685"/>
      <c r="CT145" s="685"/>
      <c r="CU145" s="685"/>
      <c r="CV145" s="685"/>
      <c r="CW145" s="685"/>
      <c r="CX145" s="685"/>
      <c r="CY145" s="685"/>
      <c r="CZ145" s="685"/>
      <c r="DA145" s="685"/>
      <c r="DB145" s="685"/>
      <c r="DC145" s="685"/>
      <c r="DD145" s="685"/>
      <c r="DE145" s="685"/>
      <c r="DF145" s="685"/>
      <c r="DG145" s="685"/>
      <c r="DH145" s="685"/>
      <c r="DI145" s="685"/>
      <c r="DJ145" s="685"/>
      <c r="DK145" s="685"/>
      <c r="DL145" s="685"/>
      <c r="DM145" s="685"/>
      <c r="DN145" s="685"/>
      <c r="DO145" s="685"/>
      <c r="DP145" s="685"/>
      <c r="DQ145" s="685"/>
      <c r="DR145" s="685"/>
      <c r="DS145" s="685"/>
      <c r="DT145" s="691"/>
    </row>
    <row r="146" spans="43:124" ht="7.5" customHeight="1" thickBot="1"/>
    <row r="147" spans="43:124" ht="30" customHeight="1">
      <c r="AQ147" s="686" t="s">
        <v>269</v>
      </c>
      <c r="AR147" s="686"/>
      <c r="AS147" s="689"/>
      <c r="AT147" s="688"/>
      <c r="AU147" s="688"/>
      <c r="AV147" s="688"/>
      <c r="AW147" s="688"/>
      <c r="AX147" s="688"/>
      <c r="AY147" s="688"/>
      <c r="AZ147" s="688"/>
      <c r="BA147" s="688"/>
      <c r="BB147" s="688"/>
      <c r="BC147" s="688"/>
      <c r="BD147" s="688"/>
      <c r="BE147" s="688"/>
      <c r="BF147" s="688"/>
      <c r="BG147" s="688"/>
      <c r="BH147" s="688"/>
      <c r="BI147" s="688"/>
      <c r="BJ147" s="688"/>
      <c r="BK147" s="688"/>
      <c r="BL147" s="688"/>
      <c r="BM147" s="688"/>
      <c r="BN147" s="688"/>
      <c r="BO147" s="688"/>
      <c r="BP147" s="688"/>
      <c r="BQ147" s="688"/>
      <c r="BR147" s="688"/>
      <c r="BS147" s="688"/>
      <c r="BT147" s="688"/>
      <c r="BU147" s="688"/>
      <c r="BV147" s="688"/>
      <c r="BW147" s="688"/>
      <c r="BX147" s="688"/>
      <c r="BY147" s="688"/>
      <c r="BZ147" s="688"/>
      <c r="CA147" s="688"/>
      <c r="CB147" s="688"/>
      <c r="CC147" s="688"/>
      <c r="CD147" s="688"/>
      <c r="CE147" s="688"/>
      <c r="CF147" s="688"/>
      <c r="CG147" s="688"/>
      <c r="CH147" s="688"/>
      <c r="CI147" s="688"/>
      <c r="CJ147" s="688"/>
      <c r="CK147" s="688"/>
      <c r="CL147" s="688"/>
      <c r="CM147" s="688"/>
      <c r="CN147" s="688"/>
      <c r="CO147" s="688"/>
      <c r="CP147" s="688"/>
      <c r="CQ147" s="688"/>
      <c r="CR147" s="688"/>
      <c r="CS147" s="688"/>
      <c r="CT147" s="688"/>
      <c r="CU147" s="688"/>
      <c r="CV147" s="688"/>
      <c r="CW147" s="688"/>
      <c r="CX147" s="688"/>
      <c r="CY147" s="688"/>
      <c r="CZ147" s="688"/>
      <c r="DA147" s="688"/>
      <c r="DB147" s="688"/>
      <c r="DC147" s="688"/>
      <c r="DD147" s="688"/>
      <c r="DE147" s="688"/>
      <c r="DF147" s="688"/>
      <c r="DG147" s="688"/>
      <c r="DH147" s="688"/>
      <c r="DI147" s="688"/>
      <c r="DJ147" s="688"/>
      <c r="DK147" s="688"/>
      <c r="DL147" s="688"/>
      <c r="DM147" s="688"/>
      <c r="DN147" s="688"/>
      <c r="DO147" s="688"/>
      <c r="DP147" s="688"/>
      <c r="DQ147" s="688"/>
      <c r="DR147" s="688"/>
      <c r="DS147" s="688"/>
      <c r="DT147" s="692"/>
    </row>
    <row r="148" spans="43:124" ht="30" customHeight="1" thickBot="1">
      <c r="AQ148" s="686" t="s">
        <v>270</v>
      </c>
      <c r="AR148" s="686"/>
      <c r="AS148" s="687"/>
      <c r="AT148" s="685"/>
      <c r="AU148" s="685"/>
      <c r="AV148" s="685"/>
      <c r="AW148" s="685"/>
      <c r="AX148" s="685"/>
      <c r="AY148" s="685"/>
      <c r="AZ148" s="685"/>
      <c r="BA148" s="685"/>
      <c r="BB148" s="685"/>
      <c r="BC148" s="685"/>
      <c r="BD148" s="685"/>
      <c r="BE148" s="685"/>
      <c r="BF148" s="685"/>
      <c r="BG148" s="685"/>
      <c r="BH148" s="685"/>
      <c r="BI148" s="685"/>
      <c r="BJ148" s="685"/>
      <c r="BK148" s="685"/>
      <c r="BL148" s="685"/>
      <c r="BM148" s="685"/>
      <c r="BN148" s="685"/>
      <c r="BO148" s="685"/>
      <c r="BP148" s="685"/>
      <c r="BQ148" s="685"/>
      <c r="BR148" s="685"/>
      <c r="BS148" s="685"/>
      <c r="BT148" s="685"/>
      <c r="BU148" s="685"/>
      <c r="BV148" s="685"/>
      <c r="BW148" s="685"/>
      <c r="BX148" s="685"/>
      <c r="BY148" s="685"/>
      <c r="BZ148" s="685"/>
      <c r="CA148" s="685"/>
      <c r="CB148" s="685"/>
      <c r="CC148" s="685"/>
      <c r="CD148" s="685"/>
      <c r="CE148" s="685"/>
      <c r="CF148" s="685"/>
      <c r="CG148" s="685"/>
      <c r="CH148" s="685"/>
      <c r="CI148" s="685"/>
      <c r="CJ148" s="685"/>
      <c r="CK148" s="685"/>
      <c r="CL148" s="685"/>
      <c r="CM148" s="685"/>
      <c r="CN148" s="685"/>
      <c r="CO148" s="685"/>
      <c r="CP148" s="685"/>
      <c r="CQ148" s="685"/>
      <c r="CR148" s="685"/>
      <c r="CS148" s="685"/>
      <c r="CT148" s="685"/>
      <c r="CU148" s="685"/>
      <c r="CV148" s="685"/>
      <c r="CW148" s="685"/>
      <c r="CX148" s="685"/>
      <c r="CY148" s="685"/>
      <c r="CZ148" s="685"/>
      <c r="DA148" s="685"/>
      <c r="DB148" s="685"/>
      <c r="DC148" s="685"/>
      <c r="DD148" s="685"/>
      <c r="DE148" s="685"/>
      <c r="DF148" s="685"/>
      <c r="DG148" s="685"/>
      <c r="DH148" s="685"/>
      <c r="DI148" s="685"/>
      <c r="DJ148" s="685"/>
      <c r="DK148" s="685"/>
      <c r="DL148" s="685"/>
      <c r="DM148" s="685"/>
      <c r="DN148" s="685"/>
      <c r="DO148" s="685"/>
      <c r="DP148" s="685"/>
      <c r="DQ148" s="685"/>
      <c r="DR148" s="685"/>
      <c r="DS148" s="685"/>
      <c r="DT148" s="691"/>
    </row>
    <row r="150" spans="43:124" ht="7.5" customHeight="1" thickBot="1"/>
    <row r="151" spans="43:124" ht="12.75" customHeight="1" thickBot="1">
      <c r="AQ151" s="683" t="s">
        <v>271</v>
      </c>
      <c r="AR151" s="684"/>
      <c r="AW151" s="61" t="s">
        <v>272</v>
      </c>
    </row>
    <row r="152" spans="43:124" ht="12.75" customHeight="1">
      <c r="AQ152" s="201" t="s">
        <v>273</v>
      </c>
      <c r="AR152" s="202" t="s">
        <v>274</v>
      </c>
    </row>
    <row r="153" spans="43:124" ht="12.75" customHeight="1">
      <c r="AQ153" s="203" t="s">
        <v>275</v>
      </c>
      <c r="AR153" s="204" t="s">
        <v>276</v>
      </c>
    </row>
    <row r="154" spans="43:124" ht="12.75" customHeight="1">
      <c r="AQ154" s="203" t="s">
        <v>173</v>
      </c>
      <c r="AR154" s="205"/>
    </row>
    <row r="155" spans="43:124" ht="12.75" customHeight="1">
      <c r="AQ155" s="203" t="s">
        <v>277</v>
      </c>
      <c r="AR155" s="204" t="s">
        <v>278</v>
      </c>
    </row>
    <row r="156" spans="43:124" ht="12.75" customHeight="1" thickBot="1">
      <c r="AQ156" s="206" t="s">
        <v>279</v>
      </c>
      <c r="AR156" s="207" t="s">
        <v>280</v>
      </c>
    </row>
    <row r="157" spans="43:124" ht="12.75" customHeight="1" thickBot="1"/>
    <row r="158" spans="43:124" ht="12.75" customHeight="1" thickBot="1">
      <c r="AQ158" s="683" t="s">
        <v>281</v>
      </c>
      <c r="AR158" s="684"/>
    </row>
    <row r="159" spans="43:124" ht="12.75" customHeight="1">
      <c r="AQ159" s="201"/>
      <c r="AR159" s="208"/>
    </row>
    <row r="160" spans="43:124" ht="12.75" customHeight="1">
      <c r="AQ160" s="203" t="s">
        <v>282</v>
      </c>
      <c r="AR160" s="209" t="s">
        <v>283</v>
      </c>
    </row>
    <row r="161" spans="43:44" ht="12.75" customHeight="1">
      <c r="AQ161" s="203" t="s">
        <v>284</v>
      </c>
      <c r="AR161" s="209" t="s">
        <v>285</v>
      </c>
    </row>
    <row r="162" spans="43:44" ht="12.75" customHeight="1" thickBot="1">
      <c r="AQ162" s="206" t="s">
        <v>286</v>
      </c>
      <c r="AR162" s="210" t="s">
        <v>287</v>
      </c>
    </row>
    <row r="163" spans="43:44" ht="12.75" customHeight="1" thickBot="1"/>
    <row r="164" spans="43:44" ht="12.75" customHeight="1" thickBot="1">
      <c r="AQ164" s="683" t="s">
        <v>288</v>
      </c>
      <c r="AR164" s="684"/>
    </row>
    <row r="165" spans="43:44" ht="12.75" customHeight="1">
      <c r="AQ165" s="201" t="s">
        <v>173</v>
      </c>
      <c r="AR165" s="211"/>
    </row>
    <row r="166" spans="43:44" ht="12.75" customHeight="1">
      <c r="AQ166" s="203" t="s">
        <v>289</v>
      </c>
      <c r="AR166" s="212">
        <v>1</v>
      </c>
    </row>
    <row r="167" spans="43:44" ht="12.75" customHeight="1">
      <c r="AQ167" s="203" t="s">
        <v>163</v>
      </c>
      <c r="AR167" s="212">
        <v>3</v>
      </c>
    </row>
    <row r="168" spans="43:44" ht="12.75" customHeight="1">
      <c r="AQ168" s="203" t="s">
        <v>290</v>
      </c>
      <c r="AR168" s="212">
        <v>9</v>
      </c>
    </row>
    <row r="169" spans="43:44" ht="12.75" customHeight="1">
      <c r="AQ169" s="203"/>
      <c r="AR169" s="212"/>
    </row>
    <row r="170" spans="43:44" ht="12.75" customHeight="1">
      <c r="AQ170" s="203"/>
      <c r="AR170" s="212"/>
    </row>
    <row r="171" spans="43:44" ht="12.75" customHeight="1">
      <c r="AQ171" s="203"/>
      <c r="AR171" s="212"/>
    </row>
    <row r="172" spans="43:44" ht="12.75" customHeight="1">
      <c r="AQ172" s="203"/>
      <c r="AR172" s="212"/>
    </row>
    <row r="173" spans="43:44" ht="12.75" customHeight="1">
      <c r="AQ173" s="203"/>
      <c r="AR173" s="212"/>
    </row>
    <row r="174" spans="43:44" ht="12.75" customHeight="1">
      <c r="AQ174" s="203"/>
      <c r="AR174" s="212"/>
    </row>
    <row r="175" spans="43:44" ht="12.75" customHeight="1" thickBot="1">
      <c r="AQ175" s="206"/>
      <c r="AR175" s="213"/>
    </row>
    <row r="176" spans="43:44" ht="12.75" customHeight="1" thickBot="1">
      <c r="AR176" s="214"/>
    </row>
    <row r="177" spans="43:44" ht="12.75" customHeight="1" thickBot="1">
      <c r="AQ177" s="683" t="s">
        <v>233</v>
      </c>
      <c r="AR177" s="684"/>
    </row>
    <row r="178" spans="43:44" ht="12.75" customHeight="1">
      <c r="AQ178" s="201"/>
      <c r="AR178" s="211"/>
    </row>
    <row r="179" spans="43:44" ht="12.75" customHeight="1">
      <c r="AQ179" s="203" t="s">
        <v>165</v>
      </c>
      <c r="AR179" s="212">
        <v>1</v>
      </c>
    </row>
    <row r="180" spans="43:44" ht="12.75" customHeight="1">
      <c r="AQ180" s="203"/>
      <c r="AR180" s="212">
        <v>2</v>
      </c>
    </row>
    <row r="181" spans="43:44" ht="12.75" customHeight="1">
      <c r="AQ181" s="203" t="s">
        <v>291</v>
      </c>
      <c r="AR181" s="212">
        <v>3</v>
      </c>
    </row>
    <row r="182" spans="43:44" ht="12.75" customHeight="1">
      <c r="AQ182" s="203"/>
      <c r="AR182" s="212">
        <v>4</v>
      </c>
    </row>
    <row r="183" spans="43:44" ht="12.75" customHeight="1">
      <c r="AQ183" s="203" t="s">
        <v>161</v>
      </c>
      <c r="AR183" s="212">
        <v>5</v>
      </c>
    </row>
    <row r="184" spans="43:44" ht="12.75" customHeight="1">
      <c r="AQ184" s="203"/>
      <c r="AR184" s="212"/>
    </row>
    <row r="185" spans="43:44" ht="12.75" customHeight="1">
      <c r="AQ185" s="203"/>
      <c r="AR185" s="212"/>
    </row>
    <row r="186" spans="43:44" ht="12.75" customHeight="1">
      <c r="AQ186" s="203"/>
      <c r="AR186" s="212"/>
    </row>
    <row r="187" spans="43:44" ht="12.75" customHeight="1">
      <c r="AQ187" s="203"/>
      <c r="AR187" s="212"/>
    </row>
    <row r="188" spans="43:44" ht="12.75" customHeight="1" thickBot="1">
      <c r="AQ188" s="206"/>
      <c r="AR188" s="213"/>
    </row>
    <row r="189" spans="43:44" ht="12.75" customHeight="1" thickBot="1"/>
    <row r="190" spans="43:44" ht="12.75" customHeight="1" thickBot="1">
      <c r="AQ190" s="683" t="s">
        <v>292</v>
      </c>
      <c r="AR190" s="684"/>
    </row>
    <row r="191" spans="43:44" ht="12.75" customHeight="1">
      <c r="AQ191" s="201"/>
      <c r="AR191" s="211"/>
    </row>
    <row r="192" spans="43:44" ht="12.75" customHeight="1">
      <c r="AQ192" s="203" t="s">
        <v>165</v>
      </c>
      <c r="AR192" s="212">
        <v>1</v>
      </c>
    </row>
    <row r="193" spans="43:44" ht="12.75" customHeight="1">
      <c r="AQ193" s="203"/>
      <c r="AR193" s="212">
        <v>2</v>
      </c>
    </row>
    <row r="194" spans="43:44" ht="12.75" customHeight="1">
      <c r="AQ194" s="203" t="s">
        <v>291</v>
      </c>
      <c r="AR194" s="212">
        <v>3</v>
      </c>
    </row>
    <row r="195" spans="43:44" ht="12.75" customHeight="1">
      <c r="AQ195" s="203"/>
      <c r="AR195" s="212">
        <v>4</v>
      </c>
    </row>
    <row r="196" spans="43:44" ht="12.75" customHeight="1">
      <c r="AQ196" s="203" t="s">
        <v>161</v>
      </c>
      <c r="AR196" s="212">
        <v>5</v>
      </c>
    </row>
    <row r="197" spans="43:44" ht="12.75" customHeight="1">
      <c r="AQ197" s="203"/>
      <c r="AR197" s="212"/>
    </row>
    <row r="198" spans="43:44" ht="12.75" customHeight="1">
      <c r="AQ198" s="203"/>
      <c r="AR198" s="212"/>
    </row>
    <row r="199" spans="43:44" ht="12.75" customHeight="1">
      <c r="AQ199" s="203"/>
      <c r="AR199" s="212"/>
    </row>
    <row r="200" spans="43:44" ht="12.75" customHeight="1">
      <c r="AQ200" s="203"/>
      <c r="AR200" s="212"/>
    </row>
    <row r="201" spans="43:44" ht="12.75" customHeight="1" thickBot="1">
      <c r="AQ201" s="206"/>
      <c r="AR201" s="213"/>
    </row>
    <row r="202" spans="43:44" ht="12.75" customHeight="1" thickBot="1"/>
    <row r="203" spans="43:44" ht="12.75" customHeight="1" thickBot="1">
      <c r="AQ203" s="683" t="s">
        <v>293</v>
      </c>
      <c r="AR203" s="684"/>
    </row>
    <row r="204" spans="43:44" ht="12.75" customHeight="1">
      <c r="AQ204" s="201"/>
      <c r="AR204" s="211"/>
    </row>
    <row r="205" spans="43:44" ht="12.75" customHeight="1">
      <c r="AQ205" s="203" t="s">
        <v>294</v>
      </c>
      <c r="AR205" s="212">
        <v>1</v>
      </c>
    </row>
    <row r="206" spans="43:44" ht="12.75" customHeight="1">
      <c r="AQ206" s="203"/>
      <c r="AR206" s="212">
        <v>2</v>
      </c>
    </row>
    <row r="207" spans="43:44" ht="12.75" customHeight="1">
      <c r="AQ207" s="203"/>
      <c r="AR207" s="212">
        <v>3</v>
      </c>
    </row>
    <row r="208" spans="43:44" ht="12.75" customHeight="1">
      <c r="AQ208" s="203"/>
      <c r="AR208" s="212">
        <v>4</v>
      </c>
    </row>
    <row r="209" spans="43:44" ht="12.75" customHeight="1">
      <c r="AQ209" s="203" t="s">
        <v>295</v>
      </c>
      <c r="AR209" s="212">
        <v>5</v>
      </c>
    </row>
    <row r="210" spans="43:44" ht="12.75" customHeight="1">
      <c r="AQ210" s="203"/>
      <c r="AR210" s="212"/>
    </row>
    <row r="211" spans="43:44" ht="12.75" customHeight="1">
      <c r="AQ211" s="203"/>
      <c r="AR211" s="212"/>
    </row>
    <row r="212" spans="43:44" ht="12.75" customHeight="1">
      <c r="AQ212" s="203"/>
      <c r="AR212" s="212"/>
    </row>
    <row r="213" spans="43:44" ht="12.75" customHeight="1">
      <c r="AQ213" s="203"/>
      <c r="AR213" s="212"/>
    </row>
    <row r="214" spans="43:44" ht="12.75" customHeight="1" thickBot="1">
      <c r="AQ214" s="206"/>
      <c r="AR214" s="213"/>
    </row>
    <row r="215" spans="43:44" ht="12.75" customHeight="1" thickBot="1"/>
    <row r="216" spans="43:44" ht="12.75" customHeight="1" thickBot="1">
      <c r="AQ216" s="683" t="s">
        <v>296</v>
      </c>
      <c r="AR216" s="684"/>
    </row>
    <row r="217" spans="43:44" ht="12.75" customHeight="1">
      <c r="AQ217" s="201"/>
      <c r="AR217" s="211"/>
    </row>
    <row r="218" spans="43:44" ht="12.75" customHeight="1">
      <c r="AQ218" s="203" t="s">
        <v>297</v>
      </c>
      <c r="AR218" s="212">
        <v>1</v>
      </c>
    </row>
    <row r="219" spans="43:44" ht="12.75" customHeight="1">
      <c r="AQ219" s="203"/>
      <c r="AR219" s="212">
        <v>2</v>
      </c>
    </row>
    <row r="220" spans="43:44" ht="12.75" customHeight="1">
      <c r="AQ220" s="203" t="s">
        <v>298</v>
      </c>
      <c r="AR220" s="212">
        <v>3</v>
      </c>
    </row>
    <row r="221" spans="43:44" ht="12.75" customHeight="1">
      <c r="AQ221" s="203"/>
      <c r="AR221" s="212">
        <v>4</v>
      </c>
    </row>
    <row r="222" spans="43:44" ht="12.75" customHeight="1">
      <c r="AQ222" s="203" t="s">
        <v>299</v>
      </c>
      <c r="AR222" s="212">
        <v>5</v>
      </c>
    </row>
    <row r="223" spans="43:44" ht="12.75" customHeight="1">
      <c r="AQ223" s="203"/>
      <c r="AR223" s="212"/>
    </row>
    <row r="224" spans="43:44" ht="12.75" customHeight="1">
      <c r="AQ224" s="203"/>
      <c r="AR224" s="212"/>
    </row>
    <row r="225" spans="43:44" ht="12.75" customHeight="1">
      <c r="AQ225" s="203"/>
      <c r="AR225" s="212"/>
    </row>
    <row r="226" spans="43:44" ht="12.75" customHeight="1">
      <c r="AQ226" s="203"/>
      <c r="AR226" s="212"/>
    </row>
    <row r="227" spans="43:44" ht="12.75" customHeight="1" thickBot="1">
      <c r="AQ227" s="206"/>
      <c r="AR227" s="213"/>
    </row>
    <row r="228" spans="43:44" ht="12.75" customHeight="1"/>
    <row r="229" spans="43:44" ht="12.75" customHeight="1"/>
  </sheetData>
  <mergeCells count="1225">
    <mergeCell ref="CH12:CI13"/>
    <mergeCell ref="CP20:CQ21"/>
    <mergeCell ref="CN18:CO19"/>
    <mergeCell ref="CH16:CI17"/>
    <mergeCell ref="CH20:CI21"/>
    <mergeCell ref="CL20:CM21"/>
    <mergeCell ref="CL16:CM17"/>
    <mergeCell ref="CJ14:CK15"/>
    <mergeCell ref="CJ18:CK19"/>
    <mergeCell ref="CF10:CG11"/>
    <mergeCell ref="CD16:CE17"/>
    <mergeCell ref="CD12:CE13"/>
    <mergeCell ref="C3:V3"/>
    <mergeCell ref="C4:V4"/>
    <mergeCell ref="C5:V5"/>
    <mergeCell ref="C6:V6"/>
    <mergeCell ref="CB14:CC15"/>
    <mergeCell ref="CF14:CG15"/>
    <mergeCell ref="BZ16:CA17"/>
    <mergeCell ref="CF22:CG23"/>
    <mergeCell ref="CR22:CS23"/>
    <mergeCell ref="BP26:BQ27"/>
    <mergeCell ref="BT26:BU27"/>
    <mergeCell ref="BX26:BY27"/>
    <mergeCell ref="CB26:CC27"/>
    <mergeCell ref="CN22:CO23"/>
    <mergeCell ref="CJ22:CK23"/>
    <mergeCell ref="BR24:BS25"/>
    <mergeCell ref="BV24:BW25"/>
    <mergeCell ref="BX18:BY19"/>
    <mergeCell ref="CB18:CC19"/>
    <mergeCell ref="CT24:CU25"/>
    <mergeCell ref="CJ26:CK27"/>
    <mergeCell ref="CN26:CO27"/>
    <mergeCell ref="CF26:CG27"/>
    <mergeCell ref="CR26:CS27"/>
    <mergeCell ref="CH24:CI25"/>
    <mergeCell ref="CP24:CQ25"/>
    <mergeCell ref="CL24:CM25"/>
    <mergeCell ref="BZ24:CA25"/>
    <mergeCell ref="CD24:CE25"/>
    <mergeCell ref="BT22:BU23"/>
    <mergeCell ref="BV20:BW21"/>
    <mergeCell ref="BZ20:CA21"/>
    <mergeCell ref="CD20:CE21"/>
    <mergeCell ref="BX22:BY23"/>
    <mergeCell ref="CB22:CC23"/>
    <mergeCell ref="CF18:CG19"/>
    <mergeCell ref="BZ32:CA33"/>
    <mergeCell ref="BN28:BO29"/>
    <mergeCell ref="BR28:BS29"/>
    <mergeCell ref="BV28:BW29"/>
    <mergeCell ref="BZ28:CA29"/>
    <mergeCell ref="BP30:BQ31"/>
    <mergeCell ref="BX30:BY31"/>
    <mergeCell ref="CZ30:DA31"/>
    <mergeCell ref="CH32:CI33"/>
    <mergeCell ref="CP32:CQ33"/>
    <mergeCell ref="CT32:CU33"/>
    <mergeCell ref="CL32:CM33"/>
    <mergeCell ref="CR30:CS31"/>
    <mergeCell ref="CX32:CY33"/>
    <mergeCell ref="CB30:CC31"/>
    <mergeCell ref="CV26:CW27"/>
    <mergeCell ref="CH28:CI29"/>
    <mergeCell ref="CL28:CM29"/>
    <mergeCell ref="CJ30:CK31"/>
    <mergeCell ref="CV30:CW31"/>
    <mergeCell ref="CP28:CQ29"/>
    <mergeCell ref="CT28:CU29"/>
    <mergeCell ref="CN30:CO31"/>
    <mergeCell ref="CD28:CE29"/>
    <mergeCell ref="CX28:CY29"/>
    <mergeCell ref="DB32:DC33"/>
    <mergeCell ref="BT38:BU39"/>
    <mergeCell ref="BX38:BY39"/>
    <mergeCell ref="CB38:CC39"/>
    <mergeCell ref="CJ34:CK35"/>
    <mergeCell ref="CF30:CG31"/>
    <mergeCell ref="BV32:BW33"/>
    <mergeCell ref="DD34:DE35"/>
    <mergeCell ref="DB36:DC37"/>
    <mergeCell ref="CV34:CW35"/>
    <mergeCell ref="CZ34:DA35"/>
    <mergeCell ref="CX36:CY37"/>
    <mergeCell ref="CR34:CS35"/>
    <mergeCell ref="BF36:BG37"/>
    <mergeCell ref="BR36:BS37"/>
    <mergeCell ref="BJ36:BK37"/>
    <mergeCell ref="BX34:BY35"/>
    <mergeCell ref="BH34:BI35"/>
    <mergeCell ref="BL34:BM35"/>
    <mergeCell ref="BP34:BQ35"/>
    <mergeCell ref="BT34:BU35"/>
    <mergeCell ref="BN36:BO37"/>
    <mergeCell ref="BJ32:BK33"/>
    <mergeCell ref="BN32:BO33"/>
    <mergeCell ref="BR32:BS33"/>
    <mergeCell ref="BL30:BM31"/>
    <mergeCell ref="BT30:BU31"/>
    <mergeCell ref="CN34:CO35"/>
    <mergeCell ref="CF34:CG35"/>
    <mergeCell ref="CB34:CC35"/>
    <mergeCell ref="CD32:CE33"/>
    <mergeCell ref="CD36:CE37"/>
    <mergeCell ref="CJ38:CK39"/>
    <mergeCell ref="DF36:DG37"/>
    <mergeCell ref="BR40:BS41"/>
    <mergeCell ref="BV40:BW41"/>
    <mergeCell ref="DD38:DE39"/>
    <mergeCell ref="CN38:CO39"/>
    <mergeCell ref="CR38:CS39"/>
    <mergeCell ref="CV38:CW39"/>
    <mergeCell ref="CZ38:DA39"/>
    <mergeCell ref="BD38:BE39"/>
    <mergeCell ref="BH38:BI39"/>
    <mergeCell ref="BL38:BM39"/>
    <mergeCell ref="BP38:BQ39"/>
    <mergeCell ref="DH38:DI39"/>
    <mergeCell ref="CT36:CU37"/>
    <mergeCell ref="BV36:BW37"/>
    <mergeCell ref="CF38:CG39"/>
    <mergeCell ref="BZ36:CA37"/>
    <mergeCell ref="CL36:CM37"/>
    <mergeCell ref="CP36:CQ37"/>
    <mergeCell ref="CH36:CI37"/>
    <mergeCell ref="DJ40:DK41"/>
    <mergeCell ref="CD40:CE41"/>
    <mergeCell ref="CX40:CY41"/>
    <mergeCell ref="CH40:CI41"/>
    <mergeCell ref="CL40:CM41"/>
    <mergeCell ref="CP40:CQ41"/>
    <mergeCell ref="DF40:DG41"/>
    <mergeCell ref="DB40:DC41"/>
    <mergeCell ref="BZ40:CA41"/>
    <mergeCell ref="CT40:CU41"/>
    <mergeCell ref="BB40:BC41"/>
    <mergeCell ref="BF40:BG41"/>
    <mergeCell ref="BJ40:BK41"/>
    <mergeCell ref="BN40:BO41"/>
    <mergeCell ref="BX42:BY43"/>
    <mergeCell ref="CD44:CE45"/>
    <mergeCell ref="DB44:DC45"/>
    <mergeCell ref="CN42:CO43"/>
    <mergeCell ref="CZ42:DA43"/>
    <mergeCell ref="DL42:DM43"/>
    <mergeCell ref="CB42:CC43"/>
    <mergeCell ref="AV46:AW47"/>
    <mergeCell ref="AZ46:BA47"/>
    <mergeCell ref="BD46:BE47"/>
    <mergeCell ref="BH46:BI47"/>
    <mergeCell ref="BL46:BM47"/>
    <mergeCell ref="BL42:BM43"/>
    <mergeCell ref="DF44:DG45"/>
    <mergeCell ref="CF42:CG43"/>
    <mergeCell ref="AX44:AY45"/>
    <mergeCell ref="BB44:BC45"/>
    <mergeCell ref="BF44:BG45"/>
    <mergeCell ref="BJ44:BK45"/>
    <mergeCell ref="AZ42:BA43"/>
    <mergeCell ref="BD42:BE43"/>
    <mergeCell ref="BH42:BI43"/>
    <mergeCell ref="BN44:BO45"/>
    <mergeCell ref="DD42:DE43"/>
    <mergeCell ref="DH42:DI43"/>
    <mergeCell ref="BP42:BQ43"/>
    <mergeCell ref="BT42:BU43"/>
    <mergeCell ref="CV46:CW47"/>
    <mergeCell ref="CZ46:DA47"/>
    <mergeCell ref="CJ46:CK47"/>
    <mergeCell ref="BP46:BQ47"/>
    <mergeCell ref="BT46:BU47"/>
    <mergeCell ref="CV42:CW43"/>
    <mergeCell ref="CR42:CS43"/>
    <mergeCell ref="BR44:BS45"/>
    <mergeCell ref="BV44:BW45"/>
    <mergeCell ref="CJ42:CK43"/>
    <mergeCell ref="BX46:BY47"/>
    <mergeCell ref="CB46:CC47"/>
    <mergeCell ref="CF46:CG47"/>
    <mergeCell ref="CT44:CU45"/>
    <mergeCell ref="DJ44:DK45"/>
    <mergeCell ref="DL46:DM47"/>
    <mergeCell ref="CS54:CV54"/>
    <mergeCell ref="BZ44:CA45"/>
    <mergeCell ref="DP46:DQ47"/>
    <mergeCell ref="CN46:CO47"/>
    <mergeCell ref="CR46:CS47"/>
    <mergeCell ref="DD46:DE47"/>
    <mergeCell ref="DH46:DI47"/>
    <mergeCell ref="BI54:BL54"/>
    <mergeCell ref="CO49:CR52"/>
    <mergeCell ref="CK54:CN54"/>
    <mergeCell ref="CO54:CR54"/>
    <mergeCell ref="BM54:BP54"/>
    <mergeCell ref="BI49:BL52"/>
    <mergeCell ref="CG54:CJ54"/>
    <mergeCell ref="DN44:DO45"/>
    <mergeCell ref="CP44:CQ45"/>
    <mergeCell ref="CH44:CI45"/>
    <mergeCell ref="CL44:CM45"/>
    <mergeCell ref="CX44:CY45"/>
    <mergeCell ref="AS54:AV54"/>
    <mergeCell ref="AW54:AZ54"/>
    <mergeCell ref="BA54:BD54"/>
    <mergeCell ref="BE54:BH54"/>
    <mergeCell ref="AQ49:AR52"/>
    <mergeCell ref="AS49:AV52"/>
    <mergeCell ref="AW49:AZ52"/>
    <mergeCell ref="BA49:BD52"/>
    <mergeCell ref="DU53:DZ53"/>
    <mergeCell ref="CK49:CN52"/>
    <mergeCell ref="DM49:DP52"/>
    <mergeCell ref="BE49:BH52"/>
    <mergeCell ref="AS53:DT53"/>
    <mergeCell ref="BM49:BP52"/>
    <mergeCell ref="DI49:DL52"/>
    <mergeCell ref="DQ49:DT52"/>
    <mergeCell ref="BQ49:BT52"/>
    <mergeCell ref="DA49:DD52"/>
    <mergeCell ref="DI54:DL54"/>
    <mergeCell ref="DM54:DP54"/>
    <mergeCell ref="CW54:CZ54"/>
    <mergeCell ref="DE54:DH54"/>
    <mergeCell ref="DA54:DD54"/>
    <mergeCell ref="DZ55:DZ58"/>
    <mergeCell ref="DX55:DX58"/>
    <mergeCell ref="DV55:DV58"/>
    <mergeCell ref="DW55:DW58"/>
    <mergeCell ref="DY55:DY58"/>
    <mergeCell ref="DQ54:DT54"/>
    <mergeCell ref="DQ55:DT58"/>
    <mergeCell ref="CG49:CJ52"/>
    <mergeCell ref="BU49:BX52"/>
    <mergeCell ref="BU54:BX54"/>
    <mergeCell ref="BQ54:BT54"/>
    <mergeCell ref="CC54:CF54"/>
    <mergeCell ref="BY49:CB52"/>
    <mergeCell ref="CC49:CF52"/>
    <mergeCell ref="BY54:CB54"/>
    <mergeCell ref="DE49:DH52"/>
    <mergeCell ref="CW49:CZ52"/>
    <mergeCell ref="CS49:CV52"/>
    <mergeCell ref="BI55:BL58"/>
    <mergeCell ref="DU55:DU58"/>
    <mergeCell ref="BU55:BX58"/>
    <mergeCell ref="CO55:CR58"/>
    <mergeCell ref="CG55:CJ58"/>
    <mergeCell ref="CC55:CF58"/>
    <mergeCell ref="BY55:CB58"/>
    <mergeCell ref="CK55:CN58"/>
    <mergeCell ref="DA55:DD58"/>
    <mergeCell ref="CW55:CZ58"/>
    <mergeCell ref="CS55:CV58"/>
    <mergeCell ref="AN58:AO59"/>
    <mergeCell ref="AQ59:AQ62"/>
    <mergeCell ref="AR59:AR62"/>
    <mergeCell ref="AS59:AV62"/>
    <mergeCell ref="AQ55:AQ58"/>
    <mergeCell ref="AR55:AR58"/>
    <mergeCell ref="DE55:DH58"/>
    <mergeCell ref="DI55:DL58"/>
    <mergeCell ref="DM59:DP62"/>
    <mergeCell ref="DM55:DP58"/>
    <mergeCell ref="AL60:AM61"/>
    <mergeCell ref="AJ62:AK63"/>
    <mergeCell ref="AN62:AO63"/>
    <mergeCell ref="AQ63:AQ66"/>
    <mergeCell ref="AR63:AR66"/>
    <mergeCell ref="AS63:AV66"/>
    <mergeCell ref="BI59:BL62"/>
    <mergeCell ref="BE59:BH62"/>
    <mergeCell ref="AW59:AZ62"/>
    <mergeCell ref="BA59:BD62"/>
    <mergeCell ref="AW55:AZ58"/>
    <mergeCell ref="BM63:BP66"/>
    <mergeCell ref="AW63:AZ66"/>
    <mergeCell ref="BA63:BD66"/>
    <mergeCell ref="BE63:BH66"/>
    <mergeCell ref="CK59:CN62"/>
    <mergeCell ref="BY59:CB62"/>
    <mergeCell ref="BI63:BL66"/>
    <mergeCell ref="BM59:BP62"/>
    <mergeCell ref="BA55:BD58"/>
    <mergeCell ref="BY63:CB66"/>
    <mergeCell ref="BQ63:BT66"/>
    <mergeCell ref="BQ59:BT62"/>
    <mergeCell ref="BU63:BX66"/>
    <mergeCell ref="BU59:BX62"/>
    <mergeCell ref="BQ55:BT58"/>
    <mergeCell ref="CK63:CN66"/>
    <mergeCell ref="CC59:CF62"/>
    <mergeCell ref="CG59:CJ62"/>
    <mergeCell ref="AS55:AV58"/>
    <mergeCell ref="BM55:BP58"/>
    <mergeCell ref="BE55:BH58"/>
    <mergeCell ref="DE59:DH62"/>
    <mergeCell ref="DA59:DD62"/>
    <mergeCell ref="DI59:DL62"/>
    <mergeCell ref="DW63:DW66"/>
    <mergeCell ref="DA63:DD66"/>
    <mergeCell ref="DI63:DL66"/>
    <mergeCell ref="DE63:DH66"/>
    <mergeCell ref="DZ63:DZ66"/>
    <mergeCell ref="DQ59:DT62"/>
    <mergeCell ref="CC63:CF66"/>
    <mergeCell ref="CG63:CJ66"/>
    <mergeCell ref="DZ59:DZ62"/>
    <mergeCell ref="DU59:DU62"/>
    <mergeCell ref="DV59:DV62"/>
    <mergeCell ref="DW59:DW62"/>
    <mergeCell ref="DX59:DX62"/>
    <mergeCell ref="DY59:DY62"/>
    <mergeCell ref="CW63:CZ66"/>
    <mergeCell ref="CO63:CR66"/>
    <mergeCell ref="CS63:CV66"/>
    <mergeCell ref="CW59:CZ62"/>
    <mergeCell ref="CS59:CV62"/>
    <mergeCell ref="CO59:CR62"/>
    <mergeCell ref="AH64:AI65"/>
    <mergeCell ref="AL64:AM65"/>
    <mergeCell ref="DI67:DL70"/>
    <mergeCell ref="CK67:CN70"/>
    <mergeCell ref="CW67:CZ70"/>
    <mergeCell ref="DA67:DD70"/>
    <mergeCell ref="AJ70:AK71"/>
    <mergeCell ref="AR71:AR74"/>
    <mergeCell ref="DY63:DY66"/>
    <mergeCell ref="BQ67:BT70"/>
    <mergeCell ref="BI67:BL70"/>
    <mergeCell ref="DQ67:DT70"/>
    <mergeCell ref="BY67:CB70"/>
    <mergeCell ref="CC67:CF70"/>
    <mergeCell ref="BU67:BX70"/>
    <mergeCell ref="CO67:CR70"/>
    <mergeCell ref="CS67:CV70"/>
    <mergeCell ref="CG67:CJ70"/>
    <mergeCell ref="DX63:DX66"/>
    <mergeCell ref="DM63:DP66"/>
    <mergeCell ref="DE67:DH70"/>
    <mergeCell ref="DU71:DU74"/>
    <mergeCell ref="DA71:DD74"/>
    <mergeCell ref="DI71:DL74"/>
    <mergeCell ref="DQ71:DT74"/>
    <mergeCell ref="DE71:DH74"/>
    <mergeCell ref="CW71:CZ74"/>
    <mergeCell ref="DM71:DP74"/>
    <mergeCell ref="DQ63:DT66"/>
    <mergeCell ref="DU63:DU66"/>
    <mergeCell ref="DV63:DV66"/>
    <mergeCell ref="Z72:AA73"/>
    <mergeCell ref="AD72:AE73"/>
    <mergeCell ref="AH72:AI73"/>
    <mergeCell ref="AL72:AM73"/>
    <mergeCell ref="DZ67:DZ70"/>
    <mergeCell ref="DV67:DV70"/>
    <mergeCell ref="DW67:DW70"/>
    <mergeCell ref="DX67:DX70"/>
    <mergeCell ref="DY67:DY70"/>
    <mergeCell ref="DM67:DP70"/>
    <mergeCell ref="AH68:AI69"/>
    <mergeCell ref="AR67:AR70"/>
    <mergeCell ref="AN66:AO67"/>
    <mergeCell ref="AQ71:AQ74"/>
    <mergeCell ref="AN74:AO75"/>
    <mergeCell ref="AN70:AO71"/>
    <mergeCell ref="AR75:AR78"/>
    <mergeCell ref="AQ75:AQ78"/>
    <mergeCell ref="AN78:AO79"/>
    <mergeCell ref="AR79:AR82"/>
    <mergeCell ref="AF66:AG67"/>
    <mergeCell ref="AJ66:AK67"/>
    <mergeCell ref="BE67:BH70"/>
    <mergeCell ref="BA67:BD70"/>
    <mergeCell ref="BE75:BH78"/>
    <mergeCell ref="AS75:AV78"/>
    <mergeCell ref="AW71:AZ74"/>
    <mergeCell ref="AW67:AZ70"/>
    <mergeCell ref="AQ79:AQ82"/>
    <mergeCell ref="BE71:BH74"/>
    <mergeCell ref="BA75:BD78"/>
    <mergeCell ref="DU67:DU70"/>
    <mergeCell ref="AB70:AC71"/>
    <mergeCell ref="AF70:AG71"/>
    <mergeCell ref="AS67:AV70"/>
    <mergeCell ref="AL68:AM69"/>
    <mergeCell ref="AQ67:AQ70"/>
    <mergeCell ref="AS71:AV74"/>
    <mergeCell ref="AD68:AE69"/>
    <mergeCell ref="BM67:BP70"/>
    <mergeCell ref="BU75:BX78"/>
    <mergeCell ref="CS75:CV78"/>
    <mergeCell ref="CG75:CJ78"/>
    <mergeCell ref="BU79:BX82"/>
    <mergeCell ref="BY79:CB82"/>
    <mergeCell ref="CC79:CF82"/>
    <mergeCell ref="CG79:CJ82"/>
    <mergeCell ref="CS79:CV82"/>
    <mergeCell ref="BA71:BD74"/>
    <mergeCell ref="BY71:CB74"/>
    <mergeCell ref="CC71:CF74"/>
    <mergeCell ref="CG71:CJ74"/>
    <mergeCell ref="CS71:CV74"/>
    <mergeCell ref="CK71:CN74"/>
    <mergeCell ref="CO71:CR74"/>
    <mergeCell ref="BQ71:BT74"/>
    <mergeCell ref="BU71:BX74"/>
    <mergeCell ref="BM71:BP74"/>
    <mergeCell ref="AL76:AM77"/>
    <mergeCell ref="AH80:AI81"/>
    <mergeCell ref="DZ71:DZ74"/>
    <mergeCell ref="DY71:DY74"/>
    <mergeCell ref="DV71:DV74"/>
    <mergeCell ref="DW71:DW74"/>
    <mergeCell ref="DX71:DX74"/>
    <mergeCell ref="DY75:DY78"/>
    <mergeCell ref="DW75:DW78"/>
    <mergeCell ref="DZ75:DZ78"/>
    <mergeCell ref="DX75:DX78"/>
    <mergeCell ref="AJ74:AK75"/>
    <mergeCell ref="CC75:CF78"/>
    <mergeCell ref="CW75:CZ78"/>
    <mergeCell ref="DI75:DL78"/>
    <mergeCell ref="BY75:CB78"/>
    <mergeCell ref="DA75:DD78"/>
    <mergeCell ref="CK75:CN78"/>
    <mergeCell ref="CO75:CR78"/>
    <mergeCell ref="BI71:BL74"/>
    <mergeCell ref="AJ78:AK79"/>
    <mergeCell ref="DZ79:DZ82"/>
    <mergeCell ref="DM75:DP78"/>
    <mergeCell ref="DQ79:DT82"/>
    <mergeCell ref="DQ75:DT78"/>
    <mergeCell ref="DY79:DY82"/>
    <mergeCell ref="DV75:DV78"/>
    <mergeCell ref="DX79:DX82"/>
    <mergeCell ref="DU79:DU82"/>
    <mergeCell ref="DW79:DW82"/>
    <mergeCell ref="DV79:DV82"/>
    <mergeCell ref="BM79:BP82"/>
    <mergeCell ref="AS79:AV82"/>
    <mergeCell ref="BM75:BP78"/>
    <mergeCell ref="DZ83:DZ86"/>
    <mergeCell ref="DM83:DP86"/>
    <mergeCell ref="DQ83:DT86"/>
    <mergeCell ref="DU83:DU86"/>
    <mergeCell ref="DV83:DV86"/>
    <mergeCell ref="DW83:DW86"/>
    <mergeCell ref="CS83:CV86"/>
    <mergeCell ref="DA87:DD90"/>
    <mergeCell ref="CW87:CZ90"/>
    <mergeCell ref="DE79:DH82"/>
    <mergeCell ref="BQ87:BT90"/>
    <mergeCell ref="CK83:CN86"/>
    <mergeCell ref="BY83:CB86"/>
    <mergeCell ref="CC83:CF86"/>
    <mergeCell ref="CK87:CN90"/>
    <mergeCell ref="BY87:CB90"/>
    <mergeCell ref="CW79:CZ82"/>
    <mergeCell ref="DE83:DH86"/>
    <mergeCell ref="DI79:DL82"/>
    <mergeCell ref="DI83:DL86"/>
    <mergeCell ref="DI87:DL90"/>
    <mergeCell ref="DA83:DD86"/>
    <mergeCell ref="DM79:DP82"/>
    <mergeCell ref="DA79:DD82"/>
    <mergeCell ref="CO87:CR90"/>
    <mergeCell ref="CK79:CN82"/>
    <mergeCell ref="CW83:CZ86"/>
    <mergeCell ref="CO83:CR86"/>
    <mergeCell ref="CS87:CV90"/>
    <mergeCell ref="CO79:CR82"/>
    <mergeCell ref="BQ79:BT82"/>
    <mergeCell ref="DU87:DU90"/>
    <mergeCell ref="R80:S81"/>
    <mergeCell ref="AL80:AM81"/>
    <mergeCell ref="T78:U79"/>
    <mergeCell ref="X78:Y79"/>
    <mergeCell ref="AB78:AC79"/>
    <mergeCell ref="AJ82:AK83"/>
    <mergeCell ref="DX83:DX86"/>
    <mergeCell ref="DY83:DY86"/>
    <mergeCell ref="N84:O85"/>
    <mergeCell ref="R84:S85"/>
    <mergeCell ref="V84:W85"/>
    <mergeCell ref="Z84:AA85"/>
    <mergeCell ref="AL84:AM85"/>
    <mergeCell ref="AF82:AG83"/>
    <mergeCell ref="BM83:BP86"/>
    <mergeCell ref="BI83:BL86"/>
    <mergeCell ref="CG83:CJ86"/>
    <mergeCell ref="BQ83:BT86"/>
    <mergeCell ref="BU83:BX86"/>
    <mergeCell ref="DE75:DH78"/>
    <mergeCell ref="DU75:DU78"/>
    <mergeCell ref="AW75:AZ78"/>
    <mergeCell ref="BE79:BH82"/>
    <mergeCell ref="BI79:BL82"/>
    <mergeCell ref="BI75:BL78"/>
    <mergeCell ref="AW79:AZ82"/>
    <mergeCell ref="BA79:BD82"/>
    <mergeCell ref="BQ75:BT78"/>
    <mergeCell ref="X74:Y75"/>
    <mergeCell ref="AB86:AC87"/>
    <mergeCell ref="CC87:CF90"/>
    <mergeCell ref="AN82:AO83"/>
    <mergeCell ref="CG91:CJ94"/>
    <mergeCell ref="CK91:CN94"/>
    <mergeCell ref="AD84:AE85"/>
    <mergeCell ref="AF86:AG87"/>
    <mergeCell ref="AD76:AE77"/>
    <mergeCell ref="AF74:AG75"/>
    <mergeCell ref="AD80:AE81"/>
    <mergeCell ref="AB74:AC75"/>
    <mergeCell ref="Z76:AA77"/>
    <mergeCell ref="X86:Y87"/>
    <mergeCell ref="AH88:AI89"/>
    <mergeCell ref="Z88:AA89"/>
    <mergeCell ref="AH76:AI77"/>
    <mergeCell ref="V76:W77"/>
    <mergeCell ref="AF78:AG79"/>
    <mergeCell ref="V80:W81"/>
    <mergeCell ref="Z80:AA81"/>
    <mergeCell ref="X82:Y83"/>
    <mergeCell ref="AB82:AC83"/>
    <mergeCell ref="AH84:AI85"/>
    <mergeCell ref="N88:O89"/>
    <mergeCell ref="R88:S89"/>
    <mergeCell ref="V88:W89"/>
    <mergeCell ref="BA87:BD90"/>
    <mergeCell ref="AJ90:AK91"/>
    <mergeCell ref="AR87:AR90"/>
    <mergeCell ref="AJ86:AK87"/>
    <mergeCell ref="AL88:AM89"/>
    <mergeCell ref="AD88:AE89"/>
    <mergeCell ref="AR91:AR94"/>
    <mergeCell ref="BM87:BP90"/>
    <mergeCell ref="BI87:BL90"/>
    <mergeCell ref="AN86:AO87"/>
    <mergeCell ref="AS83:AV86"/>
    <mergeCell ref="AQ87:AQ90"/>
    <mergeCell ref="AR83:AR86"/>
    <mergeCell ref="AN90:AO91"/>
    <mergeCell ref="AQ91:AQ94"/>
    <mergeCell ref="AW87:AZ90"/>
    <mergeCell ref="AQ83:AQ86"/>
    <mergeCell ref="BE87:BH90"/>
    <mergeCell ref="BA83:BD86"/>
    <mergeCell ref="AW83:AZ86"/>
    <mergeCell ref="BE83:BH86"/>
    <mergeCell ref="P82:Q83"/>
    <mergeCell ref="T82:U83"/>
    <mergeCell ref="CG87:CJ90"/>
    <mergeCell ref="BU87:BX90"/>
    <mergeCell ref="AS91:AV94"/>
    <mergeCell ref="AS87:AV90"/>
    <mergeCell ref="DZ91:DZ94"/>
    <mergeCell ref="CS91:CV94"/>
    <mergeCell ref="DI91:DL94"/>
    <mergeCell ref="DA91:DD94"/>
    <mergeCell ref="DE91:DH94"/>
    <mergeCell ref="DY91:DY94"/>
    <mergeCell ref="DU91:DU94"/>
    <mergeCell ref="DV91:DV94"/>
    <mergeCell ref="DW91:DW94"/>
    <mergeCell ref="CW91:CZ94"/>
    <mergeCell ref="DX91:DX94"/>
    <mergeCell ref="H90:I91"/>
    <mergeCell ref="L90:M91"/>
    <mergeCell ref="P90:Q91"/>
    <mergeCell ref="T90:U91"/>
    <mergeCell ref="DM87:DP90"/>
    <mergeCell ref="DQ91:DT94"/>
    <mergeCell ref="DM91:DP94"/>
    <mergeCell ref="J88:K89"/>
    <mergeCell ref="DE87:DH90"/>
    <mergeCell ref="DZ87:DZ90"/>
    <mergeCell ref="DQ87:DT90"/>
    <mergeCell ref="CO91:CR94"/>
    <mergeCell ref="CC91:CF94"/>
    <mergeCell ref="DY87:DY90"/>
    <mergeCell ref="DV87:DV90"/>
    <mergeCell ref="DX87:DX90"/>
    <mergeCell ref="DW87:DW90"/>
    <mergeCell ref="D94:E95"/>
    <mergeCell ref="H94:I95"/>
    <mergeCell ref="L94:M95"/>
    <mergeCell ref="P94:Q95"/>
    <mergeCell ref="X102:Y103"/>
    <mergeCell ref="F96:G97"/>
    <mergeCell ref="AL92:AM93"/>
    <mergeCell ref="AN94:AO95"/>
    <mergeCell ref="AH92:AI93"/>
    <mergeCell ref="AQ99:AQ102"/>
    <mergeCell ref="T94:U95"/>
    <mergeCell ref="H98:I99"/>
    <mergeCell ref="AB98:AC99"/>
    <mergeCell ref="J96:K97"/>
    <mergeCell ref="L86:M87"/>
    <mergeCell ref="P86:Q87"/>
    <mergeCell ref="T86:U87"/>
    <mergeCell ref="Z100:AA101"/>
    <mergeCell ref="Z92:AA93"/>
    <mergeCell ref="N92:O93"/>
    <mergeCell ref="R92:S93"/>
    <mergeCell ref="N96:O97"/>
    <mergeCell ref="L98:M99"/>
    <mergeCell ref="R96:S97"/>
    <mergeCell ref="AF90:AG91"/>
    <mergeCell ref="AD92:AE93"/>
    <mergeCell ref="V92:W93"/>
    <mergeCell ref="X90:Y91"/>
    <mergeCell ref="AB94:AC95"/>
    <mergeCell ref="AB90:AC91"/>
    <mergeCell ref="F92:G93"/>
    <mergeCell ref="J92:K93"/>
    <mergeCell ref="P98:Q99"/>
    <mergeCell ref="T98:U99"/>
    <mergeCell ref="X98:Y99"/>
    <mergeCell ref="AB102:AC103"/>
    <mergeCell ref="BI95:BL98"/>
    <mergeCell ref="AR95:AR98"/>
    <mergeCell ref="BE103:BH106"/>
    <mergeCell ref="DZ95:DZ98"/>
    <mergeCell ref="AH96:AI97"/>
    <mergeCell ref="AL96:AM97"/>
    <mergeCell ref="DQ95:DT98"/>
    <mergeCell ref="DU95:DU98"/>
    <mergeCell ref="AQ95:AQ98"/>
    <mergeCell ref="DX95:DX98"/>
    <mergeCell ref="DY95:DY98"/>
    <mergeCell ref="AJ94:AK95"/>
    <mergeCell ref="AJ98:AK99"/>
    <mergeCell ref="V96:W97"/>
    <mergeCell ref="X94:Y95"/>
    <mergeCell ref="Z96:AA97"/>
    <mergeCell ref="AF94:AG95"/>
    <mergeCell ref="AD96:AE97"/>
    <mergeCell ref="AR99:AR102"/>
    <mergeCell ref="AF98:AG99"/>
    <mergeCell ref="AN98:AO99"/>
    <mergeCell ref="AS99:AV102"/>
    <mergeCell ref="BE99:BH102"/>
    <mergeCell ref="BY99:CB102"/>
    <mergeCell ref="BQ99:BT102"/>
    <mergeCell ref="AD100:AE101"/>
    <mergeCell ref="BM99:BP102"/>
    <mergeCell ref="DM95:DP98"/>
    <mergeCell ref="CS95:CV98"/>
    <mergeCell ref="DV95:DV98"/>
    <mergeCell ref="BM91:BP94"/>
    <mergeCell ref="BQ91:BT94"/>
    <mergeCell ref="BM95:BP98"/>
    <mergeCell ref="BY91:CB94"/>
    <mergeCell ref="DA95:DD98"/>
    <mergeCell ref="CW95:CZ98"/>
    <mergeCell ref="CK95:CN98"/>
    <mergeCell ref="AS95:AV98"/>
    <mergeCell ref="BE95:BH98"/>
    <mergeCell ref="AW95:AZ98"/>
    <mergeCell ref="BQ95:BT98"/>
    <mergeCell ref="BA95:BD98"/>
    <mergeCell ref="AW91:AZ94"/>
    <mergeCell ref="BA91:BD94"/>
    <mergeCell ref="BU95:BX98"/>
    <mergeCell ref="CC95:CF98"/>
    <mergeCell ref="CO95:CR98"/>
    <mergeCell ref="CG95:CJ98"/>
    <mergeCell ref="BY95:CB98"/>
    <mergeCell ref="BE91:BH94"/>
    <mergeCell ref="BU91:BX94"/>
    <mergeCell ref="BI91:BL94"/>
    <mergeCell ref="CG99:CJ102"/>
    <mergeCell ref="CK99:CN102"/>
    <mergeCell ref="CC99:CF102"/>
    <mergeCell ref="AW99:AZ102"/>
    <mergeCell ref="BI99:BL102"/>
    <mergeCell ref="BA99:BD102"/>
    <mergeCell ref="CS103:CV106"/>
    <mergeCell ref="CC103:CF106"/>
    <mergeCell ref="BU103:BX106"/>
    <mergeCell ref="BU99:BX102"/>
    <mergeCell ref="AH104:AI105"/>
    <mergeCell ref="AH100:AI101"/>
    <mergeCell ref="AL100:AM101"/>
    <mergeCell ref="AL104:AM105"/>
    <mergeCell ref="BI103:BL106"/>
    <mergeCell ref="AS103:AV106"/>
    <mergeCell ref="AQ103:AQ106"/>
    <mergeCell ref="AR103:AR106"/>
    <mergeCell ref="DW95:DW98"/>
    <mergeCell ref="DE95:DH98"/>
    <mergeCell ref="DI95:DL98"/>
    <mergeCell ref="DZ99:DZ102"/>
    <mergeCell ref="DU99:DU102"/>
    <mergeCell ref="CS99:CV102"/>
    <mergeCell ref="CW99:CZ102"/>
    <mergeCell ref="DQ99:DT102"/>
    <mergeCell ref="DI99:DL102"/>
    <mergeCell ref="DX99:DX102"/>
    <mergeCell ref="DA99:DD102"/>
    <mergeCell ref="DE99:DH102"/>
    <mergeCell ref="DY99:DY102"/>
    <mergeCell ref="DY103:DY106"/>
    <mergeCell ref="DV103:DV106"/>
    <mergeCell ref="DI103:DL106"/>
    <mergeCell ref="DW103:DW106"/>
    <mergeCell ref="DX103:DX106"/>
    <mergeCell ref="DU103:DU106"/>
    <mergeCell ref="DV99:DV102"/>
    <mergeCell ref="DW99:DW102"/>
    <mergeCell ref="DM99:DP102"/>
    <mergeCell ref="N104:O105"/>
    <mergeCell ref="P106:Q107"/>
    <mergeCell ref="T106:U107"/>
    <mergeCell ref="X106:Y107"/>
    <mergeCell ref="DE103:DH106"/>
    <mergeCell ref="DQ103:DT106"/>
    <mergeCell ref="DM103:DP106"/>
    <mergeCell ref="BM103:BP106"/>
    <mergeCell ref="CG103:CJ106"/>
    <mergeCell ref="BY103:CB106"/>
    <mergeCell ref="AD104:AE105"/>
    <mergeCell ref="J100:K101"/>
    <mergeCell ref="N100:O101"/>
    <mergeCell ref="R100:S101"/>
    <mergeCell ref="V100:W101"/>
    <mergeCell ref="BQ103:BT106"/>
    <mergeCell ref="L102:M103"/>
    <mergeCell ref="P102:Q103"/>
    <mergeCell ref="T102:U103"/>
    <mergeCell ref="AJ102:AK103"/>
    <mergeCell ref="BA103:BD106"/>
    <mergeCell ref="R104:S105"/>
    <mergeCell ref="V104:W105"/>
    <mergeCell ref="Z104:AA105"/>
    <mergeCell ref="AN106:AO107"/>
    <mergeCell ref="AJ106:AK107"/>
    <mergeCell ref="AF106:AG107"/>
    <mergeCell ref="AB106:AC107"/>
    <mergeCell ref="AN102:AO103"/>
    <mergeCell ref="AF102:AG103"/>
    <mergeCell ref="AW103:AZ106"/>
    <mergeCell ref="CO99:CR102"/>
    <mergeCell ref="T110:U111"/>
    <mergeCell ref="V108:W109"/>
    <mergeCell ref="DX107:DX110"/>
    <mergeCell ref="DE107:DH110"/>
    <mergeCell ref="BQ107:BT110"/>
    <mergeCell ref="CC107:CF110"/>
    <mergeCell ref="CG107:CJ110"/>
    <mergeCell ref="BU107:BX110"/>
    <mergeCell ref="DU107:DU110"/>
    <mergeCell ref="CK103:CN106"/>
    <mergeCell ref="CO103:CR106"/>
    <mergeCell ref="CW103:CZ106"/>
    <mergeCell ref="DA103:DD106"/>
    <mergeCell ref="R108:S109"/>
    <mergeCell ref="AS115:AV118"/>
    <mergeCell ref="AN118:AO119"/>
    <mergeCell ref="AQ119:AQ122"/>
    <mergeCell ref="AR119:AR122"/>
    <mergeCell ref="AS119:AV122"/>
    <mergeCell ref="X114:Y115"/>
    <mergeCell ref="AF114:AG115"/>
    <mergeCell ref="Z108:AA109"/>
    <mergeCell ref="AB114:AC115"/>
    <mergeCell ref="AB110:AC111"/>
    <mergeCell ref="AJ110:AK111"/>
    <mergeCell ref="BM111:BP114"/>
    <mergeCell ref="AS107:AV110"/>
    <mergeCell ref="BA107:BD110"/>
    <mergeCell ref="BA111:BD114"/>
    <mergeCell ref="BE107:BH110"/>
    <mergeCell ref="DZ103:DZ106"/>
    <mergeCell ref="CS111:CV114"/>
    <mergeCell ref="CK111:CN114"/>
    <mergeCell ref="DY107:DY110"/>
    <mergeCell ref="DV107:DV110"/>
    <mergeCell ref="DW107:DW110"/>
    <mergeCell ref="CS107:CV110"/>
    <mergeCell ref="DI107:DL110"/>
    <mergeCell ref="DU111:DU114"/>
    <mergeCell ref="DZ107:DZ110"/>
    <mergeCell ref="V112:W113"/>
    <mergeCell ref="Z112:AA113"/>
    <mergeCell ref="AD112:AE113"/>
    <mergeCell ref="AH112:AI113"/>
    <mergeCell ref="Z116:AA117"/>
    <mergeCell ref="AD116:AE117"/>
    <mergeCell ref="AH116:AI117"/>
    <mergeCell ref="AL108:AM109"/>
    <mergeCell ref="BE111:BH114"/>
    <mergeCell ref="BI111:BL114"/>
    <mergeCell ref="AW107:AZ110"/>
    <mergeCell ref="AR107:AR110"/>
    <mergeCell ref="AR111:AR114"/>
    <mergeCell ref="AN114:AO115"/>
    <mergeCell ref="BI115:BL118"/>
    <mergeCell ref="BE115:BH118"/>
    <mergeCell ref="AL112:AM113"/>
    <mergeCell ref="AD108:AE109"/>
    <mergeCell ref="X110:Y111"/>
    <mergeCell ref="AH108:AI109"/>
    <mergeCell ref="AJ114:AK115"/>
    <mergeCell ref="AF110:AG111"/>
    <mergeCell ref="BM107:BP110"/>
    <mergeCell ref="AS111:AV114"/>
    <mergeCell ref="BI107:BL110"/>
    <mergeCell ref="BU111:BX114"/>
    <mergeCell ref="DA111:DD114"/>
    <mergeCell ref="DE111:DH114"/>
    <mergeCell ref="BY111:CB114"/>
    <mergeCell ref="CO111:CR114"/>
    <mergeCell ref="BY107:CB110"/>
    <mergeCell ref="CW107:CZ110"/>
    <mergeCell ref="CK107:CN110"/>
    <mergeCell ref="DA107:DD110"/>
    <mergeCell ref="AN110:AO111"/>
    <mergeCell ref="BM115:BP118"/>
    <mergeCell ref="AW115:AZ118"/>
    <mergeCell ref="CK115:CN118"/>
    <mergeCell ref="AQ107:AQ110"/>
    <mergeCell ref="AQ115:AQ118"/>
    <mergeCell ref="BQ111:BT114"/>
    <mergeCell ref="AQ111:AQ114"/>
    <mergeCell ref="AW111:AZ114"/>
    <mergeCell ref="BA115:BD118"/>
    <mergeCell ref="DZ115:DZ118"/>
    <mergeCell ref="CG119:CJ122"/>
    <mergeCell ref="DX115:DX118"/>
    <mergeCell ref="DZ111:DZ114"/>
    <mergeCell ref="DX111:DX114"/>
    <mergeCell ref="DY111:DY114"/>
    <mergeCell ref="DV111:DV114"/>
    <mergeCell ref="DW111:DW114"/>
    <mergeCell ref="DQ119:DT122"/>
    <mergeCell ref="DM115:DP118"/>
    <mergeCell ref="DQ107:DT110"/>
    <mergeCell ref="DQ111:DT114"/>
    <mergeCell ref="DI111:DL114"/>
    <mergeCell ref="DM111:DP114"/>
    <mergeCell ref="CW111:CZ114"/>
    <mergeCell ref="CC111:CF114"/>
    <mergeCell ref="CG111:CJ114"/>
    <mergeCell ref="DM107:DP110"/>
    <mergeCell ref="CO107:CR110"/>
    <mergeCell ref="DW115:DW118"/>
    <mergeCell ref="DY115:DY118"/>
    <mergeCell ref="DV119:DV122"/>
    <mergeCell ref="DW119:DW122"/>
    <mergeCell ref="DV115:DV118"/>
    <mergeCell ref="DU115:DU118"/>
    <mergeCell ref="AW119:AZ122"/>
    <mergeCell ref="AL116:AM117"/>
    <mergeCell ref="AB118:AC119"/>
    <mergeCell ref="AR115:AR118"/>
    <mergeCell ref="AF118:AG119"/>
    <mergeCell ref="AJ118:AK119"/>
    <mergeCell ref="AN122:AO123"/>
    <mergeCell ref="AW123:AZ126"/>
    <mergeCell ref="AS123:AV126"/>
    <mergeCell ref="AD120:AE121"/>
    <mergeCell ref="BQ115:BT118"/>
    <mergeCell ref="BU119:BX122"/>
    <mergeCell ref="BU115:BX118"/>
    <mergeCell ref="DQ115:DT118"/>
    <mergeCell ref="CO115:CR118"/>
    <mergeCell ref="DE115:DH118"/>
    <mergeCell ref="CS115:CV118"/>
    <mergeCell ref="DA119:DD122"/>
    <mergeCell ref="DA115:DD118"/>
    <mergeCell ref="DI115:DL118"/>
    <mergeCell ref="DE123:DH126"/>
    <mergeCell ref="DY123:DY126"/>
    <mergeCell ref="DV123:DV126"/>
    <mergeCell ref="DW123:DW126"/>
    <mergeCell ref="CS123:CV126"/>
    <mergeCell ref="CS119:CV122"/>
    <mergeCell ref="CW119:CZ122"/>
    <mergeCell ref="DI119:DL122"/>
    <mergeCell ref="DE119:DH122"/>
    <mergeCell ref="CW115:CZ118"/>
    <mergeCell ref="CW123:CZ126"/>
    <mergeCell ref="DA123:DD126"/>
    <mergeCell ref="BQ127:BT130"/>
    <mergeCell ref="BI123:BL126"/>
    <mergeCell ref="BY115:CB118"/>
    <mergeCell ref="BA119:BD122"/>
    <mergeCell ref="CK123:CN126"/>
    <mergeCell ref="BQ119:BT122"/>
    <mergeCell ref="CK119:CN122"/>
    <mergeCell ref="BE119:BH122"/>
    <mergeCell ref="BM123:BP126"/>
    <mergeCell ref="CG115:CJ118"/>
    <mergeCell ref="CC115:CF118"/>
    <mergeCell ref="BQ123:BT126"/>
    <mergeCell ref="BA123:BD126"/>
    <mergeCell ref="CO119:CR122"/>
    <mergeCell ref="CC119:CF122"/>
    <mergeCell ref="CO123:CR126"/>
    <mergeCell ref="BY119:CB122"/>
    <mergeCell ref="BI119:BL122"/>
    <mergeCell ref="BM119:BP122"/>
    <mergeCell ref="BE123:BH126"/>
    <mergeCell ref="DU123:DU126"/>
    <mergeCell ref="DX123:DX126"/>
    <mergeCell ref="DQ127:DT130"/>
    <mergeCell ref="DM123:DP126"/>
    <mergeCell ref="DE127:DH130"/>
    <mergeCell ref="DM127:DP130"/>
    <mergeCell ref="DI127:DL130"/>
    <mergeCell ref="DI123:DL126"/>
    <mergeCell ref="AH120:AI121"/>
    <mergeCell ref="AL120:AM121"/>
    <mergeCell ref="AF122:AG123"/>
    <mergeCell ref="AJ122:AK123"/>
    <mergeCell ref="AJ126:AK127"/>
    <mergeCell ref="AH124:AI125"/>
    <mergeCell ref="DA127:DD130"/>
    <mergeCell ref="DZ119:DZ122"/>
    <mergeCell ref="CC123:CF126"/>
    <mergeCell ref="CG123:CJ126"/>
    <mergeCell ref="DX119:DX122"/>
    <mergeCell ref="DY119:DY122"/>
    <mergeCell ref="DZ123:DZ126"/>
    <mergeCell ref="DU119:DU122"/>
    <mergeCell ref="DQ123:DT126"/>
    <mergeCell ref="DM119:DP122"/>
    <mergeCell ref="AS127:AV130"/>
    <mergeCell ref="BU123:BX126"/>
    <mergeCell ref="BY123:CB126"/>
    <mergeCell ref="AW127:AZ130"/>
    <mergeCell ref="BA127:BD130"/>
    <mergeCell ref="BE127:BH130"/>
    <mergeCell ref="BI127:BL130"/>
    <mergeCell ref="BM127:BP130"/>
    <mergeCell ref="AL128:AM129"/>
    <mergeCell ref="AN130:AO131"/>
    <mergeCell ref="AQ131:AQ134"/>
    <mergeCell ref="AR131:AR134"/>
    <mergeCell ref="AR127:AR130"/>
    <mergeCell ref="AQ127:AQ130"/>
    <mergeCell ref="AN126:AO127"/>
    <mergeCell ref="AR123:AR126"/>
    <mergeCell ref="AQ123:AQ126"/>
    <mergeCell ref="AL124:AM125"/>
    <mergeCell ref="CW131:CZ134"/>
    <mergeCell ref="CC131:CF134"/>
    <mergeCell ref="CG131:CJ134"/>
    <mergeCell ref="CC127:CF130"/>
    <mergeCell ref="CK127:CN130"/>
    <mergeCell ref="CO127:CR130"/>
    <mergeCell ref="CG127:CJ130"/>
    <mergeCell ref="CS127:CV130"/>
    <mergeCell ref="CW127:CZ130"/>
    <mergeCell ref="AS131:AV134"/>
    <mergeCell ref="BQ131:BT134"/>
    <mergeCell ref="BU131:BX134"/>
    <mergeCell ref="BY131:CB134"/>
    <mergeCell ref="CK131:CN134"/>
    <mergeCell ref="BE131:BH134"/>
    <mergeCell ref="BI131:BL134"/>
    <mergeCell ref="CS131:CV134"/>
    <mergeCell ref="AW131:AZ134"/>
    <mergeCell ref="BA131:BD134"/>
    <mergeCell ref="BM131:BP134"/>
    <mergeCell ref="BU127:BX130"/>
    <mergeCell ref="CO131:CR134"/>
    <mergeCell ref="DV131:DV134"/>
    <mergeCell ref="DU131:DU134"/>
    <mergeCell ref="BU135:BX135"/>
    <mergeCell ref="CS135:CV135"/>
    <mergeCell ref="DA135:DD135"/>
    <mergeCell ref="CW135:CZ135"/>
    <mergeCell ref="CO135:CR135"/>
    <mergeCell ref="DI135:DL135"/>
    <mergeCell ref="DE135:DH135"/>
    <mergeCell ref="DM135:DP135"/>
    <mergeCell ref="DQ135:DT135"/>
    <mergeCell ref="DZ127:DZ130"/>
    <mergeCell ref="DX127:DX130"/>
    <mergeCell ref="DY127:DY130"/>
    <mergeCell ref="DV127:DV130"/>
    <mergeCell ref="DW127:DW130"/>
    <mergeCell ref="DZ131:DZ134"/>
    <mergeCell ref="DY131:DY134"/>
    <mergeCell ref="DW131:DW134"/>
    <mergeCell ref="DU127:DU130"/>
    <mergeCell ref="DQ131:DT134"/>
    <mergeCell ref="DX131:DX134"/>
    <mergeCell ref="DA131:DD134"/>
    <mergeCell ref="DM131:DP134"/>
    <mergeCell ref="DI131:DL134"/>
    <mergeCell ref="DE131:DH134"/>
    <mergeCell ref="BY127:CB130"/>
    <mergeCell ref="CK135:CN135"/>
    <mergeCell ref="CG135:CJ135"/>
    <mergeCell ref="BM136:BP136"/>
    <mergeCell ref="BQ136:BT136"/>
    <mergeCell ref="BY136:CB136"/>
    <mergeCell ref="BE136:BH136"/>
    <mergeCell ref="BY135:CB135"/>
    <mergeCell ref="CC135:CF135"/>
    <mergeCell ref="BE138:BH138"/>
    <mergeCell ref="BI138:BL138"/>
    <mergeCell ref="BU136:BX136"/>
    <mergeCell ref="BE135:BH135"/>
    <mergeCell ref="BI135:BL135"/>
    <mergeCell ref="BM135:BP135"/>
    <mergeCell ref="BQ135:BT135"/>
    <mergeCell ref="AQ136:AR136"/>
    <mergeCell ref="AS136:AV136"/>
    <mergeCell ref="AW136:AZ136"/>
    <mergeCell ref="BA136:BD136"/>
    <mergeCell ref="AQ135:AR135"/>
    <mergeCell ref="AS135:AV135"/>
    <mergeCell ref="AW135:AZ135"/>
    <mergeCell ref="BA135:BD135"/>
    <mergeCell ref="AQ138:AR138"/>
    <mergeCell ref="AS138:AV138"/>
    <mergeCell ref="AW138:AZ138"/>
    <mergeCell ref="BA138:BD138"/>
    <mergeCell ref="BM138:BP138"/>
    <mergeCell ref="BQ138:BT138"/>
    <mergeCell ref="BI136:BL136"/>
    <mergeCell ref="BU138:BX138"/>
    <mergeCell ref="CS140:CV140"/>
    <mergeCell ref="DM138:DP138"/>
    <mergeCell ref="CC139:CF139"/>
    <mergeCell ref="CC138:CF138"/>
    <mergeCell ref="CS139:CV139"/>
    <mergeCell ref="CW139:CZ139"/>
    <mergeCell ref="DQ136:DT136"/>
    <mergeCell ref="CG136:CJ136"/>
    <mergeCell ref="DE136:DH136"/>
    <mergeCell ref="CK136:CN136"/>
    <mergeCell ref="CO136:CR136"/>
    <mergeCell ref="CS136:CV136"/>
    <mergeCell ref="DA136:DD136"/>
    <mergeCell ref="CW136:CZ136"/>
    <mergeCell ref="DM136:DP136"/>
    <mergeCell ref="BY138:CB138"/>
    <mergeCell ref="CG138:CJ138"/>
    <mergeCell ref="CO138:CR138"/>
    <mergeCell ref="DI138:DL138"/>
    <mergeCell ref="CK138:CN138"/>
    <mergeCell ref="DA138:DD138"/>
    <mergeCell ref="CS138:CV138"/>
    <mergeCell ref="CW138:CZ138"/>
    <mergeCell ref="DI136:DL136"/>
    <mergeCell ref="DQ138:DT138"/>
    <mergeCell ref="CG140:CJ140"/>
    <mergeCell ref="CO140:CR140"/>
    <mergeCell ref="DE138:DH138"/>
    <mergeCell ref="CC136:CF136"/>
    <mergeCell ref="BU139:BX139"/>
    <mergeCell ref="CG139:CJ139"/>
    <mergeCell ref="CK139:CN139"/>
    <mergeCell ref="BY139:CB139"/>
    <mergeCell ref="DA140:DD140"/>
    <mergeCell ref="DE140:DH140"/>
    <mergeCell ref="DI140:DL140"/>
    <mergeCell ref="CW140:CZ140"/>
    <mergeCell ref="BM139:BP139"/>
    <mergeCell ref="DQ140:DT140"/>
    <mergeCell ref="DM140:DP140"/>
    <mergeCell ref="CO139:CR139"/>
    <mergeCell ref="BQ139:BT139"/>
    <mergeCell ref="AQ139:AR139"/>
    <mergeCell ref="AS139:AV139"/>
    <mergeCell ref="AW139:AZ139"/>
    <mergeCell ref="BA139:BD139"/>
    <mergeCell ref="DQ139:DT139"/>
    <mergeCell ref="DM139:DP139"/>
    <mergeCell ref="DE139:DH139"/>
    <mergeCell ref="DA139:DD139"/>
    <mergeCell ref="DI139:DL139"/>
    <mergeCell ref="BE139:BH139"/>
    <mergeCell ref="AQ140:AR140"/>
    <mergeCell ref="AS140:AV140"/>
    <mergeCell ref="AW140:AZ140"/>
    <mergeCell ref="BA140:BD140"/>
    <mergeCell ref="BQ140:BT140"/>
    <mergeCell ref="BU140:BX140"/>
    <mergeCell ref="BE140:BH140"/>
    <mergeCell ref="BI139:BL139"/>
    <mergeCell ref="BI140:BL140"/>
    <mergeCell ref="BM140:BP140"/>
    <mergeCell ref="CK140:CN140"/>
    <mergeCell ref="BY140:CB140"/>
    <mergeCell ref="CC140:CF140"/>
    <mergeCell ref="AQ143:AR143"/>
    <mergeCell ref="AS143:AV143"/>
    <mergeCell ref="AW143:AZ143"/>
    <mergeCell ref="BA143:BD143"/>
    <mergeCell ref="BQ141:BT141"/>
    <mergeCell ref="BI143:BL143"/>
    <mergeCell ref="BE141:BH141"/>
    <mergeCell ref="BU141:BX141"/>
    <mergeCell ref="BI141:BL141"/>
    <mergeCell ref="BM141:BP141"/>
    <mergeCell ref="DQ141:DT141"/>
    <mergeCell ref="DQ143:DT143"/>
    <mergeCell ref="DM141:DP141"/>
    <mergeCell ref="CS141:CV141"/>
    <mergeCell ref="CW141:CZ141"/>
    <mergeCell ref="DI141:DL141"/>
    <mergeCell ref="AQ141:AR141"/>
    <mergeCell ref="AS141:AV141"/>
    <mergeCell ref="AW141:AZ141"/>
    <mergeCell ref="BA141:BD141"/>
    <mergeCell ref="BE143:BH143"/>
    <mergeCell ref="BY141:CB141"/>
    <mergeCell ref="BM143:BP143"/>
    <mergeCell ref="BQ143:BT143"/>
    <mergeCell ref="BU143:BX143"/>
    <mergeCell ref="BY143:CB143"/>
    <mergeCell ref="CS143:CV143"/>
    <mergeCell ref="CO143:CR143"/>
    <mergeCell ref="DA147:DD147"/>
    <mergeCell ref="CG144:CJ144"/>
    <mergeCell ref="CC144:CF144"/>
    <mergeCell ref="BY144:CB144"/>
    <mergeCell ref="BQ144:BT144"/>
    <mergeCell ref="BU144:BX144"/>
    <mergeCell ref="CO141:CR141"/>
    <mergeCell ref="CC141:CF141"/>
    <mergeCell ref="CG141:CJ141"/>
    <mergeCell ref="CK141:CN141"/>
    <mergeCell ref="DM143:DP143"/>
    <mergeCell ref="DE143:DH143"/>
    <mergeCell ref="CW143:CZ143"/>
    <mergeCell ref="CC143:CF143"/>
    <mergeCell ref="CG143:CJ143"/>
    <mergeCell ref="CK143:CN143"/>
    <mergeCell ref="DE141:DH141"/>
    <mergeCell ref="DI143:DL143"/>
    <mergeCell ref="DA141:DD141"/>
    <mergeCell ref="DA143:DD143"/>
    <mergeCell ref="AQ145:AR145"/>
    <mergeCell ref="BE145:BH145"/>
    <mergeCell ref="DQ145:DT145"/>
    <mergeCell ref="CO145:CR145"/>
    <mergeCell ref="CS145:CV145"/>
    <mergeCell ref="CW145:CZ145"/>
    <mergeCell ref="DA145:DD145"/>
    <mergeCell ref="DI145:DL145"/>
    <mergeCell ref="DE145:DH145"/>
    <mergeCell ref="DM145:DP145"/>
    <mergeCell ref="AQ144:AR144"/>
    <mergeCell ref="DQ144:DT144"/>
    <mergeCell ref="DE144:DH144"/>
    <mergeCell ref="DM144:DP144"/>
    <mergeCell ref="CK144:CN144"/>
    <mergeCell ref="CO144:CR144"/>
    <mergeCell ref="CS144:CV144"/>
    <mergeCell ref="CW144:CZ144"/>
    <mergeCell ref="DA144:DD144"/>
    <mergeCell ref="DI144:DL144"/>
    <mergeCell ref="BA144:BD144"/>
    <mergeCell ref="CG147:CJ147"/>
    <mergeCell ref="BY147:CB147"/>
    <mergeCell ref="CW147:CZ147"/>
    <mergeCell ref="CS147:CV147"/>
    <mergeCell ref="CC148:CF148"/>
    <mergeCell ref="DA148:DD148"/>
    <mergeCell ref="AS144:AV144"/>
    <mergeCell ref="BM145:BP145"/>
    <mergeCell ref="AS145:AV145"/>
    <mergeCell ref="BE144:BH144"/>
    <mergeCell ref="BI144:BL144"/>
    <mergeCell ref="AW145:AZ145"/>
    <mergeCell ref="BA145:BD145"/>
    <mergeCell ref="AW144:AZ144"/>
    <mergeCell ref="BI145:BL145"/>
    <mergeCell ref="BM144:BP144"/>
    <mergeCell ref="AS147:AV147"/>
    <mergeCell ref="AW147:AZ147"/>
    <mergeCell ref="BA147:BD147"/>
    <mergeCell ref="BM147:BP147"/>
    <mergeCell ref="BE147:BH147"/>
    <mergeCell ref="BQ147:BT147"/>
    <mergeCell ref="BI147:BL147"/>
    <mergeCell ref="BU145:BX145"/>
    <mergeCell ref="CK145:CN145"/>
    <mergeCell ref="CC145:CF145"/>
    <mergeCell ref="CG145:CJ145"/>
    <mergeCell ref="BY145:CB145"/>
    <mergeCell ref="AS148:AV148"/>
    <mergeCell ref="BQ145:BT145"/>
    <mergeCell ref="CK147:CN147"/>
    <mergeCell ref="BU147:BX147"/>
    <mergeCell ref="BE148:BH148"/>
    <mergeCell ref="AQ216:AR216"/>
    <mergeCell ref="AQ151:AR151"/>
    <mergeCell ref="AQ158:AR158"/>
    <mergeCell ref="AQ164:AR164"/>
    <mergeCell ref="AQ177:AR177"/>
    <mergeCell ref="AQ203:AR203"/>
    <mergeCell ref="AQ190:AR190"/>
    <mergeCell ref="AQ148:AR148"/>
    <mergeCell ref="DQ148:DT148"/>
    <mergeCell ref="DI147:DL147"/>
    <mergeCell ref="DM147:DP147"/>
    <mergeCell ref="DM148:DP148"/>
    <mergeCell ref="DI148:DL148"/>
    <mergeCell ref="DQ147:DT147"/>
    <mergeCell ref="BI148:BL148"/>
    <mergeCell ref="BM148:BP148"/>
    <mergeCell ref="BQ148:BT148"/>
    <mergeCell ref="BU148:BX148"/>
    <mergeCell ref="AW148:AZ148"/>
    <mergeCell ref="BA148:BD148"/>
    <mergeCell ref="CO148:CR148"/>
    <mergeCell ref="CS148:CV148"/>
    <mergeCell ref="CW148:CZ148"/>
    <mergeCell ref="CC147:CF147"/>
    <mergeCell ref="CO147:CR147"/>
    <mergeCell ref="CG148:CJ148"/>
    <mergeCell ref="CK148:CN148"/>
    <mergeCell ref="AQ147:AR147"/>
    <mergeCell ref="DE148:DH148"/>
    <mergeCell ref="DE147:DH147"/>
    <mergeCell ref="BY148:CB148"/>
  </mergeCells>
  <phoneticPr fontId="21" type="noConversion"/>
  <dataValidations count="9">
    <dataValidation type="list" allowBlank="1" showInputMessage="1" showErrorMessage="1" sqref="AR55:AR134" xr:uid="{00000000-0002-0000-0600-000000000000}">
      <formula1>$AR$178:$AR$188</formula1>
    </dataValidation>
    <dataValidation type="list" allowBlank="1" showInputMessage="1" showErrorMessage="1" sqref="AW55:DT134 AS55 AS63:AV134" xr:uid="{00000000-0002-0000-0600-000001000000}">
      <formula1>$AR$165:$AR$175</formula1>
    </dataValidation>
    <dataValidation type="list" allowBlank="1" showInputMessage="1" showErrorMessage="1" sqref="AS49:DT52" xr:uid="{00000000-0002-0000-0600-000002000000}">
      <formula1>$AR$159:$AR$162</formula1>
    </dataValidation>
    <dataValidation type="list" allowBlank="1" showInputMessage="1" showErrorMessage="1" sqref="AX44:AY45 AL104:AM105 AJ106:AK107 AH108:AI109 AF110:AG111 AD112:AE113 AB114:AC115 Z116:AA117 V104:W105 AJ86:AK87 AB106:AC107 AL96:AM97 Z100:AA101 X106:Y107 AL92:AM93 R108:S109 AJ90:AK91 AN106:AO107 AL108:AM109 AJ110:AK111 AH112:AI113 AF114:AG115 AD116:AE117 AB118:AC119 AF90:AG91 AN86:AO87 N104:O105 Z108:AA109 AJ98:AK99 X102:Y103 V108:W109 AJ94:AK95 AN110:AO111 AL112:AM113 AJ114:AK115 AH116:AI117 AF118:AG119 AD120:AE121 AH104:AI105 AN98:AO99 AB102:AC103 AD100:AE101 X110:Y111 AH100:AI101 P102:Q103 AN114:AO115 AL116:AM117 AJ118:AK119 AH120:AI121 AF122:AG123 Z112:AA113 AF106:AG107 AL100:AM101 AH88:AI89 R100:S101 V112:W113 AN118:AO119 AL120:AM121 AJ122:AK123 AH124:AI125 AD104:AE105 X114:Y115 AD108:AE109 AJ102:AK103 R104:S105 AN122:AO123 AL124:AM125 AJ126:AK127 Z104:AA105 AN94:AO95 AF102:AG103 AB110:AC111 AN126:AO127 AL128:AM129 T106:U107 AL84:AM85 AF98:AG99 AN130:AO131 AN90:AO91 AL88:AM89 AN102:AO103 AV46:AW47 BB40:BC41 AZ42:BA43 BH46:BI47 BD46:BE47 BD38:BE39 BF36:BG37 BH34:BI35 BJ32:BK33 BL30:BM31 BN28:BO29 BP26:BQ27 BR24:BS25 BT22:BU23 BV20:BW21 BX18:BY19 BZ16:CA17 CB14:CC15 CD12:CE13 CF10:CG11 AF78:AG79 AZ46:BA47 BB44:BC45 BD42:BE43 BF40:BG41 BH38:BI39 BJ36:BK37 BL34:BM35 BN32:BO33 BP30:BQ31 BR28:BS29 BT26:BU27 BV24:BW25 BX22:BY23 BZ20:CA21 CB18:CC19 CD16:CE17 CF14:CG15 CH12:CI13 AN58:AO59 AD80:AE81 BF44:BG45 BH42:BI43 BJ40:BK41 BL38:BM39 BN36:BO37 BP34:BQ35 BR32:BS33 BT30:BU31 BV28:BW29 BX26:BY27 BZ24:CA25 CB22:CC23 CD20:CE21 CF18:CG19 CH16:CI17 CJ14:CK15 X74:Y75 AH64:AI65 AB82:AC83 BJ44:BK45 BL42:BM43 BN40:BO41 BP38:BQ39 BR36:BS37 BT34:BU35 BV32:BW33 BX30:BY31 BZ28:CA29 CB26:CC27 CD24:CE25 CF22:CG23 CH20:CI21 CJ18:CK19 CL16:CM17 F92:G93 V76:W77 AJ62:AK63 Z84:AA85 BL46:BM47 BN44:BO45 BP42:BQ43 BR40:BS41 BT38:BU39 BV36:BW37 BX34:BY35 BZ32:CA33 CB30:CC31 CD28:CE29 CF26:CG27 CH24:CI25 CJ22:CK23 CL20:CM21 CN18:CO19 AB74:AC75 D94:E95 T78:U79 AL60:AM61 X86:Y87 BP46:BQ47 BR44:BS45 BT42:BU43 BV40:BW41 BX38:BY39 BZ36:CA37 CB34:CC35 CD32:CE33 CF30:CG31 CH28:CI29 CJ26:CK27 CL24:CM25 CN22:CO23 CP20:CQ21 L90:M91 Z76:AA77 P106:Q107 R80:S81 AN70:AO71 V88:W89 BT46:BU47 BV44:BW45 BX42:BY43 BZ40:CA41 CB38:CC39 CD36:CE37 CF34:CG35 CH32:CI33 CJ30:CK31 CL28:CM29 CN26:CO27 CP24:CQ25 CR22:CS23 AH72:AI73 J92:K93 X78:Y79 AN62:AO63 P82:Q83 AN66:AO67 T90:U91 R92:S93 BX46:BY47 BZ44:CA45 CB42:CC43 CD40:CE41 CF38:CG39 CH36:CI37 CJ34:CK35 CL32:CM33 CN30:CO31 CP28:CQ29 CR26:CS27 CT24:CU25 T86:U87 AF74:AG75 H94:I95 V80:W81 AL64:AM65 N84:O85 AF66:AG67 CB46:CC47 CD44:CE45 CF42:CG43 CH40:CI41 CJ38:CK39 CL36:CM37 CN34:CO35 CP32:CQ33 CR30:CS31 CT28:CU29 CV26:CW27 T110:U111 R88:S89 AD76:AE77 F96:G97 T82:U83 AJ66:AK67 L86:M87 AD68:AE69 P94:Q95 CF46:CG47 CH44:CI45 CJ42:CK43 CL40:CM41 CN38:CO39 CP36:CQ37 CR34:CS35 CT32:CU33 CV30:CW31 CX28:CY29 L98:M99 AD92:AE93 P90:Q91 AB78:AC79 AB94:AC95 R84:S85 AH68:AI69 J88:K89 AB70:AC71 N96:O97 Z72:AA73 CJ46:CK47 CL44:CM45 CN42:CO43 CP40:CQ41 CR38:CS39 CT36:CU37 CV34:CW35 CX32:CY33 CZ30:DA31 AN74:AO75 J100:K101 AH92:AI93 N92:O93 Z80:AA81 AF94:AG95 P86:Q87 AF70:AG71 H90:I91 CN46:CO47 CP44:CQ45 CR42:CS43 CT40:CU41 CV38:CW39 CX36:CY37 CZ34:DA35 DB32:DC33 AD84:AE85 AL76:AM77 AD96:AE97 AL72:AM73 L94:M95 X82:Y83 AL68:AM69 N88:O89 AD72:AE73 CR46:CS47 CT44:CU45 CV42:CW43 CX40:CY41 CZ38:DA39 DB36:DC37 DD34:DE35 T94:U95 AB86:AC87 AJ78:AK79 T102:U103 AJ74:AK75 J96:K97 V84:W85 AJ70:AK71 CV46:CW47 CX44:CY45 CZ42:DA43 DB40:DC41 DD38:DE39 DF36:DG37 L102:M103 R96:S97 Z88:AA89 AH80:AI81 Z96:AA97 AH76:AI77 H98:I99 CZ46:DA47 DB44:DC45 DD42:DE43 DF40:DG41 DH38:DI39 X98:Y99 AH96:AI97 P98:Q99 X90:Y91 AF82:AG83 V100:W101 DD46:DE47 DF44:DG45 DH42:DI43 DJ40:DK41 AL80:AM81 T98:U99 AB98:AC99 N100:O101 V92:W93 DH46:DI47 DJ44:DK45 DL42:DM43 AF86:AG87 AJ82:AK83 AN78:AO79 AN82:AO83 DL46:DM47 DN44:DO45 AB90:AC91 AD88:AE89 AH84:AI85 DP46:DQ47 X94:Y95 Z92:AA93 V96:W97" xr:uid="{00000000-0002-0000-0600-000003000000}">
      <formula1>$AR$152:$AR$156</formula1>
    </dataValidation>
    <dataValidation type="list" allowBlank="1" showInputMessage="1" showErrorMessage="1" sqref="DV59:DY134 DU55:DU134" xr:uid="{00000000-0002-0000-0600-000004000000}">
      <formula1>$AR$191:$AR$201</formula1>
    </dataValidation>
    <dataValidation type="list" allowBlank="1" showInputMessage="1" showErrorMessage="1" sqref="DV55:DY58" xr:uid="{00000000-0002-0000-0600-000005000000}">
      <formula1>$AR$191:$AR$196</formula1>
    </dataValidation>
    <dataValidation type="list" allowBlank="1" showInputMessage="1" showErrorMessage="1" sqref="AS148:DT148" xr:uid="{00000000-0002-0000-0600-000006000000}">
      <formula1>$AR$217:$AR$227</formula1>
    </dataValidation>
    <dataValidation type="list" allowBlank="1" showInputMessage="1" showErrorMessage="1" sqref="AS147:DT147" xr:uid="{00000000-0002-0000-0600-000007000000}">
      <formula1>$AR$204:$AR$214</formula1>
    </dataValidation>
    <dataValidation type="list" allowBlank="1" showInputMessage="1" showErrorMessage="1" sqref="AS59:AV62" xr:uid="{00000000-0002-0000-0600-000008000000}">
      <formula1>AR165:AR175</formula1>
    </dataValidation>
  </dataValidations>
  <pageMargins left="0.75" right="0.75" top="1" bottom="1" header="0.5" footer="0.5"/>
  <pageSetup scale="32" orientation="portrait" horizontalDpi="1200" verticalDpi="1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0">
    <pageSetUpPr fitToPage="1"/>
  </sheetPr>
  <dimension ref="B1:HE289"/>
  <sheetViews>
    <sheetView showGridLines="0" showRowColHeaders="0" zoomScale="75" workbookViewId="0">
      <selection activeCell="BD54" sqref="BD54"/>
    </sheetView>
  </sheetViews>
  <sheetFormatPr defaultColWidth="5.6640625" defaultRowHeight="7.5" customHeight="1"/>
  <cols>
    <col min="1" max="1" width="1.44140625" style="6" customWidth="1"/>
    <col min="2" max="2" width="14.88671875" style="6" customWidth="1"/>
    <col min="3" max="62" width="1.44140625" style="6" customWidth="1"/>
    <col min="63" max="63" width="34.5546875" style="6" customWidth="1"/>
    <col min="64" max="64" width="5.6640625" style="6" customWidth="1"/>
    <col min="65" max="184" width="1.44140625" style="6" customWidth="1"/>
    <col min="185" max="16384" width="5.6640625" style="6"/>
  </cols>
  <sheetData>
    <row r="1" spans="2:213" ht="14.25" customHeight="1">
      <c r="B1" s="192" t="s">
        <v>228</v>
      </c>
    </row>
    <row r="2" spans="2:213" ht="14.25" customHeight="1" thickBot="1">
      <c r="B2" s="192"/>
    </row>
    <row r="3" spans="2:213" ht="14.25" customHeight="1">
      <c r="B3" s="83" t="s">
        <v>1</v>
      </c>
      <c r="C3" s="770"/>
      <c r="D3" s="771"/>
      <c r="E3" s="771"/>
      <c r="F3" s="771"/>
      <c r="G3" s="771"/>
      <c r="H3" s="771"/>
      <c r="I3" s="771"/>
      <c r="J3" s="771"/>
      <c r="K3" s="771"/>
      <c r="L3" s="771"/>
      <c r="M3" s="771"/>
      <c r="N3" s="771"/>
      <c r="O3" s="771"/>
      <c r="P3" s="771"/>
      <c r="Q3" s="771"/>
      <c r="R3" s="771"/>
      <c r="S3" s="771"/>
      <c r="T3" s="771"/>
      <c r="U3" s="771"/>
      <c r="V3" s="772"/>
    </row>
    <row r="4" spans="2:213" ht="14.25" customHeight="1">
      <c r="B4" s="84" t="s">
        <v>27</v>
      </c>
      <c r="C4" s="776"/>
      <c r="D4" s="774"/>
      <c r="E4" s="774"/>
      <c r="F4" s="774"/>
      <c r="G4" s="774"/>
      <c r="H4" s="774"/>
      <c r="I4" s="774"/>
      <c r="J4" s="774"/>
      <c r="K4" s="774"/>
      <c r="L4" s="774"/>
      <c r="M4" s="774"/>
      <c r="N4" s="774"/>
      <c r="O4" s="774"/>
      <c r="P4" s="774"/>
      <c r="Q4" s="774"/>
      <c r="R4" s="774"/>
      <c r="S4" s="774"/>
      <c r="T4" s="774"/>
      <c r="U4" s="774"/>
      <c r="V4" s="775"/>
    </row>
    <row r="5" spans="2:213" ht="14.25" customHeight="1">
      <c r="B5" s="84" t="s">
        <v>3</v>
      </c>
      <c r="C5" s="776"/>
      <c r="D5" s="774"/>
      <c r="E5" s="774"/>
      <c r="F5" s="774"/>
      <c r="G5" s="774"/>
      <c r="H5" s="774"/>
      <c r="I5" s="774"/>
      <c r="J5" s="774"/>
      <c r="K5" s="774"/>
      <c r="L5" s="774"/>
      <c r="M5" s="774"/>
      <c r="N5" s="774"/>
      <c r="O5" s="774"/>
      <c r="P5" s="774"/>
      <c r="Q5" s="774"/>
      <c r="R5" s="774"/>
      <c r="S5" s="774"/>
      <c r="T5" s="774"/>
      <c r="U5" s="774"/>
      <c r="V5" s="775"/>
    </row>
    <row r="6" spans="2:213" ht="14.25" customHeight="1" thickBot="1">
      <c r="B6" s="85" t="s">
        <v>28</v>
      </c>
      <c r="C6" s="777"/>
      <c r="D6" s="778"/>
      <c r="E6" s="778"/>
      <c r="F6" s="778"/>
      <c r="G6" s="778"/>
      <c r="H6" s="778"/>
      <c r="I6" s="778"/>
      <c r="J6" s="778"/>
      <c r="K6" s="778"/>
      <c r="L6" s="778"/>
      <c r="M6" s="778"/>
      <c r="N6" s="778"/>
      <c r="O6" s="778"/>
      <c r="P6" s="778"/>
      <c r="Q6" s="778"/>
      <c r="R6" s="778"/>
      <c r="S6" s="778"/>
      <c r="T6" s="778"/>
      <c r="U6" s="778"/>
      <c r="V6" s="779"/>
    </row>
    <row r="7" spans="2:213" ht="14.25" customHeight="1"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</row>
    <row r="8" spans="2:213" s="192" customFormat="1" ht="15" customHeight="1">
      <c r="B8" s="55" t="s">
        <v>24</v>
      </c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</row>
    <row r="9" spans="2:213" s="192" customFormat="1" ht="7.5" customHeight="1">
      <c r="DT9" s="193"/>
      <c r="DU9" s="194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</row>
    <row r="10" spans="2:213" s="192" customFormat="1" ht="7.5" customHeight="1">
      <c r="DS10" s="193"/>
      <c r="DT10" s="711"/>
      <c r="DU10" s="711"/>
      <c r="DV10" s="194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</row>
    <row r="11" spans="2:213" s="192" customFormat="1" ht="7.5" customHeight="1">
      <c r="DR11" s="193"/>
      <c r="DS11" s="194"/>
      <c r="DT11" s="711"/>
      <c r="DU11" s="711"/>
      <c r="DV11" s="193"/>
      <c r="DW11" s="194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</row>
    <row r="12" spans="2:213" s="192" customFormat="1" ht="7.5" customHeight="1">
      <c r="DQ12" s="193"/>
      <c r="DR12" s="711"/>
      <c r="DS12" s="711"/>
      <c r="DT12" s="194"/>
      <c r="DU12" s="193"/>
      <c r="DV12" s="711"/>
      <c r="DW12" s="711"/>
      <c r="DX12" s="194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</row>
    <row r="13" spans="2:213" s="192" customFormat="1" ht="7.5" customHeight="1">
      <c r="DP13" s="193"/>
      <c r="DQ13" s="194"/>
      <c r="DR13" s="711"/>
      <c r="DS13" s="711"/>
      <c r="DT13" s="193"/>
      <c r="DU13" s="194"/>
      <c r="DV13" s="711"/>
      <c r="DW13" s="711"/>
      <c r="DX13" s="193"/>
      <c r="DY13" s="194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</row>
    <row r="14" spans="2:213" s="192" customFormat="1" ht="7.5" customHeight="1">
      <c r="DO14" s="193"/>
      <c r="DP14" s="711"/>
      <c r="DQ14" s="711"/>
      <c r="DR14" s="194"/>
      <c r="DS14" s="193"/>
      <c r="DT14" s="711"/>
      <c r="DU14" s="711"/>
      <c r="DV14" s="194"/>
      <c r="DW14" s="193"/>
      <c r="DX14" s="711"/>
      <c r="DY14" s="711"/>
      <c r="DZ14" s="194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</row>
    <row r="15" spans="2:213" s="192" customFormat="1" ht="7.5" customHeight="1">
      <c r="DN15" s="193"/>
      <c r="DO15" s="194"/>
      <c r="DP15" s="711"/>
      <c r="DQ15" s="711"/>
      <c r="DR15" s="193"/>
      <c r="DS15" s="194"/>
      <c r="DT15" s="711"/>
      <c r="DU15" s="711"/>
      <c r="DV15" s="193"/>
      <c r="DW15" s="194"/>
      <c r="DX15" s="711"/>
      <c r="DY15" s="711"/>
      <c r="DZ15" s="193"/>
      <c r="EA15" s="194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</row>
    <row r="16" spans="2:213" s="192" customFormat="1" ht="7.5" customHeight="1">
      <c r="DM16" s="193"/>
      <c r="DN16" s="711"/>
      <c r="DO16" s="711"/>
      <c r="DP16" s="194"/>
      <c r="DQ16" s="193"/>
      <c r="DR16" s="711"/>
      <c r="DS16" s="711"/>
      <c r="DT16" s="194"/>
      <c r="DU16" s="193"/>
      <c r="DV16" s="711"/>
      <c r="DW16" s="711"/>
      <c r="DX16" s="194"/>
      <c r="DY16" s="193"/>
      <c r="DZ16" s="711"/>
      <c r="EA16" s="711"/>
      <c r="EB16" s="194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</row>
    <row r="17" spans="101:213" s="192" customFormat="1" ht="7.5" customHeight="1">
      <c r="DL17" s="193"/>
      <c r="DM17" s="194"/>
      <c r="DN17" s="711"/>
      <c r="DO17" s="711"/>
      <c r="DP17" s="193"/>
      <c r="DQ17" s="194"/>
      <c r="DR17" s="711"/>
      <c r="DS17" s="711"/>
      <c r="DT17" s="193"/>
      <c r="DU17" s="194"/>
      <c r="DV17" s="711"/>
      <c r="DW17" s="711"/>
      <c r="DX17" s="193"/>
      <c r="DY17" s="194"/>
      <c r="DZ17" s="711"/>
      <c r="EA17" s="711"/>
      <c r="EB17" s="193"/>
      <c r="EC17" s="194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</row>
    <row r="18" spans="101:213" s="192" customFormat="1" ht="7.5" customHeight="1">
      <c r="DK18" s="193"/>
      <c r="DL18" s="711"/>
      <c r="DM18" s="711"/>
      <c r="DN18" s="194"/>
      <c r="DO18" s="193"/>
      <c r="DP18" s="711"/>
      <c r="DQ18" s="711"/>
      <c r="DR18" s="194"/>
      <c r="DS18" s="193"/>
      <c r="DT18" s="711"/>
      <c r="DU18" s="711"/>
      <c r="DV18" s="194"/>
      <c r="DW18" s="193"/>
      <c r="DX18" s="711"/>
      <c r="DY18" s="711"/>
      <c r="DZ18" s="194"/>
      <c r="EA18" s="193"/>
      <c r="EB18" s="711"/>
      <c r="EC18" s="711"/>
      <c r="ED18" s="194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</row>
    <row r="19" spans="101:213" s="192" customFormat="1" ht="7.5" customHeight="1">
      <c r="DJ19" s="193"/>
      <c r="DK19" s="194"/>
      <c r="DL19" s="711"/>
      <c r="DM19" s="711"/>
      <c r="DN19" s="193"/>
      <c r="DO19" s="194"/>
      <c r="DP19" s="711"/>
      <c r="DQ19" s="711"/>
      <c r="DR19" s="193"/>
      <c r="DS19" s="194"/>
      <c r="DT19" s="711"/>
      <c r="DU19" s="711"/>
      <c r="DV19" s="193"/>
      <c r="DW19" s="194"/>
      <c r="DX19" s="711"/>
      <c r="DY19" s="711"/>
      <c r="DZ19" s="193"/>
      <c r="EA19" s="194"/>
      <c r="EB19" s="711"/>
      <c r="EC19" s="711"/>
      <c r="ED19" s="193"/>
      <c r="EE19" s="194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</row>
    <row r="20" spans="101:213" s="192" customFormat="1" ht="7.5" customHeight="1">
      <c r="DI20" s="193"/>
      <c r="DJ20" s="711"/>
      <c r="DK20" s="711"/>
      <c r="DL20" s="194"/>
      <c r="DM20" s="193"/>
      <c r="DN20" s="711"/>
      <c r="DO20" s="711"/>
      <c r="DP20" s="194"/>
      <c r="DQ20" s="193"/>
      <c r="DR20" s="711"/>
      <c r="DS20" s="711"/>
      <c r="DT20" s="194"/>
      <c r="DU20" s="193"/>
      <c r="DV20" s="711"/>
      <c r="DW20" s="711"/>
      <c r="DX20" s="194"/>
      <c r="DY20" s="193"/>
      <c r="DZ20" s="711"/>
      <c r="EA20" s="711"/>
      <c r="EB20" s="194"/>
      <c r="EC20" s="193"/>
      <c r="ED20" s="711"/>
      <c r="EE20" s="711"/>
      <c r="EF20" s="194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</row>
    <row r="21" spans="101:213" s="192" customFormat="1" ht="7.5" customHeight="1">
      <c r="DH21" s="193"/>
      <c r="DI21" s="194"/>
      <c r="DJ21" s="711"/>
      <c r="DK21" s="711"/>
      <c r="DL21" s="193"/>
      <c r="DM21" s="194"/>
      <c r="DN21" s="711"/>
      <c r="DO21" s="711"/>
      <c r="DP21" s="193"/>
      <c r="DQ21" s="194"/>
      <c r="DR21" s="711"/>
      <c r="DS21" s="711"/>
      <c r="DT21" s="193"/>
      <c r="DU21" s="194"/>
      <c r="DV21" s="711"/>
      <c r="DW21" s="711"/>
      <c r="DX21" s="193"/>
      <c r="DY21" s="194"/>
      <c r="DZ21" s="711"/>
      <c r="EA21" s="711"/>
      <c r="EB21" s="193"/>
      <c r="EC21" s="194"/>
      <c r="ED21" s="711"/>
      <c r="EE21" s="711"/>
      <c r="EF21" s="193"/>
      <c r="EG21" s="194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</row>
    <row r="22" spans="101:213" s="192" customFormat="1" ht="7.5" customHeight="1">
      <c r="DG22" s="193"/>
      <c r="DH22" s="711"/>
      <c r="DI22" s="711"/>
      <c r="DJ22" s="194"/>
      <c r="DK22" s="193"/>
      <c r="DL22" s="711"/>
      <c r="DM22" s="711"/>
      <c r="DN22" s="194"/>
      <c r="DO22" s="193"/>
      <c r="DP22" s="711"/>
      <c r="DQ22" s="711"/>
      <c r="DR22" s="194"/>
      <c r="DS22" s="193"/>
      <c r="DT22" s="711"/>
      <c r="DU22" s="711"/>
      <c r="DV22" s="194"/>
      <c r="DW22" s="193"/>
      <c r="DX22" s="711"/>
      <c r="DY22" s="711"/>
      <c r="DZ22" s="194"/>
      <c r="EA22" s="193"/>
      <c r="EB22" s="711"/>
      <c r="EC22" s="711"/>
      <c r="ED22" s="194"/>
      <c r="EE22" s="193"/>
      <c r="EF22" s="711"/>
      <c r="EG22" s="711"/>
      <c r="EH22" s="194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</row>
    <row r="23" spans="101:213" s="192" customFormat="1" ht="7.5" customHeight="1">
      <c r="DF23" s="193"/>
      <c r="DG23" s="194"/>
      <c r="DH23" s="711"/>
      <c r="DI23" s="711"/>
      <c r="DJ23" s="193"/>
      <c r="DK23" s="194"/>
      <c r="DL23" s="711"/>
      <c r="DM23" s="711"/>
      <c r="DN23" s="193"/>
      <c r="DO23" s="194"/>
      <c r="DP23" s="711"/>
      <c r="DQ23" s="711"/>
      <c r="DR23" s="193"/>
      <c r="DS23" s="194"/>
      <c r="DT23" s="711"/>
      <c r="DU23" s="711"/>
      <c r="DV23" s="193"/>
      <c r="DW23" s="194"/>
      <c r="DX23" s="711"/>
      <c r="DY23" s="711"/>
      <c r="DZ23" s="193"/>
      <c r="EA23" s="194"/>
      <c r="EB23" s="711"/>
      <c r="EC23" s="711"/>
      <c r="ED23" s="193"/>
      <c r="EE23" s="194"/>
      <c r="EF23" s="711"/>
      <c r="EG23" s="711"/>
      <c r="EH23" s="193"/>
      <c r="EI23" s="194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</row>
    <row r="24" spans="101:213" s="192" customFormat="1" ht="7.5" customHeight="1">
      <c r="DE24" s="193"/>
      <c r="DF24" s="711"/>
      <c r="DG24" s="711"/>
      <c r="DH24" s="194"/>
      <c r="DI24" s="193"/>
      <c r="DJ24" s="711"/>
      <c r="DK24" s="711"/>
      <c r="DL24" s="194"/>
      <c r="DM24" s="193"/>
      <c r="DN24" s="711"/>
      <c r="DO24" s="711"/>
      <c r="DP24" s="194"/>
      <c r="DQ24" s="193"/>
      <c r="DR24" s="711"/>
      <c r="DS24" s="711"/>
      <c r="DT24" s="194"/>
      <c r="DU24" s="193"/>
      <c r="DV24" s="711"/>
      <c r="DW24" s="711"/>
      <c r="DX24" s="194"/>
      <c r="DY24" s="193"/>
      <c r="DZ24" s="711"/>
      <c r="EA24" s="711"/>
      <c r="EB24" s="194"/>
      <c r="EC24" s="193"/>
      <c r="ED24" s="711"/>
      <c r="EE24" s="711"/>
      <c r="EF24" s="194"/>
      <c r="EG24" s="193"/>
      <c r="EH24" s="711"/>
      <c r="EI24" s="711"/>
      <c r="EJ24" s="194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</row>
    <row r="25" spans="101:213" s="192" customFormat="1" ht="7.5" customHeight="1">
      <c r="DD25" s="193"/>
      <c r="DE25" s="194"/>
      <c r="DF25" s="711"/>
      <c r="DG25" s="711"/>
      <c r="DH25" s="193"/>
      <c r="DI25" s="194"/>
      <c r="DJ25" s="711"/>
      <c r="DK25" s="711"/>
      <c r="DL25" s="193"/>
      <c r="DM25" s="194"/>
      <c r="DN25" s="711"/>
      <c r="DO25" s="711"/>
      <c r="DP25" s="193"/>
      <c r="DQ25" s="194"/>
      <c r="DR25" s="711"/>
      <c r="DS25" s="711"/>
      <c r="DT25" s="193"/>
      <c r="DU25" s="194"/>
      <c r="DV25" s="711"/>
      <c r="DW25" s="711"/>
      <c r="DX25" s="193"/>
      <c r="DY25" s="194"/>
      <c r="DZ25" s="711"/>
      <c r="EA25" s="711"/>
      <c r="EB25" s="193"/>
      <c r="EC25" s="194"/>
      <c r="ED25" s="711"/>
      <c r="EE25" s="711"/>
      <c r="EF25" s="193"/>
      <c r="EG25" s="194"/>
      <c r="EH25" s="711"/>
      <c r="EI25" s="711"/>
      <c r="EJ25" s="193"/>
      <c r="EK25" s="194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</row>
    <row r="26" spans="101:213" s="192" customFormat="1" ht="7.5" customHeight="1">
      <c r="DC26" s="193"/>
      <c r="DD26" s="711"/>
      <c r="DE26" s="711"/>
      <c r="DF26" s="194"/>
      <c r="DG26" s="193"/>
      <c r="DH26" s="711"/>
      <c r="DI26" s="711"/>
      <c r="DJ26" s="194"/>
      <c r="DK26" s="193"/>
      <c r="DL26" s="711"/>
      <c r="DM26" s="711"/>
      <c r="DN26" s="194"/>
      <c r="DO26" s="193"/>
      <c r="DP26" s="711"/>
      <c r="DQ26" s="711"/>
      <c r="DR26" s="194"/>
      <c r="DS26" s="193"/>
      <c r="DT26" s="711"/>
      <c r="DU26" s="711"/>
      <c r="DV26" s="194"/>
      <c r="DW26" s="193"/>
      <c r="DX26" s="711"/>
      <c r="DY26" s="711"/>
      <c r="DZ26" s="194"/>
      <c r="EA26" s="193"/>
      <c r="EB26" s="711"/>
      <c r="EC26" s="711"/>
      <c r="ED26" s="194"/>
      <c r="EE26" s="193"/>
      <c r="EF26" s="711"/>
      <c r="EG26" s="711"/>
      <c r="EH26" s="194"/>
      <c r="EI26" s="193"/>
      <c r="EJ26" s="711"/>
      <c r="EK26" s="711"/>
      <c r="EL26" s="194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</row>
    <row r="27" spans="101:213" s="192" customFormat="1" ht="7.5" customHeight="1">
      <c r="DB27" s="193"/>
      <c r="DC27" s="194"/>
      <c r="DD27" s="711"/>
      <c r="DE27" s="711"/>
      <c r="DF27" s="193"/>
      <c r="DG27" s="194"/>
      <c r="DH27" s="711"/>
      <c r="DI27" s="711"/>
      <c r="DJ27" s="193"/>
      <c r="DK27" s="194"/>
      <c r="DL27" s="711"/>
      <c r="DM27" s="711"/>
      <c r="DN27" s="193"/>
      <c r="DO27" s="194"/>
      <c r="DP27" s="711"/>
      <c r="DQ27" s="711"/>
      <c r="DR27" s="193"/>
      <c r="DS27" s="194"/>
      <c r="DT27" s="711"/>
      <c r="DU27" s="711"/>
      <c r="DV27" s="193"/>
      <c r="DW27" s="194"/>
      <c r="DX27" s="711"/>
      <c r="DY27" s="711"/>
      <c r="DZ27" s="193"/>
      <c r="EA27" s="194"/>
      <c r="EB27" s="711"/>
      <c r="EC27" s="711"/>
      <c r="ED27" s="193"/>
      <c r="EE27" s="194"/>
      <c r="EF27" s="711"/>
      <c r="EG27" s="711"/>
      <c r="EH27" s="193"/>
      <c r="EI27" s="194"/>
      <c r="EJ27" s="711"/>
      <c r="EK27" s="711"/>
      <c r="EL27" s="193"/>
      <c r="EM27" s="194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</row>
    <row r="28" spans="101:213" s="192" customFormat="1" ht="7.5" customHeight="1">
      <c r="DA28" s="193"/>
      <c r="DB28" s="711"/>
      <c r="DC28" s="711"/>
      <c r="DD28" s="194"/>
      <c r="DE28" s="193"/>
      <c r="DF28" s="711"/>
      <c r="DG28" s="711"/>
      <c r="DH28" s="194"/>
      <c r="DI28" s="193"/>
      <c r="DJ28" s="711"/>
      <c r="DK28" s="711"/>
      <c r="DL28" s="194"/>
      <c r="DM28" s="193"/>
      <c r="DN28" s="711"/>
      <c r="DO28" s="711"/>
      <c r="DP28" s="194"/>
      <c r="DQ28" s="193"/>
      <c r="DR28" s="711"/>
      <c r="DS28" s="711"/>
      <c r="DT28" s="194"/>
      <c r="DU28" s="193"/>
      <c r="DV28" s="711"/>
      <c r="DW28" s="711"/>
      <c r="DX28" s="194"/>
      <c r="DY28" s="193"/>
      <c r="DZ28" s="711"/>
      <c r="EA28" s="711"/>
      <c r="EB28" s="194"/>
      <c r="EC28" s="193"/>
      <c r="ED28" s="711"/>
      <c r="EE28" s="711"/>
      <c r="EF28" s="194"/>
      <c r="EG28" s="193"/>
      <c r="EH28" s="711"/>
      <c r="EI28" s="711"/>
      <c r="EJ28" s="194"/>
      <c r="EK28" s="193"/>
      <c r="EL28" s="711"/>
      <c r="EM28" s="711"/>
      <c r="EN28" s="194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</row>
    <row r="29" spans="101:213" s="192" customFormat="1" ht="7.5" customHeight="1">
      <c r="CZ29" s="193"/>
      <c r="DA29" s="194"/>
      <c r="DB29" s="711"/>
      <c r="DC29" s="711"/>
      <c r="DD29" s="193"/>
      <c r="DE29" s="194"/>
      <c r="DF29" s="711"/>
      <c r="DG29" s="711"/>
      <c r="DH29" s="193"/>
      <c r="DI29" s="194"/>
      <c r="DJ29" s="711"/>
      <c r="DK29" s="711"/>
      <c r="DL29" s="193"/>
      <c r="DM29" s="194"/>
      <c r="DN29" s="711"/>
      <c r="DO29" s="711"/>
      <c r="DP29" s="193"/>
      <c r="DQ29" s="194"/>
      <c r="DR29" s="711"/>
      <c r="DS29" s="711"/>
      <c r="DT29" s="193"/>
      <c r="DU29" s="194"/>
      <c r="DV29" s="711"/>
      <c r="DW29" s="711"/>
      <c r="DX29" s="193"/>
      <c r="DY29" s="194"/>
      <c r="DZ29" s="711"/>
      <c r="EA29" s="711"/>
      <c r="EB29" s="193"/>
      <c r="EC29" s="194"/>
      <c r="ED29" s="711"/>
      <c r="EE29" s="711"/>
      <c r="EF29" s="193"/>
      <c r="EG29" s="194"/>
      <c r="EH29" s="711"/>
      <c r="EI29" s="711"/>
      <c r="EJ29" s="193"/>
      <c r="EK29" s="194"/>
      <c r="EL29" s="711"/>
      <c r="EM29" s="711"/>
      <c r="EN29" s="193"/>
      <c r="EO29" s="194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</row>
    <row r="30" spans="101:213" s="192" customFormat="1" ht="7.5" customHeight="1">
      <c r="CY30" s="193"/>
      <c r="CZ30" s="711"/>
      <c r="DA30" s="711"/>
      <c r="DB30" s="194"/>
      <c r="DC30" s="193"/>
      <c r="DD30" s="711"/>
      <c r="DE30" s="711"/>
      <c r="DF30" s="194"/>
      <c r="DG30" s="193"/>
      <c r="DH30" s="711"/>
      <c r="DI30" s="711"/>
      <c r="DJ30" s="194"/>
      <c r="DK30" s="193"/>
      <c r="DL30" s="711"/>
      <c r="DM30" s="711"/>
      <c r="DN30" s="194"/>
      <c r="DO30" s="193"/>
      <c r="DP30" s="711"/>
      <c r="DQ30" s="711"/>
      <c r="DR30" s="194"/>
      <c r="DS30" s="193"/>
      <c r="DT30" s="711"/>
      <c r="DU30" s="711"/>
      <c r="DV30" s="194"/>
      <c r="DW30" s="193"/>
      <c r="DX30" s="711"/>
      <c r="DY30" s="711"/>
      <c r="DZ30" s="194"/>
      <c r="EA30" s="193"/>
      <c r="EB30" s="711"/>
      <c r="EC30" s="711"/>
      <c r="ED30" s="194"/>
      <c r="EE30" s="193"/>
      <c r="EF30" s="711"/>
      <c r="EG30" s="711"/>
      <c r="EH30" s="194"/>
      <c r="EI30" s="193"/>
      <c r="EJ30" s="711"/>
      <c r="EK30" s="711"/>
      <c r="EL30" s="194"/>
      <c r="EM30" s="193"/>
      <c r="EN30" s="711"/>
      <c r="EO30" s="711"/>
      <c r="EP30" s="194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</row>
    <row r="31" spans="101:213" s="192" customFormat="1" ht="7.5" customHeight="1">
      <c r="CX31" s="193"/>
      <c r="CY31" s="194"/>
      <c r="CZ31" s="711"/>
      <c r="DA31" s="711"/>
      <c r="DB31" s="193"/>
      <c r="DC31" s="194"/>
      <c r="DD31" s="711"/>
      <c r="DE31" s="711"/>
      <c r="DF31" s="193"/>
      <c r="DG31" s="194"/>
      <c r="DH31" s="711"/>
      <c r="DI31" s="711"/>
      <c r="DJ31" s="193"/>
      <c r="DK31" s="194"/>
      <c r="DL31" s="711"/>
      <c r="DM31" s="711"/>
      <c r="DN31" s="193"/>
      <c r="DO31" s="194"/>
      <c r="DP31" s="711"/>
      <c r="DQ31" s="711"/>
      <c r="DR31" s="193"/>
      <c r="DS31" s="194"/>
      <c r="DT31" s="711"/>
      <c r="DU31" s="711"/>
      <c r="DV31" s="193"/>
      <c r="DW31" s="194"/>
      <c r="DX31" s="711"/>
      <c r="DY31" s="711"/>
      <c r="DZ31" s="193"/>
      <c r="EA31" s="194"/>
      <c r="EB31" s="711"/>
      <c r="EC31" s="711"/>
      <c r="ED31" s="193"/>
      <c r="EE31" s="194"/>
      <c r="EF31" s="711"/>
      <c r="EG31" s="711"/>
      <c r="EH31" s="193"/>
      <c r="EI31" s="194"/>
      <c r="EJ31" s="711"/>
      <c r="EK31" s="711"/>
      <c r="EL31" s="193"/>
      <c r="EM31" s="194"/>
      <c r="EN31" s="711"/>
      <c r="EO31" s="711"/>
      <c r="EP31" s="193"/>
      <c r="EQ31" s="194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</row>
    <row r="32" spans="101:213" s="192" customFormat="1" ht="7.5" customHeight="1">
      <c r="CW32" s="193"/>
      <c r="CX32" s="711"/>
      <c r="CY32" s="711"/>
      <c r="CZ32" s="194"/>
      <c r="DA32" s="193"/>
      <c r="DB32" s="711"/>
      <c r="DC32" s="711"/>
      <c r="DD32" s="194"/>
      <c r="DE32" s="193"/>
      <c r="DF32" s="711"/>
      <c r="DG32" s="711"/>
      <c r="DH32" s="194"/>
      <c r="DI32" s="193"/>
      <c r="DJ32" s="711"/>
      <c r="DK32" s="711"/>
      <c r="DL32" s="194"/>
      <c r="DM32" s="193"/>
      <c r="DN32" s="711"/>
      <c r="DO32" s="711"/>
      <c r="DP32" s="194"/>
      <c r="DQ32" s="193"/>
      <c r="DR32" s="711"/>
      <c r="DS32" s="711"/>
      <c r="DT32" s="194"/>
      <c r="DU32" s="193"/>
      <c r="DV32" s="711"/>
      <c r="DW32" s="711"/>
      <c r="DX32" s="194"/>
      <c r="DY32" s="193"/>
      <c r="DZ32" s="711"/>
      <c r="EA32" s="711"/>
      <c r="EB32" s="194"/>
      <c r="EC32" s="193"/>
      <c r="ED32" s="711"/>
      <c r="EE32" s="711"/>
      <c r="EF32" s="194"/>
      <c r="EG32" s="193"/>
      <c r="EH32" s="711"/>
      <c r="EI32" s="711"/>
      <c r="EJ32" s="194"/>
      <c r="EK32" s="193"/>
      <c r="EL32" s="711"/>
      <c r="EM32" s="711"/>
      <c r="EN32" s="194"/>
      <c r="EO32" s="193"/>
      <c r="EP32" s="711"/>
      <c r="EQ32" s="711"/>
      <c r="ER32" s="194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</row>
    <row r="33" spans="85:213" s="192" customFormat="1" ht="7.5" customHeight="1">
      <c r="CV33" s="193"/>
      <c r="CW33" s="194"/>
      <c r="CX33" s="711"/>
      <c r="CY33" s="711"/>
      <c r="CZ33" s="193"/>
      <c r="DA33" s="194"/>
      <c r="DB33" s="711"/>
      <c r="DC33" s="711"/>
      <c r="DD33" s="193"/>
      <c r="DE33" s="194"/>
      <c r="DF33" s="711"/>
      <c r="DG33" s="711"/>
      <c r="DH33" s="193"/>
      <c r="DI33" s="194"/>
      <c r="DJ33" s="711"/>
      <c r="DK33" s="711"/>
      <c r="DL33" s="193"/>
      <c r="DM33" s="194"/>
      <c r="DN33" s="711"/>
      <c r="DO33" s="711"/>
      <c r="DP33" s="193"/>
      <c r="DQ33" s="194"/>
      <c r="DR33" s="711"/>
      <c r="DS33" s="711"/>
      <c r="DT33" s="193"/>
      <c r="DU33" s="194"/>
      <c r="DV33" s="711"/>
      <c r="DW33" s="711"/>
      <c r="DX33" s="193"/>
      <c r="DY33" s="194"/>
      <c r="DZ33" s="711"/>
      <c r="EA33" s="711"/>
      <c r="EB33" s="193"/>
      <c r="EC33" s="194"/>
      <c r="ED33" s="711"/>
      <c r="EE33" s="711"/>
      <c r="EF33" s="193"/>
      <c r="EG33" s="194"/>
      <c r="EH33" s="711"/>
      <c r="EI33" s="711"/>
      <c r="EJ33" s="193"/>
      <c r="EK33" s="194"/>
      <c r="EL33" s="711"/>
      <c r="EM33" s="711"/>
      <c r="EN33" s="193"/>
      <c r="EO33" s="194"/>
      <c r="EP33" s="711"/>
      <c r="EQ33" s="711"/>
      <c r="ER33" s="193"/>
      <c r="ES33" s="194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</row>
    <row r="34" spans="85:213" s="192" customFormat="1" ht="7.5" customHeight="1">
      <c r="CU34" s="193"/>
      <c r="CV34" s="711"/>
      <c r="CW34" s="711"/>
      <c r="CX34" s="194"/>
      <c r="CY34" s="193"/>
      <c r="CZ34" s="711"/>
      <c r="DA34" s="711"/>
      <c r="DB34" s="194"/>
      <c r="DC34" s="193"/>
      <c r="DD34" s="711"/>
      <c r="DE34" s="711"/>
      <c r="DF34" s="194"/>
      <c r="DG34" s="193"/>
      <c r="DH34" s="711"/>
      <c r="DI34" s="711"/>
      <c r="DJ34" s="194"/>
      <c r="DK34" s="193"/>
      <c r="DL34" s="711"/>
      <c r="DM34" s="711"/>
      <c r="DN34" s="194"/>
      <c r="DO34" s="193"/>
      <c r="DP34" s="711"/>
      <c r="DQ34" s="711"/>
      <c r="DR34" s="194"/>
      <c r="DS34" s="193"/>
      <c r="DT34" s="711"/>
      <c r="DU34" s="711"/>
      <c r="DV34" s="194"/>
      <c r="DW34" s="193"/>
      <c r="DX34" s="711"/>
      <c r="DY34" s="711"/>
      <c r="DZ34" s="194"/>
      <c r="EA34" s="193"/>
      <c r="EB34" s="711"/>
      <c r="EC34" s="711"/>
      <c r="ED34" s="194"/>
      <c r="EE34" s="193"/>
      <c r="EF34" s="711"/>
      <c r="EG34" s="711"/>
      <c r="EH34" s="194"/>
      <c r="EI34" s="193"/>
      <c r="EJ34" s="711"/>
      <c r="EK34" s="711"/>
      <c r="EL34" s="194"/>
      <c r="EM34" s="193"/>
      <c r="EN34" s="711"/>
      <c r="EO34" s="711"/>
      <c r="EP34" s="194"/>
      <c r="EQ34" s="193"/>
      <c r="ER34" s="711"/>
      <c r="ES34" s="711"/>
      <c r="ET34" s="194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</row>
    <row r="35" spans="85:213" s="192" customFormat="1" ht="7.5" customHeight="1">
      <c r="CT35" s="193"/>
      <c r="CU35" s="194"/>
      <c r="CV35" s="711"/>
      <c r="CW35" s="711"/>
      <c r="CX35" s="193"/>
      <c r="CY35" s="194"/>
      <c r="CZ35" s="711"/>
      <c r="DA35" s="711"/>
      <c r="DB35" s="193"/>
      <c r="DC35" s="194"/>
      <c r="DD35" s="711"/>
      <c r="DE35" s="711"/>
      <c r="DF35" s="193"/>
      <c r="DG35" s="194"/>
      <c r="DH35" s="711"/>
      <c r="DI35" s="711"/>
      <c r="DJ35" s="193"/>
      <c r="DK35" s="194"/>
      <c r="DL35" s="711"/>
      <c r="DM35" s="711"/>
      <c r="DN35" s="193"/>
      <c r="DO35" s="194"/>
      <c r="DP35" s="711"/>
      <c r="DQ35" s="711"/>
      <c r="DR35" s="193"/>
      <c r="DS35" s="194"/>
      <c r="DT35" s="711"/>
      <c r="DU35" s="711"/>
      <c r="DV35" s="193"/>
      <c r="DW35" s="194"/>
      <c r="DX35" s="711"/>
      <c r="DY35" s="711"/>
      <c r="DZ35" s="193"/>
      <c r="EA35" s="194"/>
      <c r="EB35" s="711"/>
      <c r="EC35" s="711"/>
      <c r="ED35" s="193"/>
      <c r="EE35" s="194"/>
      <c r="EF35" s="711"/>
      <c r="EG35" s="711"/>
      <c r="EH35" s="193"/>
      <c r="EI35" s="194"/>
      <c r="EJ35" s="711"/>
      <c r="EK35" s="711"/>
      <c r="EL35" s="193"/>
      <c r="EM35" s="194"/>
      <c r="EN35" s="711"/>
      <c r="EO35" s="711"/>
      <c r="EP35" s="193"/>
      <c r="EQ35" s="194"/>
      <c r="ER35" s="711"/>
      <c r="ES35" s="711"/>
      <c r="ET35" s="193"/>
      <c r="EU35" s="194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</row>
    <row r="36" spans="85:213" s="192" customFormat="1" ht="7.5" customHeight="1">
      <c r="CS36" s="193"/>
      <c r="CT36" s="711"/>
      <c r="CU36" s="711"/>
      <c r="CV36" s="194"/>
      <c r="CW36" s="193"/>
      <c r="CX36" s="711"/>
      <c r="CY36" s="711"/>
      <c r="CZ36" s="194"/>
      <c r="DA36" s="193"/>
      <c r="DB36" s="711"/>
      <c r="DC36" s="711"/>
      <c r="DD36" s="194"/>
      <c r="DE36" s="193"/>
      <c r="DF36" s="711"/>
      <c r="DG36" s="711"/>
      <c r="DH36" s="194"/>
      <c r="DI36" s="193"/>
      <c r="DJ36" s="711"/>
      <c r="DK36" s="711"/>
      <c r="DL36" s="194"/>
      <c r="DM36" s="193"/>
      <c r="DN36" s="711"/>
      <c r="DO36" s="711"/>
      <c r="DP36" s="194"/>
      <c r="DQ36" s="193"/>
      <c r="DR36" s="711"/>
      <c r="DS36" s="711"/>
      <c r="DT36" s="194"/>
      <c r="DU36" s="193"/>
      <c r="DV36" s="711"/>
      <c r="DW36" s="711"/>
      <c r="DX36" s="194"/>
      <c r="DY36" s="193"/>
      <c r="DZ36" s="711"/>
      <c r="EA36" s="711"/>
      <c r="EB36" s="194"/>
      <c r="EC36" s="193"/>
      <c r="ED36" s="711"/>
      <c r="EE36" s="711"/>
      <c r="EF36" s="194"/>
      <c r="EG36" s="193"/>
      <c r="EH36" s="711"/>
      <c r="EI36" s="711"/>
      <c r="EJ36" s="194"/>
      <c r="EK36" s="193"/>
      <c r="EL36" s="711"/>
      <c r="EM36" s="711"/>
      <c r="EN36" s="194"/>
      <c r="EO36" s="193"/>
      <c r="EP36" s="711"/>
      <c r="EQ36" s="711"/>
      <c r="ER36" s="194"/>
      <c r="ES36" s="193"/>
      <c r="ET36" s="711"/>
      <c r="EU36" s="711"/>
      <c r="EV36" s="194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</row>
    <row r="37" spans="85:213" s="192" customFormat="1" ht="7.5" customHeight="1">
      <c r="CR37" s="193"/>
      <c r="CS37" s="194"/>
      <c r="CT37" s="711"/>
      <c r="CU37" s="711"/>
      <c r="CV37" s="193"/>
      <c r="CW37" s="194"/>
      <c r="CX37" s="711"/>
      <c r="CY37" s="711"/>
      <c r="CZ37" s="193"/>
      <c r="DA37" s="194"/>
      <c r="DB37" s="711"/>
      <c r="DC37" s="711"/>
      <c r="DD37" s="193"/>
      <c r="DE37" s="194"/>
      <c r="DF37" s="711"/>
      <c r="DG37" s="711"/>
      <c r="DH37" s="193"/>
      <c r="DI37" s="194"/>
      <c r="DJ37" s="711"/>
      <c r="DK37" s="711"/>
      <c r="DL37" s="193"/>
      <c r="DM37" s="194"/>
      <c r="DN37" s="711"/>
      <c r="DO37" s="711"/>
      <c r="DP37" s="193"/>
      <c r="DQ37" s="194"/>
      <c r="DR37" s="711"/>
      <c r="DS37" s="711"/>
      <c r="DT37" s="193"/>
      <c r="DU37" s="194"/>
      <c r="DV37" s="711"/>
      <c r="DW37" s="711"/>
      <c r="DX37" s="193"/>
      <c r="DY37" s="194"/>
      <c r="DZ37" s="711"/>
      <c r="EA37" s="711"/>
      <c r="EB37" s="193"/>
      <c r="EC37" s="194"/>
      <c r="ED37" s="711"/>
      <c r="EE37" s="711"/>
      <c r="EF37" s="193"/>
      <c r="EG37" s="194"/>
      <c r="EH37" s="711"/>
      <c r="EI37" s="711"/>
      <c r="EJ37" s="193"/>
      <c r="EK37" s="194"/>
      <c r="EL37" s="711"/>
      <c r="EM37" s="711"/>
      <c r="EN37" s="193"/>
      <c r="EO37" s="194"/>
      <c r="EP37" s="711"/>
      <c r="EQ37" s="711"/>
      <c r="ER37" s="193"/>
      <c r="ES37" s="194"/>
      <c r="ET37" s="711"/>
      <c r="EU37" s="711"/>
      <c r="EV37" s="193"/>
      <c r="EW37" s="194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</row>
    <row r="38" spans="85:213" s="192" customFormat="1" ht="7.5" customHeight="1">
      <c r="CQ38" s="193"/>
      <c r="CR38" s="711"/>
      <c r="CS38" s="711"/>
      <c r="CT38" s="194"/>
      <c r="CU38" s="193"/>
      <c r="CV38" s="711"/>
      <c r="CW38" s="711"/>
      <c r="CX38" s="194"/>
      <c r="CY38" s="193"/>
      <c r="CZ38" s="711"/>
      <c r="DA38" s="711"/>
      <c r="DB38" s="194"/>
      <c r="DC38" s="193"/>
      <c r="DD38" s="711"/>
      <c r="DE38" s="711"/>
      <c r="DF38" s="194"/>
      <c r="DG38" s="193"/>
      <c r="DH38" s="711"/>
      <c r="DI38" s="711"/>
      <c r="DJ38" s="194"/>
      <c r="DK38" s="193"/>
      <c r="DL38" s="711"/>
      <c r="DM38" s="711"/>
      <c r="DN38" s="194"/>
      <c r="DO38" s="193"/>
      <c r="DP38" s="711"/>
      <c r="DQ38" s="711"/>
      <c r="DR38" s="194"/>
      <c r="DS38" s="193"/>
      <c r="DT38" s="711"/>
      <c r="DU38" s="711"/>
      <c r="DV38" s="194"/>
      <c r="DW38" s="193"/>
      <c r="DX38" s="711"/>
      <c r="DY38" s="711"/>
      <c r="DZ38" s="194"/>
      <c r="EA38" s="193"/>
      <c r="EB38" s="711"/>
      <c r="EC38" s="711"/>
      <c r="ED38" s="194"/>
      <c r="EE38" s="193"/>
      <c r="EF38" s="711"/>
      <c r="EG38" s="711"/>
      <c r="EH38" s="194"/>
      <c r="EI38" s="193"/>
      <c r="EJ38" s="711"/>
      <c r="EK38" s="711"/>
      <c r="EL38" s="194"/>
      <c r="EM38" s="193"/>
      <c r="EN38" s="711"/>
      <c r="EO38" s="711"/>
      <c r="EP38" s="194"/>
      <c r="EQ38" s="193"/>
      <c r="ER38" s="711"/>
      <c r="ES38" s="711"/>
      <c r="ET38" s="194"/>
      <c r="EU38" s="193"/>
      <c r="EV38" s="711"/>
      <c r="EW38" s="711"/>
      <c r="EX38" s="194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</row>
    <row r="39" spans="85:213" s="192" customFormat="1" ht="7.5" customHeight="1">
      <c r="CP39" s="193"/>
      <c r="CQ39" s="194"/>
      <c r="CR39" s="711"/>
      <c r="CS39" s="711"/>
      <c r="CT39" s="193"/>
      <c r="CU39" s="194"/>
      <c r="CV39" s="711"/>
      <c r="CW39" s="711"/>
      <c r="CX39" s="193"/>
      <c r="CY39" s="194"/>
      <c r="CZ39" s="711"/>
      <c r="DA39" s="711"/>
      <c r="DB39" s="193"/>
      <c r="DC39" s="194"/>
      <c r="DD39" s="711"/>
      <c r="DE39" s="711"/>
      <c r="DF39" s="193"/>
      <c r="DG39" s="194"/>
      <c r="DH39" s="711"/>
      <c r="DI39" s="711"/>
      <c r="DJ39" s="193"/>
      <c r="DK39" s="194"/>
      <c r="DL39" s="711"/>
      <c r="DM39" s="711"/>
      <c r="DN39" s="193"/>
      <c r="DO39" s="194"/>
      <c r="DP39" s="711"/>
      <c r="DQ39" s="711"/>
      <c r="DR39" s="193"/>
      <c r="DS39" s="194"/>
      <c r="DT39" s="711"/>
      <c r="DU39" s="711"/>
      <c r="DV39" s="193"/>
      <c r="DW39" s="194"/>
      <c r="DX39" s="711"/>
      <c r="DY39" s="711"/>
      <c r="DZ39" s="193"/>
      <c r="EA39" s="194"/>
      <c r="EB39" s="711"/>
      <c r="EC39" s="711"/>
      <c r="ED39" s="193"/>
      <c r="EE39" s="194"/>
      <c r="EF39" s="711"/>
      <c r="EG39" s="711"/>
      <c r="EH39" s="193"/>
      <c r="EI39" s="194"/>
      <c r="EJ39" s="711"/>
      <c r="EK39" s="711"/>
      <c r="EL39" s="193"/>
      <c r="EM39" s="194"/>
      <c r="EN39" s="711"/>
      <c r="EO39" s="711"/>
      <c r="EP39" s="193"/>
      <c r="EQ39" s="194"/>
      <c r="ER39" s="711"/>
      <c r="ES39" s="711"/>
      <c r="ET39" s="193"/>
      <c r="EU39" s="194"/>
      <c r="EV39" s="711"/>
      <c r="EW39" s="711"/>
      <c r="EX39" s="193"/>
      <c r="EY39" s="194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</row>
    <row r="40" spans="85:213" s="192" customFormat="1" ht="7.5" customHeight="1">
      <c r="CO40" s="193"/>
      <c r="CP40" s="711"/>
      <c r="CQ40" s="711"/>
      <c r="CR40" s="194"/>
      <c r="CS40" s="193"/>
      <c r="CT40" s="711"/>
      <c r="CU40" s="711"/>
      <c r="CV40" s="194"/>
      <c r="CW40" s="193"/>
      <c r="CX40" s="711"/>
      <c r="CY40" s="711"/>
      <c r="CZ40" s="194"/>
      <c r="DA40" s="193"/>
      <c r="DB40" s="711"/>
      <c r="DC40" s="711"/>
      <c r="DD40" s="194"/>
      <c r="DE40" s="193"/>
      <c r="DF40" s="711"/>
      <c r="DG40" s="711"/>
      <c r="DH40" s="194"/>
      <c r="DI40" s="193"/>
      <c r="DJ40" s="711"/>
      <c r="DK40" s="711"/>
      <c r="DL40" s="194"/>
      <c r="DM40" s="193"/>
      <c r="DN40" s="711"/>
      <c r="DO40" s="711"/>
      <c r="DP40" s="194"/>
      <c r="DQ40" s="193"/>
      <c r="DR40" s="711"/>
      <c r="DS40" s="711"/>
      <c r="DT40" s="194"/>
      <c r="DU40" s="193"/>
      <c r="DV40" s="711"/>
      <c r="DW40" s="711"/>
      <c r="DX40" s="194"/>
      <c r="DY40" s="193"/>
      <c r="DZ40" s="711"/>
      <c r="EA40" s="711"/>
      <c r="EB40" s="194"/>
      <c r="EC40" s="193"/>
      <c r="ED40" s="711"/>
      <c r="EE40" s="711"/>
      <c r="EF40" s="194"/>
      <c r="EG40" s="193"/>
      <c r="EH40" s="711"/>
      <c r="EI40" s="711"/>
      <c r="EJ40" s="194"/>
      <c r="EK40" s="193"/>
      <c r="EL40" s="711"/>
      <c r="EM40" s="711"/>
      <c r="EN40" s="194"/>
      <c r="EO40" s="193"/>
      <c r="EP40" s="711"/>
      <c r="EQ40" s="711"/>
      <c r="ER40" s="194"/>
      <c r="ES40" s="193"/>
      <c r="ET40" s="711"/>
      <c r="EU40" s="711"/>
      <c r="EV40" s="194"/>
      <c r="EW40" s="193"/>
      <c r="EX40" s="711"/>
      <c r="EY40" s="711"/>
      <c r="EZ40" s="194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</row>
    <row r="41" spans="85:213" s="192" customFormat="1" ht="7.5" customHeight="1">
      <c r="CN41" s="193"/>
      <c r="CO41" s="194"/>
      <c r="CP41" s="711"/>
      <c r="CQ41" s="711"/>
      <c r="CR41" s="193"/>
      <c r="CS41" s="194"/>
      <c r="CT41" s="711"/>
      <c r="CU41" s="711"/>
      <c r="CV41" s="193"/>
      <c r="CW41" s="194"/>
      <c r="CX41" s="711"/>
      <c r="CY41" s="711"/>
      <c r="CZ41" s="193"/>
      <c r="DA41" s="194"/>
      <c r="DB41" s="711"/>
      <c r="DC41" s="711"/>
      <c r="DD41" s="193"/>
      <c r="DE41" s="194"/>
      <c r="DF41" s="711"/>
      <c r="DG41" s="711"/>
      <c r="DH41" s="193"/>
      <c r="DI41" s="194"/>
      <c r="DJ41" s="711"/>
      <c r="DK41" s="711"/>
      <c r="DL41" s="193"/>
      <c r="DM41" s="194"/>
      <c r="DN41" s="711"/>
      <c r="DO41" s="711"/>
      <c r="DP41" s="193"/>
      <c r="DQ41" s="194"/>
      <c r="DR41" s="711"/>
      <c r="DS41" s="711"/>
      <c r="DT41" s="193"/>
      <c r="DU41" s="194"/>
      <c r="DV41" s="711"/>
      <c r="DW41" s="711"/>
      <c r="DX41" s="193"/>
      <c r="DY41" s="194"/>
      <c r="DZ41" s="711"/>
      <c r="EA41" s="711"/>
      <c r="EB41" s="193"/>
      <c r="EC41" s="194"/>
      <c r="ED41" s="711"/>
      <c r="EE41" s="711"/>
      <c r="EF41" s="193"/>
      <c r="EG41" s="194"/>
      <c r="EH41" s="711"/>
      <c r="EI41" s="711"/>
      <c r="EJ41" s="193"/>
      <c r="EK41" s="194"/>
      <c r="EL41" s="711"/>
      <c r="EM41" s="711"/>
      <c r="EN41" s="193"/>
      <c r="EO41" s="194"/>
      <c r="EP41" s="711"/>
      <c r="EQ41" s="711"/>
      <c r="ER41" s="193"/>
      <c r="ES41" s="194"/>
      <c r="ET41" s="711"/>
      <c r="EU41" s="711"/>
      <c r="EV41" s="193"/>
      <c r="EW41" s="194"/>
      <c r="EX41" s="711"/>
      <c r="EY41" s="711"/>
      <c r="EZ41" s="193"/>
      <c r="FA41" s="194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</row>
    <row r="42" spans="85:213" s="192" customFormat="1" ht="7.5" customHeight="1">
      <c r="CM42" s="193"/>
      <c r="CN42" s="711"/>
      <c r="CO42" s="711"/>
      <c r="CP42" s="194"/>
      <c r="CQ42" s="193"/>
      <c r="CR42" s="711"/>
      <c r="CS42" s="711"/>
      <c r="CT42" s="194"/>
      <c r="CU42" s="193"/>
      <c r="CV42" s="711"/>
      <c r="CW42" s="711"/>
      <c r="CX42" s="194"/>
      <c r="CY42" s="193"/>
      <c r="CZ42" s="711"/>
      <c r="DA42" s="711"/>
      <c r="DB42" s="194"/>
      <c r="DC42" s="193"/>
      <c r="DD42" s="711"/>
      <c r="DE42" s="711"/>
      <c r="DF42" s="194"/>
      <c r="DG42" s="193"/>
      <c r="DH42" s="711"/>
      <c r="DI42" s="711"/>
      <c r="DJ42" s="194"/>
      <c r="DK42" s="193"/>
      <c r="DL42" s="711"/>
      <c r="DM42" s="711"/>
      <c r="DN42" s="194"/>
      <c r="DO42" s="193"/>
      <c r="DP42" s="711"/>
      <c r="DQ42" s="711"/>
      <c r="DR42" s="194"/>
      <c r="DS42" s="193"/>
      <c r="DT42" s="711"/>
      <c r="DU42" s="711"/>
      <c r="DV42" s="194"/>
      <c r="DW42" s="193"/>
      <c r="DX42" s="711"/>
      <c r="DY42" s="711"/>
      <c r="DZ42" s="194"/>
      <c r="EA42" s="193"/>
      <c r="EB42" s="711"/>
      <c r="EC42" s="711"/>
      <c r="ED42" s="194"/>
      <c r="EE42" s="193"/>
      <c r="EF42" s="711"/>
      <c r="EG42" s="711"/>
      <c r="EH42" s="194"/>
      <c r="EI42" s="193"/>
      <c r="EJ42" s="711"/>
      <c r="EK42" s="711"/>
      <c r="EL42" s="194"/>
      <c r="EM42" s="193"/>
      <c r="EN42" s="711"/>
      <c r="EO42" s="711"/>
      <c r="EP42" s="194"/>
      <c r="EQ42" s="193"/>
      <c r="ER42" s="711"/>
      <c r="ES42" s="711"/>
      <c r="ET42" s="194"/>
      <c r="EU42" s="193"/>
      <c r="EV42" s="711"/>
      <c r="EW42" s="711"/>
      <c r="EX42" s="194"/>
      <c r="EY42" s="193"/>
      <c r="EZ42" s="711"/>
      <c r="FA42" s="711"/>
      <c r="FB42" s="194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</row>
    <row r="43" spans="85:213" s="192" customFormat="1" ht="7.5" customHeight="1">
      <c r="CL43" s="193"/>
      <c r="CM43" s="194"/>
      <c r="CN43" s="711"/>
      <c r="CO43" s="711"/>
      <c r="CP43" s="193"/>
      <c r="CQ43" s="194"/>
      <c r="CR43" s="711"/>
      <c r="CS43" s="711"/>
      <c r="CT43" s="193"/>
      <c r="CU43" s="194"/>
      <c r="CV43" s="711"/>
      <c r="CW43" s="711"/>
      <c r="CX43" s="193"/>
      <c r="CY43" s="194"/>
      <c r="CZ43" s="711"/>
      <c r="DA43" s="711"/>
      <c r="DB43" s="193"/>
      <c r="DC43" s="194"/>
      <c r="DD43" s="711"/>
      <c r="DE43" s="711"/>
      <c r="DF43" s="193"/>
      <c r="DG43" s="194"/>
      <c r="DH43" s="711"/>
      <c r="DI43" s="711"/>
      <c r="DJ43" s="193"/>
      <c r="DK43" s="194"/>
      <c r="DL43" s="711"/>
      <c r="DM43" s="711"/>
      <c r="DN43" s="193"/>
      <c r="DO43" s="194"/>
      <c r="DP43" s="711"/>
      <c r="DQ43" s="711"/>
      <c r="DR43" s="193"/>
      <c r="DS43" s="194"/>
      <c r="DT43" s="711"/>
      <c r="DU43" s="711"/>
      <c r="DV43" s="193"/>
      <c r="DW43" s="194"/>
      <c r="DX43" s="711"/>
      <c r="DY43" s="711"/>
      <c r="DZ43" s="193"/>
      <c r="EA43" s="194"/>
      <c r="EB43" s="711"/>
      <c r="EC43" s="711"/>
      <c r="ED43" s="193"/>
      <c r="EE43" s="194"/>
      <c r="EF43" s="711"/>
      <c r="EG43" s="711"/>
      <c r="EH43" s="193"/>
      <c r="EI43" s="194"/>
      <c r="EJ43" s="711"/>
      <c r="EK43" s="711"/>
      <c r="EL43" s="193"/>
      <c r="EM43" s="194"/>
      <c r="EN43" s="711"/>
      <c r="EO43" s="711"/>
      <c r="EP43" s="193"/>
      <c r="EQ43" s="194"/>
      <c r="ER43" s="711"/>
      <c r="ES43" s="711"/>
      <c r="ET43" s="193"/>
      <c r="EU43" s="194"/>
      <c r="EV43" s="711"/>
      <c r="EW43" s="711"/>
      <c r="EX43" s="193"/>
      <c r="EY43" s="194"/>
      <c r="EZ43" s="711"/>
      <c r="FA43" s="711"/>
      <c r="FB43" s="193"/>
      <c r="FC43" s="194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</row>
    <row r="44" spans="85:213" s="192" customFormat="1" ht="7.5" customHeight="1">
      <c r="CK44" s="193"/>
      <c r="CL44" s="711"/>
      <c r="CM44" s="711"/>
      <c r="CN44" s="194"/>
      <c r="CO44" s="193"/>
      <c r="CP44" s="711"/>
      <c r="CQ44" s="711"/>
      <c r="CR44" s="194"/>
      <c r="CS44" s="193"/>
      <c r="CT44" s="711"/>
      <c r="CU44" s="711"/>
      <c r="CV44" s="194"/>
      <c r="CW44" s="193"/>
      <c r="CX44" s="711"/>
      <c r="CY44" s="711"/>
      <c r="CZ44" s="194"/>
      <c r="DA44" s="193"/>
      <c r="DB44" s="711"/>
      <c r="DC44" s="711"/>
      <c r="DD44" s="194"/>
      <c r="DE44" s="193"/>
      <c r="DF44" s="711"/>
      <c r="DG44" s="711"/>
      <c r="DH44" s="194"/>
      <c r="DI44" s="193"/>
      <c r="DJ44" s="711"/>
      <c r="DK44" s="711"/>
      <c r="DL44" s="194"/>
      <c r="DM44" s="193"/>
      <c r="DN44" s="711"/>
      <c r="DO44" s="711"/>
      <c r="DP44" s="194"/>
      <c r="DQ44" s="193"/>
      <c r="DR44" s="711"/>
      <c r="DS44" s="711"/>
      <c r="DT44" s="194"/>
      <c r="DU44" s="193"/>
      <c r="DV44" s="711"/>
      <c r="DW44" s="711"/>
      <c r="DX44" s="194"/>
      <c r="DY44" s="193"/>
      <c r="DZ44" s="711"/>
      <c r="EA44" s="711"/>
      <c r="EB44" s="194"/>
      <c r="EC44" s="193"/>
      <c r="ED44" s="711"/>
      <c r="EE44" s="711"/>
      <c r="EF44" s="194"/>
      <c r="EG44" s="193"/>
      <c r="EH44" s="711"/>
      <c r="EI44" s="711"/>
      <c r="EJ44" s="194"/>
      <c r="EK44" s="193"/>
      <c r="EL44" s="711"/>
      <c r="EM44" s="711"/>
      <c r="EN44" s="194"/>
      <c r="EO44" s="193"/>
      <c r="EP44" s="711"/>
      <c r="EQ44" s="711"/>
      <c r="ER44" s="194"/>
      <c r="ES44" s="193"/>
      <c r="ET44" s="711"/>
      <c r="EU44" s="711"/>
      <c r="EV44" s="194"/>
      <c r="EW44" s="193"/>
      <c r="EX44" s="711"/>
      <c r="EY44" s="711"/>
      <c r="EZ44" s="194"/>
      <c r="FA44" s="193"/>
      <c r="FB44" s="711"/>
      <c r="FC44" s="711"/>
      <c r="FD44" s="194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</row>
    <row r="45" spans="85:213" s="192" customFormat="1" ht="7.5" customHeight="1">
      <c r="CJ45" s="193"/>
      <c r="CK45" s="194"/>
      <c r="CL45" s="711"/>
      <c r="CM45" s="711"/>
      <c r="CN45" s="193"/>
      <c r="CO45" s="194"/>
      <c r="CP45" s="711"/>
      <c r="CQ45" s="711"/>
      <c r="CR45" s="193"/>
      <c r="CS45" s="194"/>
      <c r="CT45" s="711"/>
      <c r="CU45" s="711"/>
      <c r="CV45" s="193"/>
      <c r="CW45" s="194"/>
      <c r="CX45" s="711"/>
      <c r="CY45" s="711"/>
      <c r="CZ45" s="193"/>
      <c r="DA45" s="194"/>
      <c r="DB45" s="711"/>
      <c r="DC45" s="711"/>
      <c r="DD45" s="193"/>
      <c r="DE45" s="194"/>
      <c r="DF45" s="711"/>
      <c r="DG45" s="711"/>
      <c r="DH45" s="193"/>
      <c r="DI45" s="194"/>
      <c r="DJ45" s="711"/>
      <c r="DK45" s="711"/>
      <c r="DL45" s="193"/>
      <c r="DM45" s="194"/>
      <c r="DN45" s="711"/>
      <c r="DO45" s="711"/>
      <c r="DP45" s="193"/>
      <c r="DQ45" s="194"/>
      <c r="DR45" s="711"/>
      <c r="DS45" s="711"/>
      <c r="DT45" s="193"/>
      <c r="DU45" s="194"/>
      <c r="DV45" s="711"/>
      <c r="DW45" s="711"/>
      <c r="DX45" s="193"/>
      <c r="DY45" s="194"/>
      <c r="DZ45" s="711"/>
      <c r="EA45" s="711"/>
      <c r="EB45" s="193"/>
      <c r="EC45" s="194"/>
      <c r="ED45" s="711"/>
      <c r="EE45" s="711"/>
      <c r="EF45" s="193"/>
      <c r="EG45" s="194"/>
      <c r="EH45" s="711"/>
      <c r="EI45" s="711"/>
      <c r="EJ45" s="193"/>
      <c r="EK45" s="194"/>
      <c r="EL45" s="711"/>
      <c r="EM45" s="711"/>
      <c r="EN45" s="193"/>
      <c r="EO45" s="194"/>
      <c r="EP45" s="711"/>
      <c r="EQ45" s="711"/>
      <c r="ER45" s="193"/>
      <c r="ES45" s="194"/>
      <c r="ET45" s="711"/>
      <c r="EU45" s="711"/>
      <c r="EV45" s="193"/>
      <c r="EW45" s="194"/>
      <c r="EX45" s="711"/>
      <c r="EY45" s="711"/>
      <c r="EZ45" s="193"/>
      <c r="FA45" s="194"/>
      <c r="FB45" s="711"/>
      <c r="FC45" s="711"/>
      <c r="FD45" s="193"/>
      <c r="FE45" s="194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</row>
    <row r="46" spans="85:213" s="192" customFormat="1" ht="7.5" customHeight="1">
      <c r="CI46" s="193"/>
      <c r="CJ46" s="711"/>
      <c r="CK46" s="711"/>
      <c r="CL46" s="194"/>
      <c r="CM46" s="193"/>
      <c r="CN46" s="711"/>
      <c r="CO46" s="711"/>
      <c r="CP46" s="194"/>
      <c r="CQ46" s="193"/>
      <c r="CR46" s="711"/>
      <c r="CS46" s="711"/>
      <c r="CT46" s="194"/>
      <c r="CU46" s="193"/>
      <c r="CV46" s="711"/>
      <c r="CW46" s="711"/>
      <c r="CX46" s="194"/>
      <c r="CY46" s="193"/>
      <c r="CZ46" s="711"/>
      <c r="DA46" s="711"/>
      <c r="DB46" s="194"/>
      <c r="DC46" s="193"/>
      <c r="DD46" s="711"/>
      <c r="DE46" s="711"/>
      <c r="DF46" s="194"/>
      <c r="DG46" s="193"/>
      <c r="DH46" s="711"/>
      <c r="DI46" s="711"/>
      <c r="DJ46" s="194"/>
      <c r="DK46" s="193"/>
      <c r="DL46" s="711"/>
      <c r="DM46" s="711"/>
      <c r="DN46" s="194"/>
      <c r="DO46" s="193"/>
      <c r="DP46" s="711"/>
      <c r="DQ46" s="711"/>
      <c r="DR46" s="194"/>
      <c r="DS46" s="193"/>
      <c r="DT46" s="711"/>
      <c r="DU46" s="711"/>
      <c r="DV46" s="194"/>
      <c r="DW46" s="193"/>
      <c r="DX46" s="711"/>
      <c r="DY46" s="711"/>
      <c r="DZ46" s="194"/>
      <c r="EA46" s="193"/>
      <c r="EB46" s="711"/>
      <c r="EC46" s="711"/>
      <c r="ED46" s="194"/>
      <c r="EE46" s="193"/>
      <c r="EF46" s="711"/>
      <c r="EG46" s="711"/>
      <c r="EH46" s="194"/>
      <c r="EI46" s="193"/>
      <c r="EJ46" s="711"/>
      <c r="EK46" s="711"/>
      <c r="EL46" s="194"/>
      <c r="EM46" s="193"/>
      <c r="EN46" s="711"/>
      <c r="EO46" s="711"/>
      <c r="EP46" s="194"/>
      <c r="EQ46" s="193"/>
      <c r="ER46" s="711"/>
      <c r="ES46" s="711"/>
      <c r="ET46" s="194"/>
      <c r="EU46" s="193"/>
      <c r="EV46" s="711"/>
      <c r="EW46" s="711"/>
      <c r="EX46" s="194"/>
      <c r="EY46" s="193"/>
      <c r="EZ46" s="711"/>
      <c r="FA46" s="711"/>
      <c r="FB46" s="194"/>
      <c r="FC46" s="193"/>
      <c r="FD46" s="711"/>
      <c r="FE46" s="711"/>
      <c r="FF46" s="194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</row>
    <row r="47" spans="85:213" s="192" customFormat="1" ht="7.5" customHeight="1">
      <c r="CH47" s="193"/>
      <c r="CI47" s="194"/>
      <c r="CJ47" s="711"/>
      <c r="CK47" s="711"/>
      <c r="CL47" s="193"/>
      <c r="CM47" s="194"/>
      <c r="CN47" s="711"/>
      <c r="CO47" s="711"/>
      <c r="CP47" s="193"/>
      <c r="CQ47" s="194"/>
      <c r="CR47" s="711"/>
      <c r="CS47" s="711"/>
      <c r="CT47" s="193"/>
      <c r="CU47" s="194"/>
      <c r="CV47" s="711"/>
      <c r="CW47" s="711"/>
      <c r="CX47" s="193"/>
      <c r="CY47" s="194"/>
      <c r="CZ47" s="711"/>
      <c r="DA47" s="711"/>
      <c r="DB47" s="193"/>
      <c r="DC47" s="194"/>
      <c r="DD47" s="711"/>
      <c r="DE47" s="711"/>
      <c r="DF47" s="193"/>
      <c r="DG47" s="194"/>
      <c r="DH47" s="711"/>
      <c r="DI47" s="711"/>
      <c r="DJ47" s="193"/>
      <c r="DK47" s="194"/>
      <c r="DL47" s="711"/>
      <c r="DM47" s="711"/>
      <c r="DN47" s="193"/>
      <c r="DO47" s="194"/>
      <c r="DP47" s="711"/>
      <c r="DQ47" s="711"/>
      <c r="DR47" s="193"/>
      <c r="DS47" s="194"/>
      <c r="DT47" s="711"/>
      <c r="DU47" s="711"/>
      <c r="DV47" s="193"/>
      <c r="DW47" s="194"/>
      <c r="DX47" s="711"/>
      <c r="DY47" s="711"/>
      <c r="DZ47" s="193"/>
      <c r="EA47" s="194"/>
      <c r="EB47" s="711"/>
      <c r="EC47" s="711"/>
      <c r="ED47" s="193"/>
      <c r="EE47" s="194"/>
      <c r="EF47" s="711"/>
      <c r="EG47" s="711"/>
      <c r="EH47" s="193"/>
      <c r="EI47" s="194"/>
      <c r="EJ47" s="711"/>
      <c r="EK47" s="711"/>
      <c r="EL47" s="193"/>
      <c r="EM47" s="194"/>
      <c r="EN47" s="711"/>
      <c r="EO47" s="711"/>
      <c r="EP47" s="193"/>
      <c r="EQ47" s="194"/>
      <c r="ER47" s="711"/>
      <c r="ES47" s="711"/>
      <c r="ET47" s="193"/>
      <c r="EU47" s="194"/>
      <c r="EV47" s="711"/>
      <c r="EW47" s="711"/>
      <c r="EX47" s="193"/>
      <c r="EY47" s="194"/>
      <c r="EZ47" s="711"/>
      <c r="FA47" s="711"/>
      <c r="FB47" s="193"/>
      <c r="FC47" s="194"/>
      <c r="FD47" s="711"/>
      <c r="FE47" s="711"/>
      <c r="FF47" s="193"/>
      <c r="FG47" s="194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</row>
    <row r="48" spans="85:213" s="192" customFormat="1" ht="7.5" customHeight="1">
      <c r="CG48" s="193"/>
      <c r="CH48" s="711"/>
      <c r="CI48" s="711"/>
      <c r="CJ48" s="194"/>
      <c r="CK48" s="193"/>
      <c r="CL48" s="711"/>
      <c r="CM48" s="711"/>
      <c r="CN48" s="194"/>
      <c r="CO48" s="193"/>
      <c r="CP48" s="711"/>
      <c r="CQ48" s="711"/>
      <c r="CR48" s="194"/>
      <c r="CS48" s="193"/>
      <c r="CT48" s="711"/>
      <c r="CU48" s="711"/>
      <c r="CV48" s="194"/>
      <c r="CW48" s="193"/>
      <c r="CX48" s="711"/>
      <c r="CY48" s="711"/>
      <c r="CZ48" s="194"/>
      <c r="DA48" s="193"/>
      <c r="DB48" s="711"/>
      <c r="DC48" s="711"/>
      <c r="DD48" s="194"/>
      <c r="DE48" s="193"/>
      <c r="DF48" s="711"/>
      <c r="DG48" s="711"/>
      <c r="DH48" s="194"/>
      <c r="DI48" s="193"/>
      <c r="DJ48" s="711"/>
      <c r="DK48" s="711"/>
      <c r="DL48" s="194"/>
      <c r="DM48" s="193"/>
      <c r="DN48" s="711"/>
      <c r="DO48" s="711"/>
      <c r="DP48" s="194"/>
      <c r="DQ48" s="193"/>
      <c r="DR48" s="711"/>
      <c r="DS48" s="711"/>
      <c r="DT48" s="194"/>
      <c r="DU48" s="193"/>
      <c r="DV48" s="711"/>
      <c r="DW48" s="711"/>
      <c r="DX48" s="194"/>
      <c r="DY48" s="193"/>
      <c r="DZ48" s="711"/>
      <c r="EA48" s="711"/>
      <c r="EB48" s="194"/>
      <c r="EC48" s="193"/>
      <c r="ED48" s="711"/>
      <c r="EE48" s="711"/>
      <c r="EF48" s="194"/>
      <c r="EG48" s="193"/>
      <c r="EH48" s="711"/>
      <c r="EI48" s="711"/>
      <c r="EJ48" s="194"/>
      <c r="EK48" s="193"/>
      <c r="EL48" s="711"/>
      <c r="EM48" s="711"/>
      <c r="EN48" s="194"/>
      <c r="EO48" s="193"/>
      <c r="EP48" s="711"/>
      <c r="EQ48" s="711"/>
      <c r="ER48" s="194"/>
      <c r="ES48" s="193"/>
      <c r="ET48" s="711"/>
      <c r="EU48" s="711"/>
      <c r="EV48" s="194"/>
      <c r="EW48" s="193"/>
      <c r="EX48" s="711"/>
      <c r="EY48" s="711"/>
      <c r="EZ48" s="194"/>
      <c r="FA48" s="193"/>
      <c r="FB48" s="711"/>
      <c r="FC48" s="711"/>
      <c r="FD48" s="194"/>
      <c r="FE48" s="193"/>
      <c r="FF48" s="711"/>
      <c r="FG48" s="711"/>
      <c r="FH48" s="194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</row>
    <row r="49" spans="69:213" s="192" customFormat="1" ht="7.5" customHeight="1">
      <c r="CF49" s="193"/>
      <c r="CG49" s="194"/>
      <c r="CH49" s="711"/>
      <c r="CI49" s="711"/>
      <c r="CJ49" s="193"/>
      <c r="CK49" s="194"/>
      <c r="CL49" s="711"/>
      <c r="CM49" s="711"/>
      <c r="CN49" s="193"/>
      <c r="CO49" s="194"/>
      <c r="CP49" s="711"/>
      <c r="CQ49" s="711"/>
      <c r="CR49" s="193"/>
      <c r="CS49" s="194"/>
      <c r="CT49" s="711"/>
      <c r="CU49" s="711"/>
      <c r="CV49" s="193"/>
      <c r="CW49" s="194"/>
      <c r="CX49" s="711"/>
      <c r="CY49" s="711"/>
      <c r="CZ49" s="193"/>
      <c r="DA49" s="194"/>
      <c r="DB49" s="711"/>
      <c r="DC49" s="711"/>
      <c r="DD49" s="193"/>
      <c r="DE49" s="194"/>
      <c r="DF49" s="711"/>
      <c r="DG49" s="711"/>
      <c r="DH49" s="193"/>
      <c r="DI49" s="194"/>
      <c r="DJ49" s="711"/>
      <c r="DK49" s="711"/>
      <c r="DL49" s="193"/>
      <c r="DM49" s="194"/>
      <c r="DN49" s="711"/>
      <c r="DO49" s="711"/>
      <c r="DP49" s="193"/>
      <c r="DQ49" s="194"/>
      <c r="DR49" s="711"/>
      <c r="DS49" s="711"/>
      <c r="DT49" s="193"/>
      <c r="DU49" s="194"/>
      <c r="DV49" s="711"/>
      <c r="DW49" s="711"/>
      <c r="DX49" s="193"/>
      <c r="DY49" s="194"/>
      <c r="DZ49" s="711"/>
      <c r="EA49" s="711"/>
      <c r="EB49" s="193"/>
      <c r="EC49" s="194"/>
      <c r="ED49" s="711"/>
      <c r="EE49" s="711"/>
      <c r="EF49" s="193"/>
      <c r="EG49" s="194"/>
      <c r="EH49" s="711"/>
      <c r="EI49" s="711"/>
      <c r="EJ49" s="193"/>
      <c r="EK49" s="194"/>
      <c r="EL49" s="711"/>
      <c r="EM49" s="711"/>
      <c r="EN49" s="193"/>
      <c r="EO49" s="194"/>
      <c r="EP49" s="711"/>
      <c r="EQ49" s="711"/>
      <c r="ER49" s="193"/>
      <c r="ES49" s="194"/>
      <c r="ET49" s="711"/>
      <c r="EU49" s="711"/>
      <c r="EV49" s="193"/>
      <c r="EW49" s="194"/>
      <c r="EX49" s="711"/>
      <c r="EY49" s="711"/>
      <c r="EZ49" s="193"/>
      <c r="FA49" s="194"/>
      <c r="FB49" s="711"/>
      <c r="FC49" s="711"/>
      <c r="FD49" s="193"/>
      <c r="FE49" s="194"/>
      <c r="FF49" s="711"/>
      <c r="FG49" s="711"/>
      <c r="FH49" s="193"/>
      <c r="FI49" s="194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</row>
    <row r="50" spans="69:213" s="192" customFormat="1" ht="7.5" customHeight="1">
      <c r="CE50" s="193"/>
      <c r="CF50" s="711"/>
      <c r="CG50" s="711"/>
      <c r="CH50" s="194"/>
      <c r="CI50" s="193"/>
      <c r="CJ50" s="711"/>
      <c r="CK50" s="711"/>
      <c r="CL50" s="194"/>
      <c r="CM50" s="193"/>
      <c r="CN50" s="711"/>
      <c r="CO50" s="711"/>
      <c r="CP50" s="194"/>
      <c r="CQ50" s="193"/>
      <c r="CR50" s="711"/>
      <c r="CS50" s="711"/>
      <c r="CT50" s="194"/>
      <c r="CU50" s="193"/>
      <c r="CV50" s="711"/>
      <c r="CW50" s="711"/>
      <c r="CX50" s="194"/>
      <c r="CY50" s="193"/>
      <c r="CZ50" s="711"/>
      <c r="DA50" s="711"/>
      <c r="DB50" s="194"/>
      <c r="DC50" s="193"/>
      <c r="DD50" s="711"/>
      <c r="DE50" s="711"/>
      <c r="DF50" s="194"/>
      <c r="DG50" s="193"/>
      <c r="DH50" s="711"/>
      <c r="DI50" s="711"/>
      <c r="DJ50" s="194"/>
      <c r="DK50" s="193"/>
      <c r="DL50" s="711"/>
      <c r="DM50" s="711"/>
      <c r="DN50" s="194"/>
      <c r="DO50" s="193"/>
      <c r="DP50" s="711"/>
      <c r="DQ50" s="711"/>
      <c r="DR50" s="194"/>
      <c r="DS50" s="193"/>
      <c r="DT50" s="711"/>
      <c r="DU50" s="711"/>
      <c r="DV50" s="194"/>
      <c r="DW50" s="193"/>
      <c r="DX50" s="711"/>
      <c r="DY50" s="711"/>
      <c r="DZ50" s="194"/>
      <c r="EA50" s="193"/>
      <c r="EB50" s="711"/>
      <c r="EC50" s="711"/>
      <c r="ED50" s="194"/>
      <c r="EE50" s="193"/>
      <c r="EF50" s="711"/>
      <c r="EG50" s="711"/>
      <c r="EH50" s="194"/>
      <c r="EI50" s="193"/>
      <c r="EJ50" s="711"/>
      <c r="EK50" s="711"/>
      <c r="EL50" s="194"/>
      <c r="EM50" s="193"/>
      <c r="EN50" s="711"/>
      <c r="EO50" s="711"/>
      <c r="EP50" s="194"/>
      <c r="EQ50" s="193"/>
      <c r="ER50" s="711"/>
      <c r="ES50" s="711"/>
      <c r="ET50" s="194"/>
      <c r="EU50" s="193"/>
      <c r="EV50" s="711"/>
      <c r="EW50" s="711"/>
      <c r="EX50" s="194"/>
      <c r="EY50" s="193"/>
      <c r="EZ50" s="711"/>
      <c r="FA50" s="711"/>
      <c r="FB50" s="194"/>
      <c r="FC50" s="193"/>
      <c r="FD50" s="711"/>
      <c r="FE50" s="711"/>
      <c r="FF50" s="194"/>
      <c r="FG50" s="193"/>
      <c r="FH50" s="711"/>
      <c r="FI50" s="711"/>
      <c r="FJ50" s="194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</row>
    <row r="51" spans="69:213" s="192" customFormat="1" ht="7.5" customHeight="1">
      <c r="CD51" s="193"/>
      <c r="CE51" s="194"/>
      <c r="CF51" s="711"/>
      <c r="CG51" s="711"/>
      <c r="CH51" s="193"/>
      <c r="CI51" s="194"/>
      <c r="CJ51" s="711"/>
      <c r="CK51" s="711"/>
      <c r="CL51" s="193"/>
      <c r="CM51" s="194"/>
      <c r="CN51" s="711"/>
      <c r="CO51" s="711"/>
      <c r="CP51" s="193"/>
      <c r="CQ51" s="194"/>
      <c r="CR51" s="711"/>
      <c r="CS51" s="711"/>
      <c r="CT51" s="193"/>
      <c r="CU51" s="194"/>
      <c r="CV51" s="711"/>
      <c r="CW51" s="711"/>
      <c r="CX51" s="193"/>
      <c r="CY51" s="194"/>
      <c r="CZ51" s="711"/>
      <c r="DA51" s="711"/>
      <c r="DB51" s="193"/>
      <c r="DC51" s="194"/>
      <c r="DD51" s="711"/>
      <c r="DE51" s="711"/>
      <c r="DF51" s="193"/>
      <c r="DG51" s="194"/>
      <c r="DH51" s="711"/>
      <c r="DI51" s="711"/>
      <c r="DJ51" s="193"/>
      <c r="DK51" s="194"/>
      <c r="DL51" s="711"/>
      <c r="DM51" s="711"/>
      <c r="DN51" s="193"/>
      <c r="DO51" s="194"/>
      <c r="DP51" s="711"/>
      <c r="DQ51" s="711"/>
      <c r="DR51" s="193"/>
      <c r="DS51" s="194"/>
      <c r="DT51" s="711"/>
      <c r="DU51" s="711"/>
      <c r="DV51" s="193"/>
      <c r="DW51" s="194"/>
      <c r="DX51" s="711"/>
      <c r="DY51" s="711"/>
      <c r="DZ51" s="193"/>
      <c r="EA51" s="194"/>
      <c r="EB51" s="711"/>
      <c r="EC51" s="711"/>
      <c r="ED51" s="193"/>
      <c r="EE51" s="194"/>
      <c r="EF51" s="711"/>
      <c r="EG51" s="711"/>
      <c r="EH51" s="193"/>
      <c r="EI51" s="194"/>
      <c r="EJ51" s="711"/>
      <c r="EK51" s="711"/>
      <c r="EL51" s="193"/>
      <c r="EM51" s="194"/>
      <c r="EN51" s="711"/>
      <c r="EO51" s="711"/>
      <c r="EP51" s="193"/>
      <c r="EQ51" s="194"/>
      <c r="ER51" s="711"/>
      <c r="ES51" s="711"/>
      <c r="ET51" s="193"/>
      <c r="EU51" s="194"/>
      <c r="EV51" s="711"/>
      <c r="EW51" s="711"/>
      <c r="EX51" s="193"/>
      <c r="EY51" s="194"/>
      <c r="EZ51" s="711"/>
      <c r="FA51" s="711"/>
      <c r="FB51" s="193"/>
      <c r="FC51" s="194"/>
      <c r="FD51" s="711"/>
      <c r="FE51" s="711"/>
      <c r="FF51" s="193"/>
      <c r="FG51" s="194"/>
      <c r="FH51" s="711"/>
      <c r="FI51" s="711"/>
      <c r="FJ51" s="193"/>
      <c r="FK51" s="194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</row>
    <row r="52" spans="69:213" s="192" customFormat="1" ht="7.5" customHeight="1">
      <c r="CC52" s="193"/>
      <c r="CD52" s="711"/>
      <c r="CE52" s="711"/>
      <c r="CF52" s="194"/>
      <c r="CG52" s="193"/>
      <c r="CH52" s="711"/>
      <c r="CI52" s="711"/>
      <c r="CJ52" s="194"/>
      <c r="CK52" s="193"/>
      <c r="CL52" s="711"/>
      <c r="CM52" s="711"/>
      <c r="CN52" s="194"/>
      <c r="CO52" s="193"/>
      <c r="CP52" s="711"/>
      <c r="CQ52" s="711"/>
      <c r="CR52" s="194"/>
      <c r="CS52" s="193"/>
      <c r="CT52" s="711"/>
      <c r="CU52" s="711"/>
      <c r="CV52" s="194"/>
      <c r="CW52" s="193"/>
      <c r="CX52" s="711"/>
      <c r="CY52" s="711"/>
      <c r="CZ52" s="194"/>
      <c r="DA52" s="193"/>
      <c r="DB52" s="711"/>
      <c r="DC52" s="711"/>
      <c r="DD52" s="194"/>
      <c r="DE52" s="193"/>
      <c r="DF52" s="711"/>
      <c r="DG52" s="711"/>
      <c r="DH52" s="194"/>
      <c r="DI52" s="193"/>
      <c r="DJ52" s="711"/>
      <c r="DK52" s="711"/>
      <c r="DL52" s="194"/>
      <c r="DM52" s="193"/>
      <c r="DN52" s="711"/>
      <c r="DO52" s="711"/>
      <c r="DP52" s="194"/>
      <c r="DQ52" s="193"/>
      <c r="DR52" s="711"/>
      <c r="DS52" s="711"/>
      <c r="DT52" s="194"/>
      <c r="DU52" s="193"/>
      <c r="DV52" s="711"/>
      <c r="DW52" s="711"/>
      <c r="DX52" s="194"/>
      <c r="DY52" s="193"/>
      <c r="DZ52" s="711"/>
      <c r="EA52" s="711"/>
      <c r="EB52" s="194"/>
      <c r="EC52" s="193"/>
      <c r="ED52" s="711"/>
      <c r="EE52" s="711"/>
      <c r="EF52" s="194"/>
      <c r="EG52" s="193"/>
      <c r="EH52" s="711"/>
      <c r="EI52" s="711"/>
      <c r="EJ52" s="194"/>
      <c r="EK52" s="193"/>
      <c r="EL52" s="711"/>
      <c r="EM52" s="711"/>
      <c r="EN52" s="194"/>
      <c r="EO52" s="193"/>
      <c r="EP52" s="711"/>
      <c r="EQ52" s="711"/>
      <c r="ER52" s="194"/>
      <c r="ES52" s="193"/>
      <c r="ET52" s="711"/>
      <c r="EU52" s="711"/>
      <c r="EV52" s="194"/>
      <c r="EW52" s="193"/>
      <c r="EX52" s="711"/>
      <c r="EY52" s="711"/>
      <c r="EZ52" s="194"/>
      <c r="FA52" s="193"/>
      <c r="FB52" s="711"/>
      <c r="FC52" s="711"/>
      <c r="FD52" s="194"/>
      <c r="FE52" s="193"/>
      <c r="FF52" s="711"/>
      <c r="FG52" s="711"/>
      <c r="FH52" s="194"/>
      <c r="FI52" s="193"/>
      <c r="FJ52" s="711"/>
      <c r="FK52" s="711"/>
      <c r="FL52" s="194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</row>
    <row r="53" spans="69:213" s="192" customFormat="1" ht="7.5" customHeight="1">
      <c r="CB53" s="193"/>
      <c r="CC53" s="194"/>
      <c r="CD53" s="711"/>
      <c r="CE53" s="711"/>
      <c r="CF53" s="193"/>
      <c r="CG53" s="194"/>
      <c r="CH53" s="711"/>
      <c r="CI53" s="711"/>
      <c r="CJ53" s="193"/>
      <c r="CK53" s="194"/>
      <c r="CL53" s="711"/>
      <c r="CM53" s="711"/>
      <c r="CN53" s="193"/>
      <c r="CO53" s="194"/>
      <c r="CP53" s="711"/>
      <c r="CQ53" s="711"/>
      <c r="CR53" s="193"/>
      <c r="CS53" s="194"/>
      <c r="CT53" s="711"/>
      <c r="CU53" s="711"/>
      <c r="CV53" s="193"/>
      <c r="CW53" s="194"/>
      <c r="CX53" s="711"/>
      <c r="CY53" s="711"/>
      <c r="CZ53" s="193"/>
      <c r="DA53" s="194"/>
      <c r="DB53" s="711"/>
      <c r="DC53" s="711"/>
      <c r="DD53" s="193"/>
      <c r="DE53" s="194"/>
      <c r="DF53" s="711"/>
      <c r="DG53" s="711"/>
      <c r="DH53" s="193"/>
      <c r="DI53" s="194"/>
      <c r="DJ53" s="711"/>
      <c r="DK53" s="711"/>
      <c r="DL53" s="193"/>
      <c r="DM53" s="194"/>
      <c r="DN53" s="711"/>
      <c r="DO53" s="711"/>
      <c r="DP53" s="193"/>
      <c r="DQ53" s="194"/>
      <c r="DR53" s="711"/>
      <c r="DS53" s="711"/>
      <c r="DT53" s="193"/>
      <c r="DU53" s="194"/>
      <c r="DV53" s="711"/>
      <c r="DW53" s="711"/>
      <c r="DX53" s="193"/>
      <c r="DY53" s="194"/>
      <c r="DZ53" s="711"/>
      <c r="EA53" s="711"/>
      <c r="EB53" s="193"/>
      <c r="EC53" s="194"/>
      <c r="ED53" s="711"/>
      <c r="EE53" s="711"/>
      <c r="EF53" s="193"/>
      <c r="EG53" s="194"/>
      <c r="EH53" s="711"/>
      <c r="EI53" s="711"/>
      <c r="EJ53" s="193"/>
      <c r="EK53" s="194"/>
      <c r="EL53" s="711"/>
      <c r="EM53" s="711"/>
      <c r="EN53" s="193"/>
      <c r="EO53" s="194"/>
      <c r="EP53" s="711"/>
      <c r="EQ53" s="711"/>
      <c r="ER53" s="193"/>
      <c r="ES53" s="194"/>
      <c r="ET53" s="711"/>
      <c r="EU53" s="711"/>
      <c r="EV53" s="193"/>
      <c r="EW53" s="194"/>
      <c r="EX53" s="711"/>
      <c r="EY53" s="711"/>
      <c r="EZ53" s="193"/>
      <c r="FA53" s="194"/>
      <c r="FB53" s="711"/>
      <c r="FC53" s="711"/>
      <c r="FD53" s="193"/>
      <c r="FE53" s="194"/>
      <c r="FF53" s="711"/>
      <c r="FG53" s="711"/>
      <c r="FH53" s="193"/>
      <c r="FI53" s="194"/>
      <c r="FJ53" s="711"/>
      <c r="FK53" s="711"/>
      <c r="FL53" s="193"/>
      <c r="FM53" s="194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</row>
    <row r="54" spans="69:213" s="192" customFormat="1" ht="7.5" customHeight="1">
      <c r="CA54" s="193"/>
      <c r="CB54" s="711"/>
      <c r="CC54" s="711"/>
      <c r="CD54" s="194"/>
      <c r="CE54" s="193"/>
      <c r="CF54" s="711"/>
      <c r="CG54" s="711"/>
      <c r="CH54" s="194"/>
      <c r="CI54" s="193"/>
      <c r="CJ54" s="711"/>
      <c r="CK54" s="711"/>
      <c r="CL54" s="194"/>
      <c r="CM54" s="193"/>
      <c r="CN54" s="711"/>
      <c r="CO54" s="711"/>
      <c r="CP54" s="194"/>
      <c r="CQ54" s="193"/>
      <c r="CR54" s="711"/>
      <c r="CS54" s="711"/>
      <c r="CT54" s="194"/>
      <c r="CU54" s="193"/>
      <c r="CV54" s="711"/>
      <c r="CW54" s="711"/>
      <c r="CX54" s="194"/>
      <c r="CY54" s="193"/>
      <c r="CZ54" s="711"/>
      <c r="DA54" s="711"/>
      <c r="DB54" s="194"/>
      <c r="DC54" s="193"/>
      <c r="DD54" s="711"/>
      <c r="DE54" s="711"/>
      <c r="DF54" s="194"/>
      <c r="DG54" s="193"/>
      <c r="DH54" s="711"/>
      <c r="DI54" s="711"/>
      <c r="DJ54" s="194"/>
      <c r="DK54" s="193"/>
      <c r="DL54" s="711"/>
      <c r="DM54" s="711"/>
      <c r="DN54" s="194"/>
      <c r="DO54" s="193"/>
      <c r="DP54" s="711"/>
      <c r="DQ54" s="711"/>
      <c r="DR54" s="194"/>
      <c r="DS54" s="193"/>
      <c r="DT54" s="711"/>
      <c r="DU54" s="711"/>
      <c r="DV54" s="194"/>
      <c r="DW54" s="193"/>
      <c r="DX54" s="711"/>
      <c r="DY54" s="711"/>
      <c r="DZ54" s="194"/>
      <c r="EA54" s="193"/>
      <c r="EB54" s="711"/>
      <c r="EC54" s="711"/>
      <c r="ED54" s="194"/>
      <c r="EE54" s="193"/>
      <c r="EF54" s="711"/>
      <c r="EG54" s="711"/>
      <c r="EH54" s="194"/>
      <c r="EI54" s="193"/>
      <c r="EJ54" s="711"/>
      <c r="EK54" s="711"/>
      <c r="EL54" s="194"/>
      <c r="EM54" s="193"/>
      <c r="EN54" s="711"/>
      <c r="EO54" s="711"/>
      <c r="EP54" s="194"/>
      <c r="EQ54" s="193"/>
      <c r="ER54" s="711"/>
      <c r="ES54" s="711"/>
      <c r="ET54" s="194"/>
      <c r="EU54" s="193"/>
      <c r="EV54" s="711"/>
      <c r="EW54" s="711"/>
      <c r="EX54" s="194"/>
      <c r="EY54" s="193"/>
      <c r="EZ54" s="711"/>
      <c r="FA54" s="711"/>
      <c r="FB54" s="194"/>
      <c r="FC54" s="193"/>
      <c r="FD54" s="711"/>
      <c r="FE54" s="711"/>
      <c r="FF54" s="194"/>
      <c r="FG54" s="193"/>
      <c r="FH54" s="711"/>
      <c r="FI54" s="711"/>
      <c r="FJ54" s="194"/>
      <c r="FK54" s="193"/>
      <c r="FL54" s="711"/>
      <c r="FM54" s="711"/>
      <c r="FN54" s="194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</row>
    <row r="55" spans="69:213" s="192" customFormat="1" ht="7.5" customHeight="1">
      <c r="BZ55" s="193"/>
      <c r="CA55" s="194"/>
      <c r="CB55" s="711"/>
      <c r="CC55" s="711"/>
      <c r="CD55" s="193"/>
      <c r="CE55" s="194"/>
      <c r="CF55" s="711"/>
      <c r="CG55" s="711"/>
      <c r="CH55" s="193"/>
      <c r="CI55" s="194"/>
      <c r="CJ55" s="711"/>
      <c r="CK55" s="711"/>
      <c r="CL55" s="193"/>
      <c r="CM55" s="194"/>
      <c r="CN55" s="711"/>
      <c r="CO55" s="711"/>
      <c r="CP55" s="193"/>
      <c r="CQ55" s="194"/>
      <c r="CR55" s="711"/>
      <c r="CS55" s="711"/>
      <c r="CT55" s="193"/>
      <c r="CU55" s="194"/>
      <c r="CV55" s="711"/>
      <c r="CW55" s="711"/>
      <c r="CX55" s="193"/>
      <c r="CY55" s="194"/>
      <c r="CZ55" s="711"/>
      <c r="DA55" s="711"/>
      <c r="DB55" s="193"/>
      <c r="DC55" s="194"/>
      <c r="DD55" s="711"/>
      <c r="DE55" s="711"/>
      <c r="DF55" s="193"/>
      <c r="DG55" s="194"/>
      <c r="DH55" s="711"/>
      <c r="DI55" s="711"/>
      <c r="DJ55" s="193"/>
      <c r="DK55" s="194"/>
      <c r="DL55" s="711"/>
      <c r="DM55" s="711"/>
      <c r="DN55" s="193"/>
      <c r="DO55" s="194"/>
      <c r="DP55" s="711"/>
      <c r="DQ55" s="711"/>
      <c r="DR55" s="193"/>
      <c r="DS55" s="194"/>
      <c r="DT55" s="711"/>
      <c r="DU55" s="711"/>
      <c r="DV55" s="193"/>
      <c r="DW55" s="194"/>
      <c r="DX55" s="711"/>
      <c r="DY55" s="711"/>
      <c r="DZ55" s="193"/>
      <c r="EA55" s="194"/>
      <c r="EB55" s="711"/>
      <c r="EC55" s="711"/>
      <c r="ED55" s="193"/>
      <c r="EE55" s="194"/>
      <c r="EF55" s="711"/>
      <c r="EG55" s="711"/>
      <c r="EH55" s="193"/>
      <c r="EI55" s="194"/>
      <c r="EJ55" s="711"/>
      <c r="EK55" s="711"/>
      <c r="EL55" s="193"/>
      <c r="EM55" s="194"/>
      <c r="EN55" s="711"/>
      <c r="EO55" s="711"/>
      <c r="EP55" s="193"/>
      <c r="EQ55" s="194"/>
      <c r="ER55" s="711"/>
      <c r="ES55" s="711"/>
      <c r="ET55" s="193"/>
      <c r="EU55" s="194"/>
      <c r="EV55" s="711"/>
      <c r="EW55" s="711"/>
      <c r="EX55" s="193"/>
      <c r="EY55" s="194"/>
      <c r="EZ55" s="711"/>
      <c r="FA55" s="711"/>
      <c r="FB55" s="193"/>
      <c r="FC55" s="194"/>
      <c r="FD55" s="711"/>
      <c r="FE55" s="711"/>
      <c r="FF55" s="193"/>
      <c r="FG55" s="194"/>
      <c r="FH55" s="711"/>
      <c r="FI55" s="711"/>
      <c r="FJ55" s="193"/>
      <c r="FK55" s="194"/>
      <c r="FL55" s="711"/>
      <c r="FM55" s="711"/>
      <c r="FN55" s="193"/>
      <c r="FO55" s="194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</row>
    <row r="56" spans="69:213" s="192" customFormat="1" ht="7.5" customHeight="1">
      <c r="BY56" s="193"/>
      <c r="BZ56" s="711"/>
      <c r="CA56" s="711"/>
      <c r="CB56" s="194"/>
      <c r="CC56" s="193"/>
      <c r="CD56" s="711"/>
      <c r="CE56" s="711"/>
      <c r="CF56" s="194"/>
      <c r="CG56" s="193"/>
      <c r="CH56" s="711"/>
      <c r="CI56" s="711"/>
      <c r="CJ56" s="194"/>
      <c r="CK56" s="193"/>
      <c r="CL56" s="711"/>
      <c r="CM56" s="711"/>
      <c r="CN56" s="194"/>
      <c r="CO56" s="193"/>
      <c r="CP56" s="711"/>
      <c r="CQ56" s="711"/>
      <c r="CR56" s="194"/>
      <c r="CS56" s="193"/>
      <c r="CT56" s="711"/>
      <c r="CU56" s="711"/>
      <c r="CV56" s="194"/>
      <c r="CW56" s="193"/>
      <c r="CX56" s="711"/>
      <c r="CY56" s="711"/>
      <c r="CZ56" s="194"/>
      <c r="DA56" s="193"/>
      <c r="DB56" s="711"/>
      <c r="DC56" s="711"/>
      <c r="DD56" s="194"/>
      <c r="DE56" s="193"/>
      <c r="DF56" s="711"/>
      <c r="DG56" s="711"/>
      <c r="DH56" s="194"/>
      <c r="DI56" s="193"/>
      <c r="DJ56" s="711"/>
      <c r="DK56" s="711"/>
      <c r="DL56" s="194"/>
      <c r="DM56" s="193"/>
      <c r="DN56" s="711"/>
      <c r="DO56" s="711"/>
      <c r="DP56" s="194"/>
      <c r="DQ56" s="193"/>
      <c r="DR56" s="711"/>
      <c r="DS56" s="711"/>
      <c r="DT56" s="194"/>
      <c r="DU56" s="193"/>
      <c r="DV56" s="711"/>
      <c r="DW56" s="711"/>
      <c r="DX56" s="194"/>
      <c r="DY56" s="193"/>
      <c r="DZ56" s="711"/>
      <c r="EA56" s="711"/>
      <c r="EB56" s="194"/>
      <c r="EC56" s="193"/>
      <c r="ED56" s="711"/>
      <c r="EE56" s="711"/>
      <c r="EF56" s="194"/>
      <c r="EG56" s="193"/>
      <c r="EH56" s="711"/>
      <c r="EI56" s="711"/>
      <c r="EJ56" s="194"/>
      <c r="EK56" s="193"/>
      <c r="EL56" s="711"/>
      <c r="EM56" s="711"/>
      <c r="EN56" s="194"/>
      <c r="EO56" s="193"/>
      <c r="EP56" s="711"/>
      <c r="EQ56" s="711"/>
      <c r="ER56" s="194"/>
      <c r="ES56" s="193"/>
      <c r="ET56" s="711"/>
      <c r="EU56" s="711"/>
      <c r="EV56" s="194"/>
      <c r="EW56" s="193"/>
      <c r="EX56" s="711"/>
      <c r="EY56" s="711"/>
      <c r="EZ56" s="194"/>
      <c r="FA56" s="193"/>
      <c r="FB56" s="711"/>
      <c r="FC56" s="711"/>
      <c r="FD56" s="194"/>
      <c r="FE56" s="193"/>
      <c r="FF56" s="711"/>
      <c r="FG56" s="711"/>
      <c r="FH56" s="194"/>
      <c r="FI56" s="193"/>
      <c r="FJ56" s="711"/>
      <c r="FK56" s="711"/>
      <c r="FL56" s="194"/>
      <c r="FM56" s="193"/>
      <c r="FN56" s="711"/>
      <c r="FO56" s="711"/>
      <c r="FP56" s="194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</row>
    <row r="57" spans="69:213" s="192" customFormat="1" ht="7.5" customHeight="1">
      <c r="BX57" s="193"/>
      <c r="BY57" s="194"/>
      <c r="BZ57" s="711"/>
      <c r="CA57" s="711"/>
      <c r="CB57" s="193"/>
      <c r="CC57" s="194"/>
      <c r="CD57" s="711"/>
      <c r="CE57" s="711"/>
      <c r="CF57" s="193"/>
      <c r="CG57" s="194"/>
      <c r="CH57" s="711"/>
      <c r="CI57" s="711"/>
      <c r="CJ57" s="193"/>
      <c r="CK57" s="194"/>
      <c r="CL57" s="711"/>
      <c r="CM57" s="711"/>
      <c r="CN57" s="193"/>
      <c r="CO57" s="194"/>
      <c r="CP57" s="711"/>
      <c r="CQ57" s="711"/>
      <c r="CR57" s="193"/>
      <c r="CS57" s="194"/>
      <c r="CT57" s="711"/>
      <c r="CU57" s="711"/>
      <c r="CV57" s="193"/>
      <c r="CW57" s="194"/>
      <c r="CX57" s="711"/>
      <c r="CY57" s="711"/>
      <c r="CZ57" s="193"/>
      <c r="DA57" s="194"/>
      <c r="DB57" s="711"/>
      <c r="DC57" s="711"/>
      <c r="DD57" s="193"/>
      <c r="DE57" s="194"/>
      <c r="DF57" s="711"/>
      <c r="DG57" s="711"/>
      <c r="DH57" s="193"/>
      <c r="DI57" s="194"/>
      <c r="DJ57" s="711"/>
      <c r="DK57" s="711"/>
      <c r="DL57" s="193"/>
      <c r="DM57" s="194"/>
      <c r="DN57" s="711"/>
      <c r="DO57" s="711"/>
      <c r="DP57" s="193"/>
      <c r="DQ57" s="194"/>
      <c r="DR57" s="711"/>
      <c r="DS57" s="711"/>
      <c r="DT57" s="193"/>
      <c r="DU57" s="194"/>
      <c r="DV57" s="711"/>
      <c r="DW57" s="711"/>
      <c r="DX57" s="193"/>
      <c r="DY57" s="194"/>
      <c r="DZ57" s="711"/>
      <c r="EA57" s="711"/>
      <c r="EB57" s="193"/>
      <c r="EC57" s="194"/>
      <c r="ED57" s="711"/>
      <c r="EE57" s="711"/>
      <c r="EF57" s="193"/>
      <c r="EG57" s="194"/>
      <c r="EH57" s="711"/>
      <c r="EI57" s="711"/>
      <c r="EJ57" s="193"/>
      <c r="EK57" s="194"/>
      <c r="EL57" s="711"/>
      <c r="EM57" s="711"/>
      <c r="EN57" s="193"/>
      <c r="EO57" s="194"/>
      <c r="EP57" s="711"/>
      <c r="EQ57" s="711"/>
      <c r="ER57" s="193"/>
      <c r="ES57" s="194"/>
      <c r="ET57" s="711"/>
      <c r="EU57" s="711"/>
      <c r="EV57" s="193"/>
      <c r="EW57" s="194"/>
      <c r="EX57" s="711"/>
      <c r="EY57" s="711"/>
      <c r="EZ57" s="193"/>
      <c r="FA57" s="194"/>
      <c r="FB57" s="711"/>
      <c r="FC57" s="711"/>
      <c r="FD57" s="193"/>
      <c r="FE57" s="194"/>
      <c r="FF57" s="711"/>
      <c r="FG57" s="711"/>
      <c r="FH57" s="193"/>
      <c r="FI57" s="194"/>
      <c r="FJ57" s="711"/>
      <c r="FK57" s="711"/>
      <c r="FL57" s="193"/>
      <c r="FM57" s="194"/>
      <c r="FN57" s="711"/>
      <c r="FO57" s="711"/>
      <c r="FP57" s="193"/>
      <c r="FQ57" s="194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</row>
    <row r="58" spans="69:213" s="192" customFormat="1" ht="7.5" customHeight="1">
      <c r="BW58" s="193"/>
      <c r="BX58" s="711"/>
      <c r="BY58" s="711"/>
      <c r="BZ58" s="194"/>
      <c r="CA58" s="193"/>
      <c r="CB58" s="711"/>
      <c r="CC58" s="711"/>
      <c r="CD58" s="194"/>
      <c r="CE58" s="193"/>
      <c r="CF58" s="711"/>
      <c r="CG58" s="711"/>
      <c r="CH58" s="194"/>
      <c r="CI58" s="193"/>
      <c r="CJ58" s="711"/>
      <c r="CK58" s="711"/>
      <c r="CL58" s="194"/>
      <c r="CM58" s="193"/>
      <c r="CN58" s="711"/>
      <c r="CO58" s="711"/>
      <c r="CP58" s="194"/>
      <c r="CQ58" s="193"/>
      <c r="CR58" s="711"/>
      <c r="CS58" s="711"/>
      <c r="CT58" s="194"/>
      <c r="CU58" s="193"/>
      <c r="CV58" s="711"/>
      <c r="CW58" s="711"/>
      <c r="CX58" s="194"/>
      <c r="CY58" s="193"/>
      <c r="CZ58" s="711"/>
      <c r="DA58" s="711"/>
      <c r="DB58" s="194"/>
      <c r="DC58" s="193"/>
      <c r="DD58" s="711"/>
      <c r="DE58" s="711"/>
      <c r="DF58" s="194"/>
      <c r="DG58" s="193"/>
      <c r="DH58" s="711"/>
      <c r="DI58" s="711"/>
      <c r="DJ58" s="194"/>
      <c r="DK58" s="193"/>
      <c r="DL58" s="711"/>
      <c r="DM58" s="711"/>
      <c r="DN58" s="194"/>
      <c r="DO58" s="193"/>
      <c r="DP58" s="711"/>
      <c r="DQ58" s="711"/>
      <c r="DR58" s="194"/>
      <c r="DS58" s="193"/>
      <c r="DT58" s="711"/>
      <c r="DU58" s="711"/>
      <c r="DV58" s="194"/>
      <c r="DW58" s="193"/>
      <c r="DX58" s="711"/>
      <c r="DY58" s="711"/>
      <c r="DZ58" s="194"/>
      <c r="EA58" s="193"/>
      <c r="EB58" s="711"/>
      <c r="EC58" s="711"/>
      <c r="ED58" s="194"/>
      <c r="EE58" s="193"/>
      <c r="EF58" s="711"/>
      <c r="EG58" s="711"/>
      <c r="EH58" s="194"/>
      <c r="EI58" s="193"/>
      <c r="EJ58" s="711"/>
      <c r="EK58" s="711"/>
      <c r="EL58" s="194"/>
      <c r="EM58" s="193"/>
      <c r="EN58" s="711"/>
      <c r="EO58" s="711"/>
      <c r="EP58" s="194"/>
      <c r="EQ58" s="193"/>
      <c r="ER58" s="711"/>
      <c r="ES58" s="711"/>
      <c r="ET58" s="194"/>
      <c r="EU58" s="193"/>
      <c r="EV58" s="711"/>
      <c r="EW58" s="711"/>
      <c r="EX58" s="194"/>
      <c r="EY58" s="193"/>
      <c r="EZ58" s="711"/>
      <c r="FA58" s="711"/>
      <c r="FB58" s="194"/>
      <c r="FC58" s="193"/>
      <c r="FD58" s="711"/>
      <c r="FE58" s="711"/>
      <c r="FF58" s="194"/>
      <c r="FG58" s="193"/>
      <c r="FH58" s="711"/>
      <c r="FI58" s="711"/>
      <c r="FJ58" s="194"/>
      <c r="FK58" s="193"/>
      <c r="FL58" s="711"/>
      <c r="FM58" s="711"/>
      <c r="FN58" s="194"/>
      <c r="FO58" s="193"/>
      <c r="FP58" s="711"/>
      <c r="FQ58" s="711"/>
      <c r="FR58" s="194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</row>
    <row r="59" spans="69:213" s="192" customFormat="1" ht="7.5" customHeight="1">
      <c r="BV59" s="193"/>
      <c r="BW59" s="194"/>
      <c r="BX59" s="711"/>
      <c r="BY59" s="711"/>
      <c r="BZ59" s="193"/>
      <c r="CA59" s="194"/>
      <c r="CB59" s="711"/>
      <c r="CC59" s="711"/>
      <c r="CD59" s="193"/>
      <c r="CE59" s="194"/>
      <c r="CF59" s="711"/>
      <c r="CG59" s="711"/>
      <c r="CH59" s="193"/>
      <c r="CI59" s="194"/>
      <c r="CJ59" s="711"/>
      <c r="CK59" s="711"/>
      <c r="CL59" s="193"/>
      <c r="CM59" s="194"/>
      <c r="CN59" s="711"/>
      <c r="CO59" s="711"/>
      <c r="CP59" s="193"/>
      <c r="CQ59" s="194"/>
      <c r="CR59" s="711"/>
      <c r="CS59" s="711"/>
      <c r="CT59" s="193"/>
      <c r="CU59" s="194"/>
      <c r="CV59" s="711"/>
      <c r="CW59" s="711"/>
      <c r="CX59" s="193"/>
      <c r="CY59" s="194"/>
      <c r="CZ59" s="711"/>
      <c r="DA59" s="711"/>
      <c r="DB59" s="193"/>
      <c r="DC59" s="194"/>
      <c r="DD59" s="711"/>
      <c r="DE59" s="711"/>
      <c r="DF59" s="193"/>
      <c r="DG59" s="194"/>
      <c r="DH59" s="711"/>
      <c r="DI59" s="711"/>
      <c r="DJ59" s="193"/>
      <c r="DK59" s="194"/>
      <c r="DL59" s="711"/>
      <c r="DM59" s="711"/>
      <c r="DN59" s="193"/>
      <c r="DO59" s="194"/>
      <c r="DP59" s="711"/>
      <c r="DQ59" s="711"/>
      <c r="DR59" s="193"/>
      <c r="DS59" s="194"/>
      <c r="DT59" s="711"/>
      <c r="DU59" s="711"/>
      <c r="DV59" s="193"/>
      <c r="DW59" s="194"/>
      <c r="DX59" s="711"/>
      <c r="DY59" s="711"/>
      <c r="DZ59" s="193"/>
      <c r="EA59" s="194"/>
      <c r="EB59" s="711"/>
      <c r="EC59" s="711"/>
      <c r="ED59" s="193"/>
      <c r="EE59" s="194"/>
      <c r="EF59" s="711"/>
      <c r="EG59" s="711"/>
      <c r="EH59" s="193"/>
      <c r="EI59" s="194"/>
      <c r="EJ59" s="711"/>
      <c r="EK59" s="711"/>
      <c r="EL59" s="193"/>
      <c r="EM59" s="194"/>
      <c r="EN59" s="711"/>
      <c r="EO59" s="711"/>
      <c r="EP59" s="193"/>
      <c r="EQ59" s="194"/>
      <c r="ER59" s="711"/>
      <c r="ES59" s="711"/>
      <c r="ET59" s="193"/>
      <c r="EU59" s="194"/>
      <c r="EV59" s="711"/>
      <c r="EW59" s="711"/>
      <c r="EX59" s="193"/>
      <c r="EY59" s="194"/>
      <c r="EZ59" s="711"/>
      <c r="FA59" s="711"/>
      <c r="FB59" s="193"/>
      <c r="FC59" s="194"/>
      <c r="FD59" s="711"/>
      <c r="FE59" s="711"/>
      <c r="FF59" s="193"/>
      <c r="FG59" s="194"/>
      <c r="FH59" s="711"/>
      <c r="FI59" s="711"/>
      <c r="FJ59" s="193"/>
      <c r="FK59" s="194"/>
      <c r="FL59" s="711"/>
      <c r="FM59" s="711"/>
      <c r="FN59" s="193"/>
      <c r="FO59" s="194"/>
      <c r="FP59" s="711"/>
      <c r="FQ59" s="711"/>
      <c r="FR59" s="193"/>
      <c r="FS59" s="194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</row>
    <row r="60" spans="69:213" s="192" customFormat="1" ht="7.5" customHeight="1">
      <c r="BU60" s="193"/>
      <c r="BV60" s="711"/>
      <c r="BW60" s="711"/>
      <c r="BX60" s="194"/>
      <c r="BY60" s="193"/>
      <c r="BZ60" s="711"/>
      <c r="CA60" s="711"/>
      <c r="CB60" s="194"/>
      <c r="CC60" s="193"/>
      <c r="CD60" s="711"/>
      <c r="CE60" s="711"/>
      <c r="CF60" s="194"/>
      <c r="CG60" s="193"/>
      <c r="CH60" s="711"/>
      <c r="CI60" s="711"/>
      <c r="CJ60" s="194"/>
      <c r="CK60" s="193"/>
      <c r="CL60" s="711"/>
      <c r="CM60" s="711"/>
      <c r="CN60" s="194"/>
      <c r="CO60" s="193"/>
      <c r="CP60" s="711"/>
      <c r="CQ60" s="711"/>
      <c r="CR60" s="194"/>
      <c r="CS60" s="193"/>
      <c r="CT60" s="711"/>
      <c r="CU60" s="711"/>
      <c r="CV60" s="194"/>
      <c r="CW60" s="193"/>
      <c r="CX60" s="711"/>
      <c r="CY60" s="711"/>
      <c r="CZ60" s="194"/>
      <c r="DA60" s="193"/>
      <c r="DB60" s="711"/>
      <c r="DC60" s="711"/>
      <c r="DD60" s="194"/>
      <c r="DE60" s="193"/>
      <c r="DF60" s="711"/>
      <c r="DG60" s="711"/>
      <c r="DH60" s="194"/>
      <c r="DI60" s="193"/>
      <c r="DJ60" s="711"/>
      <c r="DK60" s="711"/>
      <c r="DL60" s="194"/>
      <c r="DM60" s="193"/>
      <c r="DN60" s="711"/>
      <c r="DO60" s="711"/>
      <c r="DP60" s="194"/>
      <c r="DQ60" s="193"/>
      <c r="DR60" s="711"/>
      <c r="DS60" s="711"/>
      <c r="DT60" s="194"/>
      <c r="DU60" s="193"/>
      <c r="DV60" s="711"/>
      <c r="DW60" s="711"/>
      <c r="DX60" s="194"/>
      <c r="DY60" s="193"/>
      <c r="DZ60" s="711"/>
      <c r="EA60" s="711"/>
      <c r="EB60" s="194"/>
      <c r="EC60" s="193"/>
      <c r="ED60" s="711"/>
      <c r="EE60" s="711"/>
      <c r="EF60" s="194"/>
      <c r="EG60" s="193"/>
      <c r="EH60" s="711"/>
      <c r="EI60" s="711"/>
      <c r="EJ60" s="194"/>
      <c r="EK60" s="193"/>
      <c r="EL60" s="711"/>
      <c r="EM60" s="711"/>
      <c r="EN60" s="194"/>
      <c r="EO60" s="193"/>
      <c r="EP60" s="711"/>
      <c r="EQ60" s="711"/>
      <c r="ER60" s="194"/>
      <c r="ES60" s="193"/>
      <c r="ET60" s="711"/>
      <c r="EU60" s="711"/>
      <c r="EV60" s="194"/>
      <c r="EW60" s="193"/>
      <c r="EX60" s="711"/>
      <c r="EY60" s="711"/>
      <c r="EZ60" s="194"/>
      <c r="FA60" s="193"/>
      <c r="FB60" s="711"/>
      <c r="FC60" s="711"/>
      <c r="FD60" s="194"/>
      <c r="FE60" s="193"/>
      <c r="FF60" s="711"/>
      <c r="FG60" s="711"/>
      <c r="FH60" s="194"/>
      <c r="FI60" s="193"/>
      <c r="FJ60" s="711"/>
      <c r="FK60" s="711"/>
      <c r="FL60" s="194"/>
      <c r="FM60" s="193"/>
      <c r="FN60" s="711"/>
      <c r="FO60" s="711"/>
      <c r="FP60" s="194"/>
      <c r="FQ60" s="193"/>
      <c r="FR60" s="711"/>
      <c r="FS60" s="711"/>
      <c r="FT60" s="194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</row>
    <row r="61" spans="69:213" s="192" customFormat="1" ht="7.5" customHeight="1">
      <c r="BT61" s="193"/>
      <c r="BU61" s="194"/>
      <c r="BV61" s="711"/>
      <c r="BW61" s="711"/>
      <c r="BX61" s="193"/>
      <c r="BY61" s="194"/>
      <c r="BZ61" s="711"/>
      <c r="CA61" s="711"/>
      <c r="CB61" s="193"/>
      <c r="CC61" s="194"/>
      <c r="CD61" s="711"/>
      <c r="CE61" s="711"/>
      <c r="CF61" s="193"/>
      <c r="CG61" s="194"/>
      <c r="CH61" s="711"/>
      <c r="CI61" s="711"/>
      <c r="CJ61" s="193"/>
      <c r="CK61" s="194"/>
      <c r="CL61" s="711"/>
      <c r="CM61" s="711"/>
      <c r="CN61" s="193"/>
      <c r="CO61" s="194"/>
      <c r="CP61" s="711"/>
      <c r="CQ61" s="711"/>
      <c r="CR61" s="193"/>
      <c r="CS61" s="194"/>
      <c r="CT61" s="711"/>
      <c r="CU61" s="711"/>
      <c r="CV61" s="193"/>
      <c r="CW61" s="194"/>
      <c r="CX61" s="711"/>
      <c r="CY61" s="711"/>
      <c r="CZ61" s="193"/>
      <c r="DA61" s="194"/>
      <c r="DB61" s="711"/>
      <c r="DC61" s="711"/>
      <c r="DD61" s="193"/>
      <c r="DE61" s="194"/>
      <c r="DF61" s="711"/>
      <c r="DG61" s="711"/>
      <c r="DH61" s="193"/>
      <c r="DI61" s="194"/>
      <c r="DJ61" s="711"/>
      <c r="DK61" s="711"/>
      <c r="DL61" s="193"/>
      <c r="DM61" s="194"/>
      <c r="DN61" s="711"/>
      <c r="DO61" s="711"/>
      <c r="DP61" s="193"/>
      <c r="DQ61" s="194"/>
      <c r="DR61" s="711"/>
      <c r="DS61" s="711"/>
      <c r="DT61" s="193"/>
      <c r="DU61" s="194"/>
      <c r="DV61" s="711"/>
      <c r="DW61" s="711"/>
      <c r="DX61" s="193"/>
      <c r="DY61" s="194"/>
      <c r="DZ61" s="711"/>
      <c r="EA61" s="711"/>
      <c r="EB61" s="193"/>
      <c r="EC61" s="194"/>
      <c r="ED61" s="711"/>
      <c r="EE61" s="711"/>
      <c r="EF61" s="193"/>
      <c r="EG61" s="194"/>
      <c r="EH61" s="711"/>
      <c r="EI61" s="711"/>
      <c r="EJ61" s="193"/>
      <c r="EK61" s="194"/>
      <c r="EL61" s="711"/>
      <c r="EM61" s="711"/>
      <c r="EN61" s="193"/>
      <c r="EO61" s="194"/>
      <c r="EP61" s="711"/>
      <c r="EQ61" s="711"/>
      <c r="ER61" s="193"/>
      <c r="ES61" s="194"/>
      <c r="ET61" s="711"/>
      <c r="EU61" s="711"/>
      <c r="EV61" s="193"/>
      <c r="EW61" s="194"/>
      <c r="EX61" s="711"/>
      <c r="EY61" s="711"/>
      <c r="EZ61" s="193"/>
      <c r="FA61" s="194"/>
      <c r="FB61" s="711"/>
      <c r="FC61" s="711"/>
      <c r="FD61" s="193"/>
      <c r="FE61" s="194"/>
      <c r="FF61" s="711"/>
      <c r="FG61" s="711"/>
      <c r="FH61" s="193"/>
      <c r="FI61" s="194"/>
      <c r="FJ61" s="711"/>
      <c r="FK61" s="711"/>
      <c r="FL61" s="193"/>
      <c r="FM61" s="194"/>
      <c r="FN61" s="711"/>
      <c r="FO61" s="711"/>
      <c r="FP61" s="193"/>
      <c r="FQ61" s="194"/>
      <c r="FR61" s="711"/>
      <c r="FS61" s="711"/>
      <c r="FT61" s="193"/>
      <c r="FU61" s="194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</row>
    <row r="62" spans="69:213" s="192" customFormat="1" ht="7.5" customHeight="1">
      <c r="BS62" s="193"/>
      <c r="BT62" s="711"/>
      <c r="BU62" s="711"/>
      <c r="BV62" s="194"/>
      <c r="BW62" s="193"/>
      <c r="BX62" s="711"/>
      <c r="BY62" s="711"/>
      <c r="BZ62" s="194"/>
      <c r="CA62" s="193"/>
      <c r="CB62" s="711"/>
      <c r="CC62" s="711"/>
      <c r="CD62" s="194"/>
      <c r="CE62" s="193"/>
      <c r="CF62" s="711"/>
      <c r="CG62" s="711"/>
      <c r="CH62" s="194"/>
      <c r="CI62" s="193"/>
      <c r="CJ62" s="711"/>
      <c r="CK62" s="711"/>
      <c r="CL62" s="194"/>
      <c r="CM62" s="193"/>
      <c r="CN62" s="711"/>
      <c r="CO62" s="711"/>
      <c r="CP62" s="194"/>
      <c r="CQ62" s="193"/>
      <c r="CR62" s="711"/>
      <c r="CS62" s="711"/>
      <c r="CT62" s="194"/>
      <c r="CU62" s="193"/>
      <c r="CV62" s="711"/>
      <c r="CW62" s="711"/>
      <c r="CX62" s="194"/>
      <c r="CY62" s="193"/>
      <c r="CZ62" s="711"/>
      <c r="DA62" s="711"/>
      <c r="DB62" s="194"/>
      <c r="DC62" s="193"/>
      <c r="DD62" s="711"/>
      <c r="DE62" s="711"/>
      <c r="DF62" s="194"/>
      <c r="DG62" s="193"/>
      <c r="DH62" s="711"/>
      <c r="DI62" s="711"/>
      <c r="DJ62" s="194"/>
      <c r="DK62" s="193"/>
      <c r="DL62" s="711"/>
      <c r="DM62" s="711"/>
      <c r="DN62" s="194"/>
      <c r="DO62" s="193"/>
      <c r="DP62" s="711"/>
      <c r="DQ62" s="711"/>
      <c r="DR62" s="194"/>
      <c r="DS62" s="193"/>
      <c r="DT62" s="711"/>
      <c r="DU62" s="711"/>
      <c r="DV62" s="194"/>
      <c r="DW62" s="193"/>
      <c r="DX62" s="711"/>
      <c r="DY62" s="711"/>
      <c r="DZ62" s="194"/>
      <c r="EA62" s="193"/>
      <c r="EB62" s="711"/>
      <c r="EC62" s="711"/>
      <c r="ED62" s="194"/>
      <c r="EE62" s="193"/>
      <c r="EF62" s="711"/>
      <c r="EG62" s="711"/>
      <c r="EH62" s="194"/>
      <c r="EI62" s="193"/>
      <c r="EJ62" s="711"/>
      <c r="EK62" s="711"/>
      <c r="EL62" s="194"/>
      <c r="EM62" s="193"/>
      <c r="EN62" s="711"/>
      <c r="EO62" s="711"/>
      <c r="EP62" s="194"/>
      <c r="EQ62" s="193"/>
      <c r="ER62" s="711"/>
      <c r="ES62" s="711"/>
      <c r="ET62" s="194"/>
      <c r="EU62" s="193"/>
      <c r="EV62" s="711"/>
      <c r="EW62" s="711"/>
      <c r="EX62" s="194"/>
      <c r="EY62" s="193"/>
      <c r="EZ62" s="711"/>
      <c r="FA62" s="711"/>
      <c r="FB62" s="194"/>
      <c r="FC62" s="193"/>
      <c r="FD62" s="711"/>
      <c r="FE62" s="711"/>
      <c r="FF62" s="194"/>
      <c r="FG62" s="193"/>
      <c r="FH62" s="711"/>
      <c r="FI62" s="711"/>
      <c r="FJ62" s="194"/>
      <c r="FK62" s="193"/>
      <c r="FL62" s="711"/>
      <c r="FM62" s="711"/>
      <c r="FN62" s="194"/>
      <c r="FO62" s="193"/>
      <c r="FP62" s="711"/>
      <c r="FQ62" s="711"/>
      <c r="FR62" s="194"/>
      <c r="FS62" s="193"/>
      <c r="FT62" s="711"/>
      <c r="FU62" s="711"/>
      <c r="FV62" s="194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</row>
    <row r="63" spans="69:213" s="192" customFormat="1" ht="7.5" customHeight="1">
      <c r="BR63" s="193"/>
      <c r="BS63" s="194"/>
      <c r="BT63" s="711"/>
      <c r="BU63" s="711"/>
      <c r="BV63" s="193"/>
      <c r="BW63" s="194"/>
      <c r="BX63" s="711"/>
      <c r="BY63" s="711"/>
      <c r="BZ63" s="193"/>
      <c r="CA63" s="194"/>
      <c r="CB63" s="711"/>
      <c r="CC63" s="711"/>
      <c r="CD63" s="193"/>
      <c r="CE63" s="194"/>
      <c r="CF63" s="711"/>
      <c r="CG63" s="711"/>
      <c r="CH63" s="193"/>
      <c r="CI63" s="194"/>
      <c r="CJ63" s="711"/>
      <c r="CK63" s="711"/>
      <c r="CL63" s="193"/>
      <c r="CM63" s="194"/>
      <c r="CN63" s="711"/>
      <c r="CO63" s="711"/>
      <c r="CP63" s="193"/>
      <c r="CQ63" s="194"/>
      <c r="CR63" s="711"/>
      <c r="CS63" s="711"/>
      <c r="CT63" s="193"/>
      <c r="CU63" s="194"/>
      <c r="CV63" s="711"/>
      <c r="CW63" s="711"/>
      <c r="CX63" s="193"/>
      <c r="CY63" s="194"/>
      <c r="CZ63" s="711"/>
      <c r="DA63" s="711"/>
      <c r="DB63" s="193"/>
      <c r="DC63" s="194"/>
      <c r="DD63" s="711"/>
      <c r="DE63" s="711"/>
      <c r="DF63" s="193"/>
      <c r="DG63" s="194"/>
      <c r="DH63" s="711"/>
      <c r="DI63" s="711"/>
      <c r="DJ63" s="193"/>
      <c r="DK63" s="194"/>
      <c r="DL63" s="711"/>
      <c r="DM63" s="711"/>
      <c r="DN63" s="193"/>
      <c r="DO63" s="194"/>
      <c r="DP63" s="711"/>
      <c r="DQ63" s="711"/>
      <c r="DR63" s="193"/>
      <c r="DS63" s="194"/>
      <c r="DT63" s="711"/>
      <c r="DU63" s="711"/>
      <c r="DV63" s="193"/>
      <c r="DW63" s="194"/>
      <c r="DX63" s="711"/>
      <c r="DY63" s="711"/>
      <c r="DZ63" s="193"/>
      <c r="EA63" s="194"/>
      <c r="EB63" s="711"/>
      <c r="EC63" s="711"/>
      <c r="ED63" s="193"/>
      <c r="EE63" s="194"/>
      <c r="EF63" s="711"/>
      <c r="EG63" s="711"/>
      <c r="EH63" s="193"/>
      <c r="EI63" s="194"/>
      <c r="EJ63" s="711"/>
      <c r="EK63" s="711"/>
      <c r="EL63" s="193"/>
      <c r="EM63" s="194"/>
      <c r="EN63" s="711"/>
      <c r="EO63" s="711"/>
      <c r="EP63" s="193"/>
      <c r="EQ63" s="194"/>
      <c r="ER63" s="711"/>
      <c r="ES63" s="711"/>
      <c r="ET63" s="193"/>
      <c r="EU63" s="194"/>
      <c r="EV63" s="711"/>
      <c r="EW63" s="711"/>
      <c r="EX63" s="193"/>
      <c r="EY63" s="194"/>
      <c r="EZ63" s="711"/>
      <c r="FA63" s="711"/>
      <c r="FB63" s="193"/>
      <c r="FC63" s="194"/>
      <c r="FD63" s="711"/>
      <c r="FE63" s="711"/>
      <c r="FF63" s="193"/>
      <c r="FG63" s="194"/>
      <c r="FH63" s="711"/>
      <c r="FI63" s="711"/>
      <c r="FJ63" s="193"/>
      <c r="FK63" s="194"/>
      <c r="FL63" s="711"/>
      <c r="FM63" s="711"/>
      <c r="FN63" s="193"/>
      <c r="FO63" s="194"/>
      <c r="FP63" s="711"/>
      <c r="FQ63" s="711"/>
      <c r="FR63" s="193"/>
      <c r="FS63" s="194"/>
      <c r="FT63" s="711"/>
      <c r="FU63" s="711"/>
      <c r="FV63" s="193"/>
      <c r="FW63" s="194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</row>
    <row r="64" spans="69:213" s="192" customFormat="1" ht="7.5" customHeight="1">
      <c r="BQ64" s="193"/>
      <c r="BR64" s="711"/>
      <c r="BS64" s="711"/>
      <c r="BT64" s="194"/>
      <c r="BU64" s="193"/>
      <c r="BV64" s="711"/>
      <c r="BW64" s="711"/>
      <c r="BX64" s="194"/>
      <c r="BY64" s="193"/>
      <c r="BZ64" s="711"/>
      <c r="CA64" s="711"/>
      <c r="CB64" s="194"/>
      <c r="CC64" s="193"/>
      <c r="CD64" s="711"/>
      <c r="CE64" s="711"/>
      <c r="CF64" s="194"/>
      <c r="CG64" s="193"/>
      <c r="CH64" s="711"/>
      <c r="CI64" s="711"/>
      <c r="CJ64" s="194"/>
      <c r="CK64" s="193"/>
      <c r="CL64" s="711"/>
      <c r="CM64" s="711"/>
      <c r="CN64" s="194"/>
      <c r="CO64" s="193"/>
      <c r="CP64" s="711"/>
      <c r="CQ64" s="711"/>
      <c r="CR64" s="194"/>
      <c r="CS64" s="193"/>
      <c r="CT64" s="711"/>
      <c r="CU64" s="711"/>
      <c r="CV64" s="194"/>
      <c r="CW64" s="193"/>
      <c r="CX64" s="711"/>
      <c r="CY64" s="711"/>
      <c r="CZ64" s="194"/>
      <c r="DA64" s="193"/>
      <c r="DB64" s="711"/>
      <c r="DC64" s="711"/>
      <c r="DD64" s="194"/>
      <c r="DE64" s="193"/>
      <c r="DF64" s="711"/>
      <c r="DG64" s="711"/>
      <c r="DH64" s="194"/>
      <c r="DI64" s="193"/>
      <c r="DJ64" s="711"/>
      <c r="DK64" s="711"/>
      <c r="DL64" s="194"/>
      <c r="DM64" s="193"/>
      <c r="DN64" s="711"/>
      <c r="DO64" s="711"/>
      <c r="DP64" s="194"/>
      <c r="DQ64" s="193"/>
      <c r="DR64" s="711"/>
      <c r="DS64" s="711"/>
      <c r="DT64" s="194"/>
      <c r="DU64" s="193"/>
      <c r="DV64" s="711"/>
      <c r="DW64" s="711"/>
      <c r="DX64" s="194"/>
      <c r="DY64" s="193"/>
      <c r="DZ64" s="711"/>
      <c r="EA64" s="711"/>
      <c r="EB64" s="194"/>
      <c r="EC64" s="193"/>
      <c r="ED64" s="711"/>
      <c r="EE64" s="711"/>
      <c r="EF64" s="194"/>
      <c r="EG64" s="193"/>
      <c r="EH64" s="711"/>
      <c r="EI64" s="711"/>
      <c r="EJ64" s="194"/>
      <c r="EK64" s="193"/>
      <c r="EL64" s="711"/>
      <c r="EM64" s="711"/>
      <c r="EN64" s="194"/>
      <c r="EO64" s="193"/>
      <c r="EP64" s="711"/>
      <c r="EQ64" s="711"/>
      <c r="ER64" s="194"/>
      <c r="ES64" s="193"/>
      <c r="ET64" s="711"/>
      <c r="EU64" s="711"/>
      <c r="EV64" s="194"/>
      <c r="EW64" s="193"/>
      <c r="EX64" s="711"/>
      <c r="EY64" s="711"/>
      <c r="EZ64" s="194"/>
      <c r="FA64" s="193"/>
      <c r="FB64" s="711"/>
      <c r="FC64" s="711"/>
      <c r="FD64" s="194"/>
      <c r="FE64" s="193"/>
      <c r="FF64" s="711"/>
      <c r="FG64" s="711"/>
      <c r="FH64" s="194"/>
      <c r="FI64" s="193"/>
      <c r="FJ64" s="711"/>
      <c r="FK64" s="711"/>
      <c r="FL64" s="194"/>
      <c r="FM64" s="193"/>
      <c r="FN64" s="711"/>
      <c r="FO64" s="711"/>
      <c r="FP64" s="194"/>
      <c r="FQ64" s="193"/>
      <c r="FR64" s="711"/>
      <c r="FS64" s="711"/>
      <c r="FT64" s="194"/>
      <c r="FU64" s="193"/>
      <c r="FV64" s="711"/>
      <c r="FW64" s="711"/>
      <c r="FX64" s="194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</row>
    <row r="65" spans="3:213" s="192" customFormat="1" ht="7.5" customHeight="1">
      <c r="BP65" s="193"/>
      <c r="BQ65" s="194"/>
      <c r="BR65" s="711"/>
      <c r="BS65" s="711"/>
      <c r="BT65" s="193"/>
      <c r="BU65" s="194"/>
      <c r="BV65" s="711"/>
      <c r="BW65" s="711"/>
      <c r="BX65" s="193"/>
      <c r="BY65" s="194"/>
      <c r="BZ65" s="711"/>
      <c r="CA65" s="711"/>
      <c r="CB65" s="193"/>
      <c r="CC65" s="194"/>
      <c r="CD65" s="711"/>
      <c r="CE65" s="711"/>
      <c r="CF65" s="193"/>
      <c r="CG65" s="194"/>
      <c r="CH65" s="711"/>
      <c r="CI65" s="711"/>
      <c r="CJ65" s="193"/>
      <c r="CK65" s="194"/>
      <c r="CL65" s="711"/>
      <c r="CM65" s="711"/>
      <c r="CN65" s="193"/>
      <c r="CO65" s="194"/>
      <c r="CP65" s="711"/>
      <c r="CQ65" s="711"/>
      <c r="CR65" s="193"/>
      <c r="CS65" s="194"/>
      <c r="CT65" s="711"/>
      <c r="CU65" s="711"/>
      <c r="CV65" s="193"/>
      <c r="CW65" s="194"/>
      <c r="CX65" s="711"/>
      <c r="CY65" s="711"/>
      <c r="CZ65" s="193"/>
      <c r="DA65" s="194"/>
      <c r="DB65" s="711"/>
      <c r="DC65" s="711"/>
      <c r="DD65" s="193"/>
      <c r="DE65" s="194"/>
      <c r="DF65" s="711"/>
      <c r="DG65" s="711"/>
      <c r="DH65" s="193"/>
      <c r="DI65" s="194"/>
      <c r="DJ65" s="711"/>
      <c r="DK65" s="711"/>
      <c r="DL65" s="193"/>
      <c r="DM65" s="194"/>
      <c r="DN65" s="711"/>
      <c r="DO65" s="711"/>
      <c r="DP65" s="193"/>
      <c r="DQ65" s="194"/>
      <c r="DR65" s="711"/>
      <c r="DS65" s="711"/>
      <c r="DT65" s="193"/>
      <c r="DU65" s="194"/>
      <c r="DV65" s="711"/>
      <c r="DW65" s="711"/>
      <c r="DX65" s="193"/>
      <c r="DY65" s="194"/>
      <c r="DZ65" s="711"/>
      <c r="EA65" s="711"/>
      <c r="EB65" s="193"/>
      <c r="EC65" s="194"/>
      <c r="ED65" s="711"/>
      <c r="EE65" s="711"/>
      <c r="EF65" s="193"/>
      <c r="EG65" s="194"/>
      <c r="EH65" s="711"/>
      <c r="EI65" s="711"/>
      <c r="EJ65" s="193"/>
      <c r="EK65" s="194"/>
      <c r="EL65" s="711"/>
      <c r="EM65" s="711"/>
      <c r="EN65" s="193"/>
      <c r="EO65" s="194"/>
      <c r="EP65" s="711"/>
      <c r="EQ65" s="711"/>
      <c r="ER65" s="193"/>
      <c r="ES65" s="194"/>
      <c r="ET65" s="711"/>
      <c r="EU65" s="711"/>
      <c r="EV65" s="193"/>
      <c r="EW65" s="194"/>
      <c r="EX65" s="711"/>
      <c r="EY65" s="711"/>
      <c r="EZ65" s="193"/>
      <c r="FA65" s="194"/>
      <c r="FB65" s="711"/>
      <c r="FC65" s="711"/>
      <c r="FD65" s="193"/>
      <c r="FE65" s="194"/>
      <c r="FF65" s="711"/>
      <c r="FG65" s="711"/>
      <c r="FH65" s="193"/>
      <c r="FI65" s="194"/>
      <c r="FJ65" s="711"/>
      <c r="FK65" s="711"/>
      <c r="FL65" s="193"/>
      <c r="FM65" s="194"/>
      <c r="FN65" s="711"/>
      <c r="FO65" s="711"/>
      <c r="FP65" s="193"/>
      <c r="FQ65" s="194"/>
      <c r="FR65" s="711"/>
      <c r="FS65" s="711"/>
      <c r="FT65" s="193"/>
      <c r="FU65" s="194"/>
      <c r="FV65" s="711"/>
      <c r="FW65" s="711"/>
      <c r="FX65" s="193"/>
      <c r="FY65" s="194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</row>
    <row r="66" spans="3:213" s="192" customFormat="1" ht="7.5" customHeight="1">
      <c r="BO66" s="193"/>
      <c r="BP66" s="711"/>
      <c r="BQ66" s="711"/>
      <c r="BR66" s="194"/>
      <c r="BS66" s="193"/>
      <c r="BT66" s="711"/>
      <c r="BU66" s="711"/>
      <c r="BV66" s="194"/>
      <c r="BW66" s="193"/>
      <c r="BX66" s="711"/>
      <c r="BY66" s="711"/>
      <c r="BZ66" s="194"/>
      <c r="CA66" s="193"/>
      <c r="CB66" s="711"/>
      <c r="CC66" s="711"/>
      <c r="CD66" s="194"/>
      <c r="CE66" s="193"/>
      <c r="CF66" s="711"/>
      <c r="CG66" s="711"/>
      <c r="CH66" s="194"/>
      <c r="CI66" s="193"/>
      <c r="CJ66" s="711"/>
      <c r="CK66" s="711"/>
      <c r="CL66" s="194"/>
      <c r="CM66" s="193"/>
      <c r="CN66" s="711"/>
      <c r="CO66" s="711"/>
      <c r="CP66" s="194"/>
      <c r="CQ66" s="193"/>
      <c r="CR66" s="711"/>
      <c r="CS66" s="711"/>
      <c r="CT66" s="194"/>
      <c r="CU66" s="193"/>
      <c r="CV66" s="711"/>
      <c r="CW66" s="711"/>
      <c r="CX66" s="194"/>
      <c r="CY66" s="193"/>
      <c r="CZ66" s="711"/>
      <c r="DA66" s="711"/>
      <c r="DB66" s="194"/>
      <c r="DC66" s="193"/>
      <c r="DD66" s="711"/>
      <c r="DE66" s="711"/>
      <c r="DF66" s="194"/>
      <c r="DG66" s="193"/>
      <c r="DH66" s="711"/>
      <c r="DI66" s="711"/>
      <c r="DJ66" s="194"/>
      <c r="DK66" s="193"/>
      <c r="DL66" s="711"/>
      <c r="DM66" s="711"/>
      <c r="DN66" s="194"/>
      <c r="DO66" s="193"/>
      <c r="DP66" s="711"/>
      <c r="DQ66" s="711"/>
      <c r="DR66" s="194"/>
      <c r="DS66" s="193"/>
      <c r="DT66" s="711"/>
      <c r="DU66" s="711"/>
      <c r="DV66" s="194"/>
      <c r="DW66" s="193"/>
      <c r="DX66" s="711"/>
      <c r="DY66" s="711"/>
      <c r="DZ66" s="194"/>
      <c r="EA66" s="193"/>
      <c r="EB66" s="711"/>
      <c r="EC66" s="711"/>
      <c r="ED66" s="194"/>
      <c r="EE66" s="193"/>
      <c r="EF66" s="711"/>
      <c r="EG66" s="711"/>
      <c r="EH66" s="194"/>
      <c r="EI66" s="193"/>
      <c r="EJ66" s="711"/>
      <c r="EK66" s="711"/>
      <c r="EL66" s="194"/>
      <c r="EM66" s="193"/>
      <c r="EN66" s="711"/>
      <c r="EO66" s="711"/>
      <c r="EP66" s="194"/>
      <c r="EQ66" s="193"/>
      <c r="ER66" s="711"/>
      <c r="ES66" s="711"/>
      <c r="ET66" s="194"/>
      <c r="EU66" s="193"/>
      <c r="EV66" s="711"/>
      <c r="EW66" s="711"/>
      <c r="EX66" s="194"/>
      <c r="EY66" s="193"/>
      <c r="EZ66" s="711"/>
      <c r="FA66" s="711"/>
      <c r="FB66" s="194"/>
      <c r="FC66" s="193"/>
      <c r="FD66" s="711"/>
      <c r="FE66" s="711"/>
      <c r="FF66" s="194"/>
      <c r="FG66" s="193"/>
      <c r="FH66" s="711"/>
      <c r="FI66" s="711"/>
      <c r="FJ66" s="194"/>
      <c r="FK66" s="193"/>
      <c r="FL66" s="711"/>
      <c r="FM66" s="711"/>
      <c r="FN66" s="194"/>
      <c r="FO66" s="193"/>
      <c r="FP66" s="711"/>
      <c r="FQ66" s="711"/>
      <c r="FR66" s="194"/>
      <c r="FS66" s="193"/>
      <c r="FT66" s="711"/>
      <c r="FU66" s="711"/>
      <c r="FV66" s="194"/>
      <c r="FW66" s="193"/>
      <c r="FX66" s="711"/>
      <c r="FY66" s="711"/>
      <c r="FZ66" s="194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</row>
    <row r="67" spans="3:213" s="192" customFormat="1" ht="7.5" customHeight="1">
      <c r="BN67" s="193"/>
      <c r="BO67" s="194"/>
      <c r="BP67" s="711"/>
      <c r="BQ67" s="711"/>
      <c r="BR67" s="193"/>
      <c r="BS67" s="194"/>
      <c r="BT67" s="711"/>
      <c r="BU67" s="711"/>
      <c r="BV67" s="193"/>
      <c r="BW67" s="194"/>
      <c r="BX67" s="711"/>
      <c r="BY67" s="711"/>
      <c r="BZ67" s="193"/>
      <c r="CA67" s="194"/>
      <c r="CB67" s="711"/>
      <c r="CC67" s="711"/>
      <c r="CD67" s="193"/>
      <c r="CE67" s="194"/>
      <c r="CF67" s="711"/>
      <c r="CG67" s="711"/>
      <c r="CH67" s="193"/>
      <c r="CI67" s="194"/>
      <c r="CJ67" s="711"/>
      <c r="CK67" s="711"/>
      <c r="CL67" s="193"/>
      <c r="CM67" s="194"/>
      <c r="CN67" s="711"/>
      <c r="CO67" s="711"/>
      <c r="CP67" s="193"/>
      <c r="CQ67" s="194"/>
      <c r="CR67" s="711"/>
      <c r="CS67" s="711"/>
      <c r="CT67" s="193"/>
      <c r="CU67" s="194"/>
      <c r="CV67" s="711"/>
      <c r="CW67" s="711"/>
      <c r="CX67" s="193"/>
      <c r="CY67" s="194"/>
      <c r="CZ67" s="711"/>
      <c r="DA67" s="711"/>
      <c r="DB67" s="193"/>
      <c r="DC67" s="194"/>
      <c r="DD67" s="711"/>
      <c r="DE67" s="711"/>
      <c r="DF67" s="193"/>
      <c r="DG67" s="194"/>
      <c r="DH67" s="711"/>
      <c r="DI67" s="711"/>
      <c r="DJ67" s="193"/>
      <c r="DK67" s="194"/>
      <c r="DL67" s="711"/>
      <c r="DM67" s="711"/>
      <c r="DN67" s="193"/>
      <c r="DO67" s="194"/>
      <c r="DP67" s="711"/>
      <c r="DQ67" s="711"/>
      <c r="DR67" s="193"/>
      <c r="DS67" s="194"/>
      <c r="DT67" s="711"/>
      <c r="DU67" s="711"/>
      <c r="DV67" s="193"/>
      <c r="DW67" s="194"/>
      <c r="DX67" s="711"/>
      <c r="DY67" s="711"/>
      <c r="DZ67" s="193"/>
      <c r="EA67" s="194"/>
      <c r="EB67" s="711"/>
      <c r="EC67" s="711"/>
      <c r="ED67" s="193"/>
      <c r="EE67" s="194"/>
      <c r="EF67" s="711"/>
      <c r="EG67" s="711"/>
      <c r="EH67" s="193"/>
      <c r="EI67" s="194"/>
      <c r="EJ67" s="711"/>
      <c r="EK67" s="711"/>
      <c r="EL67" s="193"/>
      <c r="EM67" s="194"/>
      <c r="EN67" s="711"/>
      <c r="EO67" s="711"/>
      <c r="EP67" s="193"/>
      <c r="EQ67" s="194"/>
      <c r="ER67" s="711"/>
      <c r="ES67" s="711"/>
      <c r="ET67" s="193"/>
      <c r="EU67" s="194"/>
      <c r="EV67" s="711"/>
      <c r="EW67" s="711"/>
      <c r="EX67" s="193"/>
      <c r="EY67" s="194"/>
      <c r="EZ67" s="711"/>
      <c r="FA67" s="711"/>
      <c r="FB67" s="193"/>
      <c r="FC67" s="194"/>
      <c r="FD67" s="711"/>
      <c r="FE67" s="711"/>
      <c r="FF67" s="193"/>
      <c r="FG67" s="194"/>
      <c r="FH67" s="711"/>
      <c r="FI67" s="711"/>
      <c r="FJ67" s="193"/>
      <c r="FK67" s="194"/>
      <c r="FL67" s="711"/>
      <c r="FM67" s="711"/>
      <c r="FN67" s="193"/>
      <c r="FO67" s="194"/>
      <c r="FP67" s="711"/>
      <c r="FQ67" s="711"/>
      <c r="FR67" s="193"/>
      <c r="FS67" s="194"/>
      <c r="FT67" s="711"/>
      <c r="FU67" s="711"/>
      <c r="FV67" s="193"/>
      <c r="FW67" s="194"/>
      <c r="FX67" s="711"/>
      <c r="FY67" s="711"/>
      <c r="FZ67" s="193"/>
      <c r="GA67" s="194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</row>
    <row r="68" spans="3:213" s="192" customFormat="1" ht="7.5" customHeight="1" thickBot="1">
      <c r="BM68" s="193"/>
      <c r="BP68" s="194"/>
      <c r="BQ68" s="193"/>
      <c r="BT68" s="194"/>
      <c r="BU68" s="193"/>
      <c r="BX68" s="194"/>
      <c r="BY68" s="193"/>
      <c r="CB68" s="194"/>
      <c r="CC68" s="193"/>
      <c r="CF68" s="194"/>
      <c r="CG68" s="193"/>
      <c r="CJ68" s="194"/>
      <c r="CK68" s="193"/>
      <c r="CN68" s="194"/>
      <c r="CO68" s="193"/>
      <c r="CR68" s="194"/>
      <c r="CS68" s="193"/>
      <c r="CV68" s="194"/>
      <c r="CW68" s="193"/>
      <c r="CZ68" s="194"/>
      <c r="DA68" s="193"/>
      <c r="DD68" s="194"/>
      <c r="DE68" s="193"/>
      <c r="DH68" s="194"/>
      <c r="DI68" s="193"/>
      <c r="DL68" s="194"/>
      <c r="DM68" s="193"/>
      <c r="DP68" s="194"/>
      <c r="DQ68" s="193"/>
      <c r="DT68" s="194"/>
      <c r="DU68" s="193"/>
      <c r="DX68" s="194"/>
      <c r="DY68" s="193"/>
      <c r="EB68" s="194"/>
      <c r="EC68" s="193"/>
      <c r="EF68" s="194"/>
      <c r="EG68" s="193"/>
      <c r="EJ68" s="194"/>
      <c r="EK68" s="193"/>
      <c r="EN68" s="194"/>
      <c r="EO68" s="193"/>
      <c r="ER68" s="194"/>
      <c r="ES68" s="193"/>
      <c r="EV68" s="194"/>
      <c r="EW68" s="193"/>
      <c r="EZ68" s="194"/>
      <c r="FA68" s="193"/>
      <c r="FD68" s="194"/>
      <c r="FE68" s="193"/>
      <c r="FH68" s="194"/>
      <c r="FI68" s="193"/>
      <c r="FL68" s="194"/>
      <c r="FM68" s="193"/>
      <c r="FP68" s="194"/>
      <c r="FQ68" s="193"/>
      <c r="FT68" s="194"/>
      <c r="FU68" s="193"/>
      <c r="FX68" s="194"/>
      <c r="FY68" s="193"/>
      <c r="GB68" s="194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</row>
    <row r="69" spans="3:213" ht="7.5" customHeight="1">
      <c r="BK69" s="686" t="s">
        <v>229</v>
      </c>
      <c r="BL69" s="686"/>
      <c r="BM69" s="745"/>
      <c r="BN69" s="746"/>
      <c r="BO69" s="746"/>
      <c r="BP69" s="747"/>
      <c r="BQ69" s="754"/>
      <c r="BR69" s="746"/>
      <c r="BS69" s="746"/>
      <c r="BT69" s="747"/>
      <c r="BU69" s="754"/>
      <c r="BV69" s="746"/>
      <c r="BW69" s="746"/>
      <c r="BX69" s="747"/>
      <c r="BY69" s="754"/>
      <c r="BZ69" s="746"/>
      <c r="CA69" s="746"/>
      <c r="CB69" s="747"/>
      <c r="CC69" s="754"/>
      <c r="CD69" s="746"/>
      <c r="CE69" s="746"/>
      <c r="CF69" s="747"/>
      <c r="CG69" s="754"/>
      <c r="CH69" s="746"/>
      <c r="CI69" s="746"/>
      <c r="CJ69" s="747"/>
      <c r="CK69" s="754"/>
      <c r="CL69" s="746"/>
      <c r="CM69" s="746"/>
      <c r="CN69" s="747"/>
      <c r="CO69" s="754"/>
      <c r="CP69" s="746"/>
      <c r="CQ69" s="746"/>
      <c r="CR69" s="747"/>
      <c r="CS69" s="754"/>
      <c r="CT69" s="746"/>
      <c r="CU69" s="746"/>
      <c r="CV69" s="747"/>
      <c r="CW69" s="754"/>
      <c r="CX69" s="746"/>
      <c r="CY69" s="746"/>
      <c r="CZ69" s="747"/>
      <c r="DA69" s="754"/>
      <c r="DB69" s="746"/>
      <c r="DC69" s="746"/>
      <c r="DD69" s="747"/>
      <c r="DE69" s="754"/>
      <c r="DF69" s="746"/>
      <c r="DG69" s="746"/>
      <c r="DH69" s="747"/>
      <c r="DI69" s="754"/>
      <c r="DJ69" s="746"/>
      <c r="DK69" s="746"/>
      <c r="DL69" s="747"/>
      <c r="DM69" s="754"/>
      <c r="DN69" s="746"/>
      <c r="DO69" s="746"/>
      <c r="DP69" s="747"/>
      <c r="DQ69" s="754"/>
      <c r="DR69" s="746"/>
      <c r="DS69" s="746"/>
      <c r="DT69" s="747"/>
      <c r="DU69" s="754"/>
      <c r="DV69" s="746"/>
      <c r="DW69" s="746"/>
      <c r="DX69" s="747"/>
      <c r="DY69" s="754"/>
      <c r="DZ69" s="746"/>
      <c r="EA69" s="746"/>
      <c r="EB69" s="747"/>
      <c r="EC69" s="754"/>
      <c r="ED69" s="746"/>
      <c r="EE69" s="746"/>
      <c r="EF69" s="747"/>
      <c r="EG69" s="754"/>
      <c r="EH69" s="746"/>
      <c r="EI69" s="746"/>
      <c r="EJ69" s="747"/>
      <c r="EK69" s="754"/>
      <c r="EL69" s="746"/>
      <c r="EM69" s="746"/>
      <c r="EN69" s="747"/>
      <c r="EO69" s="754"/>
      <c r="EP69" s="746"/>
      <c r="EQ69" s="746"/>
      <c r="ER69" s="747"/>
      <c r="ES69" s="754"/>
      <c r="ET69" s="746"/>
      <c r="EU69" s="746"/>
      <c r="EV69" s="747"/>
      <c r="EW69" s="754"/>
      <c r="EX69" s="746"/>
      <c r="EY69" s="746"/>
      <c r="EZ69" s="747"/>
      <c r="FA69" s="754"/>
      <c r="FB69" s="746"/>
      <c r="FC69" s="746"/>
      <c r="FD69" s="747"/>
      <c r="FE69" s="754"/>
      <c r="FF69" s="746"/>
      <c r="FG69" s="746"/>
      <c r="FH69" s="747"/>
      <c r="FI69" s="754"/>
      <c r="FJ69" s="746"/>
      <c r="FK69" s="746"/>
      <c r="FL69" s="747"/>
      <c r="FM69" s="754"/>
      <c r="FN69" s="746"/>
      <c r="FO69" s="746"/>
      <c r="FP69" s="747"/>
      <c r="FQ69" s="754"/>
      <c r="FR69" s="746"/>
      <c r="FS69" s="746"/>
      <c r="FT69" s="747"/>
      <c r="FU69" s="754"/>
      <c r="FV69" s="746"/>
      <c r="FW69" s="746"/>
      <c r="FX69" s="747"/>
      <c r="FY69" s="754"/>
      <c r="FZ69" s="746"/>
      <c r="GA69" s="746"/>
      <c r="GB69" s="765"/>
    </row>
    <row r="70" spans="3:213" ht="7.5" customHeight="1">
      <c r="BK70" s="686"/>
      <c r="BL70" s="686"/>
      <c r="BM70" s="748"/>
      <c r="BN70" s="749"/>
      <c r="BO70" s="749"/>
      <c r="BP70" s="750"/>
      <c r="BQ70" s="755"/>
      <c r="BR70" s="749"/>
      <c r="BS70" s="749"/>
      <c r="BT70" s="750"/>
      <c r="BU70" s="755"/>
      <c r="BV70" s="749"/>
      <c r="BW70" s="749"/>
      <c r="BX70" s="750"/>
      <c r="BY70" s="755"/>
      <c r="BZ70" s="749"/>
      <c r="CA70" s="749"/>
      <c r="CB70" s="750"/>
      <c r="CC70" s="755"/>
      <c r="CD70" s="749"/>
      <c r="CE70" s="749"/>
      <c r="CF70" s="750"/>
      <c r="CG70" s="755"/>
      <c r="CH70" s="749"/>
      <c r="CI70" s="749"/>
      <c r="CJ70" s="750"/>
      <c r="CK70" s="755"/>
      <c r="CL70" s="749"/>
      <c r="CM70" s="749"/>
      <c r="CN70" s="750"/>
      <c r="CO70" s="755"/>
      <c r="CP70" s="749"/>
      <c r="CQ70" s="749"/>
      <c r="CR70" s="750"/>
      <c r="CS70" s="755"/>
      <c r="CT70" s="749"/>
      <c r="CU70" s="749"/>
      <c r="CV70" s="750"/>
      <c r="CW70" s="755"/>
      <c r="CX70" s="749"/>
      <c r="CY70" s="749"/>
      <c r="CZ70" s="750"/>
      <c r="DA70" s="755"/>
      <c r="DB70" s="749"/>
      <c r="DC70" s="749"/>
      <c r="DD70" s="750"/>
      <c r="DE70" s="755"/>
      <c r="DF70" s="749"/>
      <c r="DG70" s="749"/>
      <c r="DH70" s="750"/>
      <c r="DI70" s="755"/>
      <c r="DJ70" s="749"/>
      <c r="DK70" s="749"/>
      <c r="DL70" s="750"/>
      <c r="DM70" s="755"/>
      <c r="DN70" s="749"/>
      <c r="DO70" s="749"/>
      <c r="DP70" s="750"/>
      <c r="DQ70" s="755"/>
      <c r="DR70" s="749"/>
      <c r="DS70" s="749"/>
      <c r="DT70" s="750"/>
      <c r="DU70" s="755"/>
      <c r="DV70" s="749"/>
      <c r="DW70" s="749"/>
      <c r="DX70" s="750"/>
      <c r="DY70" s="755"/>
      <c r="DZ70" s="749"/>
      <c r="EA70" s="749"/>
      <c r="EB70" s="750"/>
      <c r="EC70" s="755"/>
      <c r="ED70" s="749"/>
      <c r="EE70" s="749"/>
      <c r="EF70" s="750"/>
      <c r="EG70" s="755"/>
      <c r="EH70" s="749"/>
      <c r="EI70" s="749"/>
      <c r="EJ70" s="750"/>
      <c r="EK70" s="755"/>
      <c r="EL70" s="749"/>
      <c r="EM70" s="749"/>
      <c r="EN70" s="750"/>
      <c r="EO70" s="755"/>
      <c r="EP70" s="749"/>
      <c r="EQ70" s="749"/>
      <c r="ER70" s="750"/>
      <c r="ES70" s="755"/>
      <c r="ET70" s="749"/>
      <c r="EU70" s="749"/>
      <c r="EV70" s="750"/>
      <c r="EW70" s="755"/>
      <c r="EX70" s="749"/>
      <c r="EY70" s="749"/>
      <c r="EZ70" s="750"/>
      <c r="FA70" s="755"/>
      <c r="FB70" s="749"/>
      <c r="FC70" s="749"/>
      <c r="FD70" s="750"/>
      <c r="FE70" s="755"/>
      <c r="FF70" s="749"/>
      <c r="FG70" s="749"/>
      <c r="FH70" s="750"/>
      <c r="FI70" s="755"/>
      <c r="FJ70" s="749"/>
      <c r="FK70" s="749"/>
      <c r="FL70" s="750"/>
      <c r="FM70" s="755"/>
      <c r="FN70" s="749"/>
      <c r="FO70" s="749"/>
      <c r="FP70" s="750"/>
      <c r="FQ70" s="755"/>
      <c r="FR70" s="749"/>
      <c r="FS70" s="749"/>
      <c r="FT70" s="750"/>
      <c r="FU70" s="755"/>
      <c r="FV70" s="749"/>
      <c r="FW70" s="749"/>
      <c r="FX70" s="750"/>
      <c r="FY70" s="755"/>
      <c r="FZ70" s="749"/>
      <c r="GA70" s="749"/>
      <c r="GB70" s="766"/>
    </row>
    <row r="71" spans="3:213" ht="7.5" customHeight="1">
      <c r="BK71" s="686"/>
      <c r="BL71" s="686"/>
      <c r="BM71" s="748"/>
      <c r="BN71" s="749"/>
      <c r="BO71" s="749"/>
      <c r="BP71" s="750"/>
      <c r="BQ71" s="755"/>
      <c r="BR71" s="749"/>
      <c r="BS71" s="749"/>
      <c r="BT71" s="750"/>
      <c r="BU71" s="755"/>
      <c r="BV71" s="749"/>
      <c r="BW71" s="749"/>
      <c r="BX71" s="750"/>
      <c r="BY71" s="755"/>
      <c r="BZ71" s="749"/>
      <c r="CA71" s="749"/>
      <c r="CB71" s="750"/>
      <c r="CC71" s="755"/>
      <c r="CD71" s="749"/>
      <c r="CE71" s="749"/>
      <c r="CF71" s="750"/>
      <c r="CG71" s="755"/>
      <c r="CH71" s="749"/>
      <c r="CI71" s="749"/>
      <c r="CJ71" s="750"/>
      <c r="CK71" s="755"/>
      <c r="CL71" s="749"/>
      <c r="CM71" s="749"/>
      <c r="CN71" s="750"/>
      <c r="CO71" s="755"/>
      <c r="CP71" s="749"/>
      <c r="CQ71" s="749"/>
      <c r="CR71" s="750"/>
      <c r="CS71" s="755"/>
      <c r="CT71" s="749"/>
      <c r="CU71" s="749"/>
      <c r="CV71" s="750"/>
      <c r="CW71" s="755"/>
      <c r="CX71" s="749"/>
      <c r="CY71" s="749"/>
      <c r="CZ71" s="750"/>
      <c r="DA71" s="755"/>
      <c r="DB71" s="749"/>
      <c r="DC71" s="749"/>
      <c r="DD71" s="750"/>
      <c r="DE71" s="755"/>
      <c r="DF71" s="749"/>
      <c r="DG71" s="749"/>
      <c r="DH71" s="750"/>
      <c r="DI71" s="755"/>
      <c r="DJ71" s="749"/>
      <c r="DK71" s="749"/>
      <c r="DL71" s="750"/>
      <c r="DM71" s="755"/>
      <c r="DN71" s="749"/>
      <c r="DO71" s="749"/>
      <c r="DP71" s="750"/>
      <c r="DQ71" s="755"/>
      <c r="DR71" s="749"/>
      <c r="DS71" s="749"/>
      <c r="DT71" s="750"/>
      <c r="DU71" s="755"/>
      <c r="DV71" s="749"/>
      <c r="DW71" s="749"/>
      <c r="DX71" s="750"/>
      <c r="DY71" s="755"/>
      <c r="DZ71" s="749"/>
      <c r="EA71" s="749"/>
      <c r="EB71" s="750"/>
      <c r="EC71" s="755"/>
      <c r="ED71" s="749"/>
      <c r="EE71" s="749"/>
      <c r="EF71" s="750"/>
      <c r="EG71" s="755"/>
      <c r="EH71" s="749"/>
      <c r="EI71" s="749"/>
      <c r="EJ71" s="750"/>
      <c r="EK71" s="755"/>
      <c r="EL71" s="749"/>
      <c r="EM71" s="749"/>
      <c r="EN71" s="750"/>
      <c r="EO71" s="755"/>
      <c r="EP71" s="749"/>
      <c r="EQ71" s="749"/>
      <c r="ER71" s="750"/>
      <c r="ES71" s="755"/>
      <c r="ET71" s="749"/>
      <c r="EU71" s="749"/>
      <c r="EV71" s="750"/>
      <c r="EW71" s="755"/>
      <c r="EX71" s="749"/>
      <c r="EY71" s="749"/>
      <c r="EZ71" s="750"/>
      <c r="FA71" s="755"/>
      <c r="FB71" s="749"/>
      <c r="FC71" s="749"/>
      <c r="FD71" s="750"/>
      <c r="FE71" s="755"/>
      <c r="FF71" s="749"/>
      <c r="FG71" s="749"/>
      <c r="FH71" s="750"/>
      <c r="FI71" s="755"/>
      <c r="FJ71" s="749"/>
      <c r="FK71" s="749"/>
      <c r="FL71" s="750"/>
      <c r="FM71" s="755"/>
      <c r="FN71" s="749"/>
      <c r="FO71" s="749"/>
      <c r="FP71" s="750"/>
      <c r="FQ71" s="755"/>
      <c r="FR71" s="749"/>
      <c r="FS71" s="749"/>
      <c r="FT71" s="750"/>
      <c r="FU71" s="755"/>
      <c r="FV71" s="749"/>
      <c r="FW71" s="749"/>
      <c r="FX71" s="750"/>
      <c r="FY71" s="755"/>
      <c r="FZ71" s="749"/>
      <c r="GA71" s="749"/>
      <c r="GB71" s="766"/>
    </row>
    <row r="72" spans="3:213" ht="7.5" customHeight="1" thickBot="1">
      <c r="BK72" s="686"/>
      <c r="BL72" s="686"/>
      <c r="BM72" s="748"/>
      <c r="BN72" s="749"/>
      <c r="BO72" s="749"/>
      <c r="BP72" s="750"/>
      <c r="BQ72" s="755"/>
      <c r="BR72" s="749"/>
      <c r="BS72" s="749"/>
      <c r="BT72" s="750"/>
      <c r="BU72" s="755"/>
      <c r="BV72" s="749"/>
      <c r="BW72" s="749"/>
      <c r="BX72" s="750"/>
      <c r="BY72" s="755"/>
      <c r="BZ72" s="749"/>
      <c r="CA72" s="749"/>
      <c r="CB72" s="750"/>
      <c r="CC72" s="755"/>
      <c r="CD72" s="749"/>
      <c r="CE72" s="749"/>
      <c r="CF72" s="750"/>
      <c r="CG72" s="755"/>
      <c r="CH72" s="749"/>
      <c r="CI72" s="749"/>
      <c r="CJ72" s="750"/>
      <c r="CK72" s="755"/>
      <c r="CL72" s="749"/>
      <c r="CM72" s="749"/>
      <c r="CN72" s="750"/>
      <c r="CO72" s="755"/>
      <c r="CP72" s="749"/>
      <c r="CQ72" s="749"/>
      <c r="CR72" s="750"/>
      <c r="CS72" s="755"/>
      <c r="CT72" s="749"/>
      <c r="CU72" s="749"/>
      <c r="CV72" s="750"/>
      <c r="CW72" s="755"/>
      <c r="CX72" s="749"/>
      <c r="CY72" s="749"/>
      <c r="CZ72" s="750"/>
      <c r="DA72" s="755"/>
      <c r="DB72" s="749"/>
      <c r="DC72" s="749"/>
      <c r="DD72" s="750"/>
      <c r="DE72" s="755"/>
      <c r="DF72" s="749"/>
      <c r="DG72" s="749"/>
      <c r="DH72" s="750"/>
      <c r="DI72" s="755"/>
      <c r="DJ72" s="749"/>
      <c r="DK72" s="749"/>
      <c r="DL72" s="750"/>
      <c r="DM72" s="755"/>
      <c r="DN72" s="749"/>
      <c r="DO72" s="749"/>
      <c r="DP72" s="750"/>
      <c r="DQ72" s="755"/>
      <c r="DR72" s="749"/>
      <c r="DS72" s="749"/>
      <c r="DT72" s="750"/>
      <c r="DU72" s="755"/>
      <c r="DV72" s="749"/>
      <c r="DW72" s="749"/>
      <c r="DX72" s="750"/>
      <c r="DY72" s="755"/>
      <c r="DZ72" s="749"/>
      <c r="EA72" s="749"/>
      <c r="EB72" s="750"/>
      <c r="EC72" s="755"/>
      <c r="ED72" s="749"/>
      <c r="EE72" s="749"/>
      <c r="EF72" s="750"/>
      <c r="EG72" s="755"/>
      <c r="EH72" s="749"/>
      <c r="EI72" s="749"/>
      <c r="EJ72" s="750"/>
      <c r="EK72" s="755"/>
      <c r="EL72" s="749"/>
      <c r="EM72" s="749"/>
      <c r="EN72" s="750"/>
      <c r="EO72" s="755"/>
      <c r="EP72" s="749"/>
      <c r="EQ72" s="749"/>
      <c r="ER72" s="750"/>
      <c r="ES72" s="755"/>
      <c r="ET72" s="749"/>
      <c r="EU72" s="749"/>
      <c r="EV72" s="750"/>
      <c r="EW72" s="755"/>
      <c r="EX72" s="749"/>
      <c r="EY72" s="749"/>
      <c r="EZ72" s="750"/>
      <c r="FA72" s="755"/>
      <c r="FB72" s="749"/>
      <c r="FC72" s="749"/>
      <c r="FD72" s="750"/>
      <c r="FE72" s="755"/>
      <c r="FF72" s="749"/>
      <c r="FG72" s="749"/>
      <c r="FH72" s="750"/>
      <c r="FI72" s="755"/>
      <c r="FJ72" s="749"/>
      <c r="FK72" s="749"/>
      <c r="FL72" s="750"/>
      <c r="FM72" s="755"/>
      <c r="FN72" s="749"/>
      <c r="FO72" s="749"/>
      <c r="FP72" s="750"/>
      <c r="FQ72" s="755"/>
      <c r="FR72" s="749"/>
      <c r="FS72" s="749"/>
      <c r="FT72" s="750"/>
      <c r="FU72" s="755"/>
      <c r="FV72" s="749"/>
      <c r="FW72" s="749"/>
      <c r="FX72" s="750"/>
      <c r="FY72" s="755"/>
      <c r="FZ72" s="749"/>
      <c r="GA72" s="749"/>
      <c r="GB72" s="766"/>
    </row>
    <row r="73" spans="3:213" ht="30" customHeight="1" thickBot="1">
      <c r="BM73" s="768" t="s">
        <v>230</v>
      </c>
      <c r="BN73" s="769"/>
      <c r="BO73" s="769"/>
      <c r="BP73" s="769"/>
      <c r="BQ73" s="769"/>
      <c r="BR73" s="769"/>
      <c r="BS73" s="769"/>
      <c r="BT73" s="769"/>
      <c r="BU73" s="769"/>
      <c r="BV73" s="769"/>
      <c r="BW73" s="769"/>
      <c r="BX73" s="769"/>
      <c r="BY73" s="769"/>
      <c r="BZ73" s="769"/>
      <c r="CA73" s="769"/>
      <c r="CB73" s="769"/>
      <c r="CC73" s="769"/>
      <c r="CD73" s="769"/>
      <c r="CE73" s="769"/>
      <c r="CF73" s="769"/>
      <c r="CG73" s="769"/>
      <c r="CH73" s="769"/>
      <c r="CI73" s="769"/>
      <c r="CJ73" s="769"/>
      <c r="CK73" s="769"/>
      <c r="CL73" s="769"/>
      <c r="CM73" s="769"/>
      <c r="CN73" s="769"/>
      <c r="CO73" s="769"/>
      <c r="CP73" s="769"/>
      <c r="CQ73" s="769"/>
      <c r="CR73" s="769"/>
      <c r="CS73" s="769"/>
      <c r="CT73" s="769"/>
      <c r="CU73" s="769"/>
      <c r="CV73" s="769"/>
      <c r="CW73" s="769"/>
      <c r="CX73" s="769"/>
      <c r="CY73" s="769"/>
      <c r="CZ73" s="769"/>
      <c r="DA73" s="769"/>
      <c r="DB73" s="769"/>
      <c r="DC73" s="769"/>
      <c r="DD73" s="769"/>
      <c r="DE73" s="769"/>
      <c r="DF73" s="769"/>
      <c r="DG73" s="769"/>
      <c r="DH73" s="769"/>
      <c r="DI73" s="769"/>
      <c r="DJ73" s="769"/>
      <c r="DK73" s="769"/>
      <c r="DL73" s="769"/>
      <c r="DM73" s="769"/>
      <c r="DN73" s="769"/>
      <c r="DO73" s="769"/>
      <c r="DP73" s="769"/>
      <c r="DQ73" s="769"/>
      <c r="DR73" s="769"/>
      <c r="DS73" s="769"/>
      <c r="DT73" s="769"/>
      <c r="DU73" s="769"/>
      <c r="DV73" s="769"/>
      <c r="DW73" s="769"/>
      <c r="DX73" s="769"/>
      <c r="DY73" s="769"/>
      <c r="DZ73" s="769"/>
      <c r="EA73" s="769"/>
      <c r="EB73" s="769"/>
      <c r="EC73" s="769"/>
      <c r="ED73" s="769"/>
      <c r="EE73" s="769"/>
      <c r="EF73" s="769"/>
      <c r="EG73" s="769"/>
      <c r="EH73" s="769"/>
      <c r="EI73" s="769"/>
      <c r="EJ73" s="769"/>
      <c r="EK73" s="769"/>
      <c r="EL73" s="769"/>
      <c r="EM73" s="769"/>
      <c r="EN73" s="769"/>
      <c r="EO73" s="769"/>
      <c r="EP73" s="769"/>
      <c r="EQ73" s="769"/>
      <c r="ER73" s="769"/>
      <c r="ES73" s="769"/>
      <c r="ET73" s="769"/>
      <c r="EU73" s="769"/>
      <c r="EV73" s="769"/>
      <c r="EW73" s="769"/>
      <c r="EX73" s="769"/>
      <c r="EY73" s="769"/>
      <c r="EZ73" s="769"/>
      <c r="FA73" s="769"/>
      <c r="FB73" s="769"/>
      <c r="FC73" s="769"/>
      <c r="FD73" s="769"/>
      <c r="FE73" s="769"/>
      <c r="FF73" s="769"/>
      <c r="FG73" s="769"/>
      <c r="FH73" s="769"/>
      <c r="FI73" s="769"/>
      <c r="FJ73" s="769"/>
      <c r="FK73" s="769"/>
      <c r="FL73" s="769"/>
      <c r="FM73" s="769"/>
      <c r="FN73" s="769"/>
      <c r="FO73" s="769"/>
      <c r="FP73" s="769"/>
      <c r="FQ73" s="769"/>
      <c r="FR73" s="769"/>
      <c r="FS73" s="769"/>
      <c r="FT73" s="769"/>
      <c r="FU73" s="769"/>
      <c r="FV73" s="769"/>
      <c r="FW73" s="769"/>
      <c r="FX73" s="769"/>
      <c r="FY73" s="769"/>
      <c r="FZ73" s="769"/>
      <c r="GA73" s="769"/>
      <c r="GB73" s="798"/>
      <c r="GC73" s="760" t="s">
        <v>231</v>
      </c>
      <c r="GD73" s="761"/>
      <c r="GE73" s="761"/>
      <c r="GF73" s="761"/>
      <c r="GG73" s="761"/>
      <c r="GH73" s="762"/>
    </row>
    <row r="74" spans="3:213" ht="149.25" customHeight="1" thickBot="1">
      <c r="BK74" s="195" t="s">
        <v>232</v>
      </c>
      <c r="BL74" s="196" t="s">
        <v>233</v>
      </c>
      <c r="BM74" s="757" t="s">
        <v>234</v>
      </c>
      <c r="BN74" s="758"/>
      <c r="BO74" s="758"/>
      <c r="BP74" s="759"/>
      <c r="BQ74" s="757" t="s">
        <v>235</v>
      </c>
      <c r="BR74" s="758"/>
      <c r="BS74" s="758"/>
      <c r="BT74" s="759"/>
      <c r="BU74" s="757" t="s">
        <v>236</v>
      </c>
      <c r="BV74" s="758"/>
      <c r="BW74" s="758"/>
      <c r="BX74" s="759"/>
      <c r="BY74" s="757" t="s">
        <v>237</v>
      </c>
      <c r="BZ74" s="758"/>
      <c r="CA74" s="758"/>
      <c r="CB74" s="759"/>
      <c r="CC74" s="757" t="s">
        <v>238</v>
      </c>
      <c r="CD74" s="758"/>
      <c r="CE74" s="758"/>
      <c r="CF74" s="759"/>
      <c r="CG74" s="757" t="s">
        <v>239</v>
      </c>
      <c r="CH74" s="758"/>
      <c r="CI74" s="758"/>
      <c r="CJ74" s="759"/>
      <c r="CK74" s="757" t="s">
        <v>240</v>
      </c>
      <c r="CL74" s="758"/>
      <c r="CM74" s="758"/>
      <c r="CN74" s="759"/>
      <c r="CO74" s="757" t="s">
        <v>241</v>
      </c>
      <c r="CP74" s="758"/>
      <c r="CQ74" s="758"/>
      <c r="CR74" s="759"/>
      <c r="CS74" s="757" t="s">
        <v>242</v>
      </c>
      <c r="CT74" s="758"/>
      <c r="CU74" s="758"/>
      <c r="CV74" s="759"/>
      <c r="CW74" s="757" t="s">
        <v>243</v>
      </c>
      <c r="CX74" s="758"/>
      <c r="CY74" s="758"/>
      <c r="CZ74" s="759"/>
      <c r="DA74" s="757" t="s">
        <v>300</v>
      </c>
      <c r="DB74" s="758"/>
      <c r="DC74" s="758"/>
      <c r="DD74" s="759"/>
      <c r="DE74" s="757" t="s">
        <v>301</v>
      </c>
      <c r="DF74" s="758"/>
      <c r="DG74" s="758"/>
      <c r="DH74" s="759"/>
      <c r="DI74" s="757" t="s">
        <v>302</v>
      </c>
      <c r="DJ74" s="758"/>
      <c r="DK74" s="758"/>
      <c r="DL74" s="759"/>
      <c r="DM74" s="757" t="s">
        <v>303</v>
      </c>
      <c r="DN74" s="758"/>
      <c r="DO74" s="758"/>
      <c r="DP74" s="759"/>
      <c r="DQ74" s="757" t="s">
        <v>304</v>
      </c>
      <c r="DR74" s="758"/>
      <c r="DS74" s="758"/>
      <c r="DT74" s="759"/>
      <c r="DU74" s="757" t="s">
        <v>305</v>
      </c>
      <c r="DV74" s="758"/>
      <c r="DW74" s="758"/>
      <c r="DX74" s="759"/>
      <c r="DY74" s="757" t="s">
        <v>306</v>
      </c>
      <c r="DZ74" s="758"/>
      <c r="EA74" s="758"/>
      <c r="EB74" s="759"/>
      <c r="EC74" s="757" t="s">
        <v>307</v>
      </c>
      <c r="ED74" s="758"/>
      <c r="EE74" s="758"/>
      <c r="EF74" s="759"/>
      <c r="EG74" s="757" t="s">
        <v>308</v>
      </c>
      <c r="EH74" s="758"/>
      <c r="EI74" s="758"/>
      <c r="EJ74" s="759"/>
      <c r="EK74" s="757" t="s">
        <v>309</v>
      </c>
      <c r="EL74" s="758"/>
      <c r="EM74" s="758"/>
      <c r="EN74" s="759"/>
      <c r="EO74" s="757" t="s">
        <v>320</v>
      </c>
      <c r="EP74" s="758"/>
      <c r="EQ74" s="758"/>
      <c r="ER74" s="759"/>
      <c r="ES74" s="757" t="s">
        <v>321</v>
      </c>
      <c r="ET74" s="758"/>
      <c r="EU74" s="758"/>
      <c r="EV74" s="759"/>
      <c r="EW74" s="757" t="s">
        <v>322</v>
      </c>
      <c r="EX74" s="758"/>
      <c r="EY74" s="758"/>
      <c r="EZ74" s="759"/>
      <c r="FA74" s="757" t="s">
        <v>323</v>
      </c>
      <c r="FB74" s="758"/>
      <c r="FC74" s="758"/>
      <c r="FD74" s="759"/>
      <c r="FE74" s="757" t="s">
        <v>324</v>
      </c>
      <c r="FF74" s="758"/>
      <c r="FG74" s="758"/>
      <c r="FH74" s="759"/>
      <c r="FI74" s="757" t="s">
        <v>325</v>
      </c>
      <c r="FJ74" s="758"/>
      <c r="FK74" s="758"/>
      <c r="FL74" s="759"/>
      <c r="FM74" s="757" t="s">
        <v>326</v>
      </c>
      <c r="FN74" s="758"/>
      <c r="FO74" s="758"/>
      <c r="FP74" s="759"/>
      <c r="FQ74" s="757" t="s">
        <v>327</v>
      </c>
      <c r="FR74" s="758"/>
      <c r="FS74" s="758"/>
      <c r="FT74" s="759"/>
      <c r="FU74" s="757" t="s">
        <v>328</v>
      </c>
      <c r="FV74" s="758"/>
      <c r="FW74" s="758"/>
      <c r="FX74" s="759"/>
      <c r="FY74" s="757" t="s">
        <v>329</v>
      </c>
      <c r="FZ74" s="758"/>
      <c r="GA74" s="758"/>
      <c r="GB74" s="759"/>
      <c r="GC74" s="197" t="s">
        <v>244</v>
      </c>
      <c r="GD74" s="198" t="s">
        <v>245</v>
      </c>
      <c r="GE74" s="198" t="s">
        <v>246</v>
      </c>
      <c r="GF74" s="198" t="s">
        <v>247</v>
      </c>
      <c r="GG74" s="199" t="s">
        <v>248</v>
      </c>
      <c r="GH74" s="200" t="s">
        <v>249</v>
      </c>
    </row>
    <row r="75" spans="3:213" ht="7.5" customHeight="1"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  <c r="BJ75" s="193"/>
      <c r="BK75" s="700" t="s">
        <v>250</v>
      </c>
      <c r="BL75" s="744"/>
      <c r="BM75" s="739"/>
      <c r="BN75" s="739"/>
      <c r="BO75" s="739"/>
      <c r="BP75" s="740"/>
      <c r="BQ75" s="738"/>
      <c r="BR75" s="739"/>
      <c r="BS75" s="739"/>
      <c r="BT75" s="740"/>
      <c r="BU75" s="738"/>
      <c r="BV75" s="739"/>
      <c r="BW75" s="739"/>
      <c r="BX75" s="740"/>
      <c r="BY75" s="738"/>
      <c r="BZ75" s="739"/>
      <c r="CA75" s="739"/>
      <c r="CB75" s="740"/>
      <c r="CC75" s="738"/>
      <c r="CD75" s="739"/>
      <c r="CE75" s="739"/>
      <c r="CF75" s="740"/>
      <c r="CG75" s="738"/>
      <c r="CH75" s="739"/>
      <c r="CI75" s="739"/>
      <c r="CJ75" s="740"/>
      <c r="CK75" s="738"/>
      <c r="CL75" s="739"/>
      <c r="CM75" s="739"/>
      <c r="CN75" s="740"/>
      <c r="CO75" s="738"/>
      <c r="CP75" s="739"/>
      <c r="CQ75" s="739"/>
      <c r="CR75" s="740"/>
      <c r="CS75" s="738"/>
      <c r="CT75" s="739"/>
      <c r="CU75" s="739"/>
      <c r="CV75" s="740"/>
      <c r="CW75" s="738"/>
      <c r="CX75" s="739"/>
      <c r="CY75" s="739"/>
      <c r="CZ75" s="740"/>
      <c r="DA75" s="738"/>
      <c r="DB75" s="739"/>
      <c r="DC75" s="739"/>
      <c r="DD75" s="740"/>
      <c r="DE75" s="738"/>
      <c r="DF75" s="739"/>
      <c r="DG75" s="739"/>
      <c r="DH75" s="740"/>
      <c r="DI75" s="738"/>
      <c r="DJ75" s="739"/>
      <c r="DK75" s="739"/>
      <c r="DL75" s="740"/>
      <c r="DM75" s="738"/>
      <c r="DN75" s="739"/>
      <c r="DO75" s="739"/>
      <c r="DP75" s="740"/>
      <c r="DQ75" s="738"/>
      <c r="DR75" s="739"/>
      <c r="DS75" s="739"/>
      <c r="DT75" s="740"/>
      <c r="DU75" s="738"/>
      <c r="DV75" s="739"/>
      <c r="DW75" s="739"/>
      <c r="DX75" s="740"/>
      <c r="DY75" s="738"/>
      <c r="DZ75" s="739"/>
      <c r="EA75" s="739"/>
      <c r="EB75" s="740"/>
      <c r="EC75" s="738"/>
      <c r="ED75" s="739"/>
      <c r="EE75" s="739"/>
      <c r="EF75" s="740"/>
      <c r="EG75" s="738"/>
      <c r="EH75" s="739"/>
      <c r="EI75" s="739"/>
      <c r="EJ75" s="740"/>
      <c r="EK75" s="738"/>
      <c r="EL75" s="739"/>
      <c r="EM75" s="739"/>
      <c r="EN75" s="740"/>
      <c r="EO75" s="738"/>
      <c r="EP75" s="739"/>
      <c r="EQ75" s="739"/>
      <c r="ER75" s="740"/>
      <c r="ES75" s="738"/>
      <c r="ET75" s="739"/>
      <c r="EU75" s="739"/>
      <c r="EV75" s="740"/>
      <c r="EW75" s="738"/>
      <c r="EX75" s="739"/>
      <c r="EY75" s="739"/>
      <c r="EZ75" s="740"/>
      <c r="FA75" s="738"/>
      <c r="FB75" s="739"/>
      <c r="FC75" s="739"/>
      <c r="FD75" s="740"/>
      <c r="FE75" s="738"/>
      <c r="FF75" s="739"/>
      <c r="FG75" s="739"/>
      <c r="FH75" s="740"/>
      <c r="FI75" s="738"/>
      <c r="FJ75" s="739"/>
      <c r="FK75" s="739"/>
      <c r="FL75" s="740"/>
      <c r="FM75" s="738"/>
      <c r="FN75" s="739"/>
      <c r="FO75" s="739"/>
      <c r="FP75" s="740"/>
      <c r="FQ75" s="738"/>
      <c r="FR75" s="739"/>
      <c r="FS75" s="739"/>
      <c r="FT75" s="740"/>
      <c r="FU75" s="738"/>
      <c r="FV75" s="739"/>
      <c r="FW75" s="739"/>
      <c r="FX75" s="740"/>
      <c r="FY75" s="738"/>
      <c r="FZ75" s="739"/>
      <c r="GA75" s="739"/>
      <c r="GB75" s="739"/>
      <c r="GC75" s="735"/>
      <c r="GD75" s="736"/>
      <c r="GE75" s="736"/>
      <c r="GF75" s="736"/>
      <c r="GG75" s="737"/>
      <c r="GH75" s="797">
        <f>GC75-MAX(GD75:GG78)</f>
        <v>0</v>
      </c>
    </row>
    <row r="76" spans="3:213" ht="7.5" customHeight="1"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3"/>
      <c r="BJ76" s="192"/>
      <c r="BK76" s="788"/>
      <c r="BL76" s="724"/>
      <c r="BM76" s="716"/>
      <c r="BN76" s="716"/>
      <c r="BO76" s="716"/>
      <c r="BP76" s="717"/>
      <c r="BQ76" s="715"/>
      <c r="BR76" s="716"/>
      <c r="BS76" s="716"/>
      <c r="BT76" s="717"/>
      <c r="BU76" s="715"/>
      <c r="BV76" s="716"/>
      <c r="BW76" s="716"/>
      <c r="BX76" s="717"/>
      <c r="BY76" s="715"/>
      <c r="BZ76" s="716"/>
      <c r="CA76" s="716"/>
      <c r="CB76" s="717"/>
      <c r="CC76" s="715"/>
      <c r="CD76" s="716"/>
      <c r="CE76" s="716"/>
      <c r="CF76" s="717"/>
      <c r="CG76" s="715"/>
      <c r="CH76" s="716"/>
      <c r="CI76" s="716"/>
      <c r="CJ76" s="717"/>
      <c r="CK76" s="715"/>
      <c r="CL76" s="716"/>
      <c r="CM76" s="716"/>
      <c r="CN76" s="717"/>
      <c r="CO76" s="715"/>
      <c r="CP76" s="716"/>
      <c r="CQ76" s="716"/>
      <c r="CR76" s="717"/>
      <c r="CS76" s="715"/>
      <c r="CT76" s="716"/>
      <c r="CU76" s="716"/>
      <c r="CV76" s="717"/>
      <c r="CW76" s="715"/>
      <c r="CX76" s="716"/>
      <c r="CY76" s="716"/>
      <c r="CZ76" s="717"/>
      <c r="DA76" s="715"/>
      <c r="DB76" s="716"/>
      <c r="DC76" s="716"/>
      <c r="DD76" s="717"/>
      <c r="DE76" s="715"/>
      <c r="DF76" s="716"/>
      <c r="DG76" s="716"/>
      <c r="DH76" s="717"/>
      <c r="DI76" s="715"/>
      <c r="DJ76" s="716"/>
      <c r="DK76" s="716"/>
      <c r="DL76" s="717"/>
      <c r="DM76" s="715"/>
      <c r="DN76" s="716"/>
      <c r="DO76" s="716"/>
      <c r="DP76" s="717"/>
      <c r="DQ76" s="715"/>
      <c r="DR76" s="716"/>
      <c r="DS76" s="716"/>
      <c r="DT76" s="717"/>
      <c r="DU76" s="715"/>
      <c r="DV76" s="716"/>
      <c r="DW76" s="716"/>
      <c r="DX76" s="717"/>
      <c r="DY76" s="715"/>
      <c r="DZ76" s="716"/>
      <c r="EA76" s="716"/>
      <c r="EB76" s="717"/>
      <c r="EC76" s="715"/>
      <c r="ED76" s="716"/>
      <c r="EE76" s="716"/>
      <c r="EF76" s="717"/>
      <c r="EG76" s="715"/>
      <c r="EH76" s="716"/>
      <c r="EI76" s="716"/>
      <c r="EJ76" s="717"/>
      <c r="EK76" s="715"/>
      <c r="EL76" s="716"/>
      <c r="EM76" s="716"/>
      <c r="EN76" s="717"/>
      <c r="EO76" s="715"/>
      <c r="EP76" s="716"/>
      <c r="EQ76" s="716"/>
      <c r="ER76" s="717"/>
      <c r="ES76" s="715"/>
      <c r="ET76" s="716"/>
      <c r="EU76" s="716"/>
      <c r="EV76" s="717"/>
      <c r="EW76" s="715"/>
      <c r="EX76" s="716"/>
      <c r="EY76" s="716"/>
      <c r="EZ76" s="717"/>
      <c r="FA76" s="715"/>
      <c r="FB76" s="716"/>
      <c r="FC76" s="716"/>
      <c r="FD76" s="717"/>
      <c r="FE76" s="715"/>
      <c r="FF76" s="716"/>
      <c r="FG76" s="716"/>
      <c r="FH76" s="717"/>
      <c r="FI76" s="715"/>
      <c r="FJ76" s="716"/>
      <c r="FK76" s="716"/>
      <c r="FL76" s="717"/>
      <c r="FM76" s="715"/>
      <c r="FN76" s="716"/>
      <c r="FO76" s="716"/>
      <c r="FP76" s="717"/>
      <c r="FQ76" s="715"/>
      <c r="FR76" s="716"/>
      <c r="FS76" s="716"/>
      <c r="FT76" s="717"/>
      <c r="FU76" s="715"/>
      <c r="FV76" s="716"/>
      <c r="FW76" s="716"/>
      <c r="FX76" s="717"/>
      <c r="FY76" s="715"/>
      <c r="FZ76" s="716"/>
      <c r="GA76" s="716"/>
      <c r="GB76" s="716"/>
      <c r="GC76" s="733"/>
      <c r="GD76" s="727"/>
      <c r="GE76" s="727"/>
      <c r="GF76" s="727"/>
      <c r="GG76" s="730"/>
      <c r="GH76" s="794"/>
    </row>
    <row r="77" spans="3:213" ht="7.5" customHeight="1"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3"/>
      <c r="BI77" s="194"/>
      <c r="BJ77" s="192"/>
      <c r="BK77" s="788"/>
      <c r="BL77" s="724"/>
      <c r="BM77" s="716"/>
      <c r="BN77" s="716"/>
      <c r="BO77" s="716"/>
      <c r="BP77" s="717"/>
      <c r="BQ77" s="715"/>
      <c r="BR77" s="716"/>
      <c r="BS77" s="716"/>
      <c r="BT77" s="717"/>
      <c r="BU77" s="715"/>
      <c r="BV77" s="716"/>
      <c r="BW77" s="716"/>
      <c r="BX77" s="717"/>
      <c r="BY77" s="715"/>
      <c r="BZ77" s="716"/>
      <c r="CA77" s="716"/>
      <c r="CB77" s="717"/>
      <c r="CC77" s="715"/>
      <c r="CD77" s="716"/>
      <c r="CE77" s="716"/>
      <c r="CF77" s="717"/>
      <c r="CG77" s="715"/>
      <c r="CH77" s="716"/>
      <c r="CI77" s="716"/>
      <c r="CJ77" s="717"/>
      <c r="CK77" s="715"/>
      <c r="CL77" s="716"/>
      <c r="CM77" s="716"/>
      <c r="CN77" s="717"/>
      <c r="CO77" s="715"/>
      <c r="CP77" s="716"/>
      <c r="CQ77" s="716"/>
      <c r="CR77" s="717"/>
      <c r="CS77" s="715"/>
      <c r="CT77" s="716"/>
      <c r="CU77" s="716"/>
      <c r="CV77" s="717"/>
      <c r="CW77" s="715"/>
      <c r="CX77" s="716"/>
      <c r="CY77" s="716"/>
      <c r="CZ77" s="717"/>
      <c r="DA77" s="715"/>
      <c r="DB77" s="716"/>
      <c r="DC77" s="716"/>
      <c r="DD77" s="717"/>
      <c r="DE77" s="715"/>
      <c r="DF77" s="716"/>
      <c r="DG77" s="716"/>
      <c r="DH77" s="717"/>
      <c r="DI77" s="715"/>
      <c r="DJ77" s="716"/>
      <c r="DK77" s="716"/>
      <c r="DL77" s="717"/>
      <c r="DM77" s="715"/>
      <c r="DN77" s="716"/>
      <c r="DO77" s="716"/>
      <c r="DP77" s="717"/>
      <c r="DQ77" s="715"/>
      <c r="DR77" s="716"/>
      <c r="DS77" s="716"/>
      <c r="DT77" s="717"/>
      <c r="DU77" s="715"/>
      <c r="DV77" s="716"/>
      <c r="DW77" s="716"/>
      <c r="DX77" s="717"/>
      <c r="DY77" s="715"/>
      <c r="DZ77" s="716"/>
      <c r="EA77" s="716"/>
      <c r="EB77" s="717"/>
      <c r="EC77" s="715"/>
      <c r="ED77" s="716"/>
      <c r="EE77" s="716"/>
      <c r="EF77" s="717"/>
      <c r="EG77" s="715"/>
      <c r="EH77" s="716"/>
      <c r="EI77" s="716"/>
      <c r="EJ77" s="717"/>
      <c r="EK77" s="715"/>
      <c r="EL77" s="716"/>
      <c r="EM77" s="716"/>
      <c r="EN77" s="717"/>
      <c r="EO77" s="715"/>
      <c r="EP77" s="716"/>
      <c r="EQ77" s="716"/>
      <c r="ER77" s="717"/>
      <c r="ES77" s="715"/>
      <c r="ET77" s="716"/>
      <c r="EU77" s="716"/>
      <c r="EV77" s="717"/>
      <c r="EW77" s="715"/>
      <c r="EX77" s="716"/>
      <c r="EY77" s="716"/>
      <c r="EZ77" s="717"/>
      <c r="FA77" s="715"/>
      <c r="FB77" s="716"/>
      <c r="FC77" s="716"/>
      <c r="FD77" s="717"/>
      <c r="FE77" s="715"/>
      <c r="FF77" s="716"/>
      <c r="FG77" s="716"/>
      <c r="FH77" s="717"/>
      <c r="FI77" s="715"/>
      <c r="FJ77" s="716"/>
      <c r="FK77" s="716"/>
      <c r="FL77" s="717"/>
      <c r="FM77" s="715"/>
      <c r="FN77" s="716"/>
      <c r="FO77" s="716"/>
      <c r="FP77" s="717"/>
      <c r="FQ77" s="715"/>
      <c r="FR77" s="716"/>
      <c r="FS77" s="716"/>
      <c r="FT77" s="717"/>
      <c r="FU77" s="715"/>
      <c r="FV77" s="716"/>
      <c r="FW77" s="716"/>
      <c r="FX77" s="717"/>
      <c r="FY77" s="715"/>
      <c r="FZ77" s="716"/>
      <c r="GA77" s="716"/>
      <c r="GB77" s="716"/>
      <c r="GC77" s="733"/>
      <c r="GD77" s="727"/>
      <c r="GE77" s="727"/>
      <c r="GF77" s="727"/>
      <c r="GG77" s="730"/>
      <c r="GH77" s="794"/>
    </row>
    <row r="78" spans="3:213" ht="7.5" customHeight="1">
      <c r="C78" s="192"/>
      <c r="D78" s="192"/>
      <c r="E78" s="192"/>
      <c r="F78" s="192"/>
      <c r="G78" s="192"/>
      <c r="H78" s="192"/>
      <c r="I78" s="192"/>
      <c r="J78" s="192"/>
      <c r="K78" s="192"/>
      <c r="L78" s="192"/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3"/>
      <c r="BH78" s="711"/>
      <c r="BI78" s="711"/>
      <c r="BJ78" s="194"/>
      <c r="BK78" s="788"/>
      <c r="BL78" s="724"/>
      <c r="BM78" s="719"/>
      <c r="BN78" s="719"/>
      <c r="BO78" s="719"/>
      <c r="BP78" s="720"/>
      <c r="BQ78" s="718"/>
      <c r="BR78" s="719"/>
      <c r="BS78" s="719"/>
      <c r="BT78" s="720"/>
      <c r="BU78" s="718"/>
      <c r="BV78" s="719"/>
      <c r="BW78" s="719"/>
      <c r="BX78" s="720"/>
      <c r="BY78" s="718"/>
      <c r="BZ78" s="719"/>
      <c r="CA78" s="719"/>
      <c r="CB78" s="720"/>
      <c r="CC78" s="718"/>
      <c r="CD78" s="719"/>
      <c r="CE78" s="719"/>
      <c r="CF78" s="720"/>
      <c r="CG78" s="718"/>
      <c r="CH78" s="719"/>
      <c r="CI78" s="719"/>
      <c r="CJ78" s="720"/>
      <c r="CK78" s="718"/>
      <c r="CL78" s="719"/>
      <c r="CM78" s="719"/>
      <c r="CN78" s="720"/>
      <c r="CO78" s="718"/>
      <c r="CP78" s="719"/>
      <c r="CQ78" s="719"/>
      <c r="CR78" s="720"/>
      <c r="CS78" s="718"/>
      <c r="CT78" s="719"/>
      <c r="CU78" s="719"/>
      <c r="CV78" s="720"/>
      <c r="CW78" s="718"/>
      <c r="CX78" s="719"/>
      <c r="CY78" s="719"/>
      <c r="CZ78" s="720"/>
      <c r="DA78" s="718"/>
      <c r="DB78" s="719"/>
      <c r="DC78" s="719"/>
      <c r="DD78" s="720"/>
      <c r="DE78" s="718"/>
      <c r="DF78" s="719"/>
      <c r="DG78" s="719"/>
      <c r="DH78" s="720"/>
      <c r="DI78" s="718"/>
      <c r="DJ78" s="719"/>
      <c r="DK78" s="719"/>
      <c r="DL78" s="720"/>
      <c r="DM78" s="718"/>
      <c r="DN78" s="719"/>
      <c r="DO78" s="719"/>
      <c r="DP78" s="720"/>
      <c r="DQ78" s="718"/>
      <c r="DR78" s="719"/>
      <c r="DS78" s="719"/>
      <c r="DT78" s="720"/>
      <c r="DU78" s="718"/>
      <c r="DV78" s="719"/>
      <c r="DW78" s="719"/>
      <c r="DX78" s="720"/>
      <c r="DY78" s="718"/>
      <c r="DZ78" s="719"/>
      <c r="EA78" s="719"/>
      <c r="EB78" s="720"/>
      <c r="EC78" s="718"/>
      <c r="ED78" s="719"/>
      <c r="EE78" s="719"/>
      <c r="EF78" s="720"/>
      <c r="EG78" s="718"/>
      <c r="EH78" s="719"/>
      <c r="EI78" s="719"/>
      <c r="EJ78" s="720"/>
      <c r="EK78" s="718"/>
      <c r="EL78" s="719"/>
      <c r="EM78" s="719"/>
      <c r="EN78" s="720"/>
      <c r="EO78" s="718"/>
      <c r="EP78" s="719"/>
      <c r="EQ78" s="719"/>
      <c r="ER78" s="720"/>
      <c r="ES78" s="718"/>
      <c r="ET78" s="719"/>
      <c r="EU78" s="719"/>
      <c r="EV78" s="720"/>
      <c r="EW78" s="718"/>
      <c r="EX78" s="719"/>
      <c r="EY78" s="719"/>
      <c r="EZ78" s="720"/>
      <c r="FA78" s="718"/>
      <c r="FB78" s="719"/>
      <c r="FC78" s="719"/>
      <c r="FD78" s="720"/>
      <c r="FE78" s="718"/>
      <c r="FF78" s="719"/>
      <c r="FG78" s="719"/>
      <c r="FH78" s="720"/>
      <c r="FI78" s="718"/>
      <c r="FJ78" s="719"/>
      <c r="FK78" s="719"/>
      <c r="FL78" s="720"/>
      <c r="FM78" s="718"/>
      <c r="FN78" s="719"/>
      <c r="FO78" s="719"/>
      <c r="FP78" s="720"/>
      <c r="FQ78" s="718"/>
      <c r="FR78" s="719"/>
      <c r="FS78" s="719"/>
      <c r="FT78" s="720"/>
      <c r="FU78" s="718"/>
      <c r="FV78" s="719"/>
      <c r="FW78" s="719"/>
      <c r="FX78" s="720"/>
      <c r="FY78" s="718"/>
      <c r="FZ78" s="719"/>
      <c r="GA78" s="719"/>
      <c r="GB78" s="719"/>
      <c r="GC78" s="733"/>
      <c r="GD78" s="727"/>
      <c r="GE78" s="727"/>
      <c r="GF78" s="727"/>
      <c r="GG78" s="730"/>
      <c r="GH78" s="794"/>
    </row>
    <row r="79" spans="3:213" ht="7.5" customHeight="1"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3"/>
      <c r="BG79" s="194"/>
      <c r="BH79" s="711"/>
      <c r="BI79" s="711"/>
      <c r="BJ79" s="193"/>
      <c r="BK79" s="788" t="s">
        <v>251</v>
      </c>
      <c r="BL79" s="724"/>
      <c r="BM79" s="721"/>
      <c r="BN79" s="713"/>
      <c r="BO79" s="713"/>
      <c r="BP79" s="714"/>
      <c r="BQ79" s="712"/>
      <c r="BR79" s="713"/>
      <c r="BS79" s="713"/>
      <c r="BT79" s="714"/>
      <c r="BU79" s="712"/>
      <c r="BV79" s="713"/>
      <c r="BW79" s="713"/>
      <c r="BX79" s="714"/>
      <c r="BY79" s="712"/>
      <c r="BZ79" s="713"/>
      <c r="CA79" s="713"/>
      <c r="CB79" s="714"/>
      <c r="CC79" s="712"/>
      <c r="CD79" s="713"/>
      <c r="CE79" s="713"/>
      <c r="CF79" s="714"/>
      <c r="CG79" s="712"/>
      <c r="CH79" s="713"/>
      <c r="CI79" s="713"/>
      <c r="CJ79" s="714"/>
      <c r="CK79" s="712"/>
      <c r="CL79" s="713"/>
      <c r="CM79" s="713"/>
      <c r="CN79" s="714"/>
      <c r="CO79" s="712"/>
      <c r="CP79" s="713"/>
      <c r="CQ79" s="713"/>
      <c r="CR79" s="714"/>
      <c r="CS79" s="712"/>
      <c r="CT79" s="713"/>
      <c r="CU79" s="713"/>
      <c r="CV79" s="714"/>
      <c r="CW79" s="712"/>
      <c r="CX79" s="713"/>
      <c r="CY79" s="713"/>
      <c r="CZ79" s="714"/>
      <c r="DA79" s="712"/>
      <c r="DB79" s="713"/>
      <c r="DC79" s="713"/>
      <c r="DD79" s="714"/>
      <c r="DE79" s="712"/>
      <c r="DF79" s="713"/>
      <c r="DG79" s="713"/>
      <c r="DH79" s="714"/>
      <c r="DI79" s="712"/>
      <c r="DJ79" s="713"/>
      <c r="DK79" s="713"/>
      <c r="DL79" s="714"/>
      <c r="DM79" s="712"/>
      <c r="DN79" s="713"/>
      <c r="DO79" s="713"/>
      <c r="DP79" s="714"/>
      <c r="DQ79" s="712"/>
      <c r="DR79" s="713"/>
      <c r="DS79" s="713"/>
      <c r="DT79" s="714"/>
      <c r="DU79" s="712"/>
      <c r="DV79" s="713"/>
      <c r="DW79" s="713"/>
      <c r="DX79" s="714"/>
      <c r="DY79" s="712"/>
      <c r="DZ79" s="713"/>
      <c r="EA79" s="713"/>
      <c r="EB79" s="714"/>
      <c r="EC79" s="712"/>
      <c r="ED79" s="713"/>
      <c r="EE79" s="713"/>
      <c r="EF79" s="714"/>
      <c r="EG79" s="712"/>
      <c r="EH79" s="713"/>
      <c r="EI79" s="713"/>
      <c r="EJ79" s="714"/>
      <c r="EK79" s="712"/>
      <c r="EL79" s="713"/>
      <c r="EM79" s="713"/>
      <c r="EN79" s="714"/>
      <c r="EO79" s="712"/>
      <c r="EP79" s="713"/>
      <c r="EQ79" s="713"/>
      <c r="ER79" s="714"/>
      <c r="ES79" s="712"/>
      <c r="ET79" s="713"/>
      <c r="EU79" s="713"/>
      <c r="EV79" s="714"/>
      <c r="EW79" s="712"/>
      <c r="EX79" s="713"/>
      <c r="EY79" s="713"/>
      <c r="EZ79" s="714"/>
      <c r="FA79" s="712"/>
      <c r="FB79" s="713"/>
      <c r="FC79" s="713"/>
      <c r="FD79" s="714"/>
      <c r="FE79" s="712"/>
      <c r="FF79" s="713"/>
      <c r="FG79" s="713"/>
      <c r="FH79" s="714"/>
      <c r="FI79" s="712"/>
      <c r="FJ79" s="713"/>
      <c r="FK79" s="713"/>
      <c r="FL79" s="714"/>
      <c r="FM79" s="712"/>
      <c r="FN79" s="713"/>
      <c r="FO79" s="713"/>
      <c r="FP79" s="714"/>
      <c r="FQ79" s="712"/>
      <c r="FR79" s="713"/>
      <c r="FS79" s="713"/>
      <c r="FT79" s="714"/>
      <c r="FU79" s="712"/>
      <c r="FV79" s="713"/>
      <c r="FW79" s="713"/>
      <c r="FX79" s="714"/>
      <c r="FY79" s="712"/>
      <c r="FZ79" s="713"/>
      <c r="GA79" s="713"/>
      <c r="GB79" s="713"/>
      <c r="GC79" s="733"/>
      <c r="GD79" s="727"/>
      <c r="GE79" s="727"/>
      <c r="GF79" s="727"/>
      <c r="GG79" s="730"/>
      <c r="GH79" s="794">
        <f>GC79-MAX(GD79:GG82)</f>
        <v>0</v>
      </c>
    </row>
    <row r="80" spans="3:213" ht="7.5" customHeight="1">
      <c r="C80" s="192"/>
      <c r="D80" s="192"/>
      <c r="E80" s="192"/>
      <c r="F80" s="192"/>
      <c r="G80" s="192"/>
      <c r="H80" s="192"/>
      <c r="I80" s="192"/>
      <c r="J80" s="192"/>
      <c r="K80" s="192"/>
      <c r="L80" s="192"/>
      <c r="M80" s="192"/>
      <c r="N80" s="192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3"/>
      <c r="BF80" s="711"/>
      <c r="BG80" s="711"/>
      <c r="BH80" s="194"/>
      <c r="BI80" s="193"/>
      <c r="BJ80" s="192"/>
      <c r="BK80" s="788"/>
      <c r="BL80" s="724"/>
      <c r="BM80" s="722"/>
      <c r="BN80" s="716"/>
      <c r="BO80" s="716"/>
      <c r="BP80" s="717"/>
      <c r="BQ80" s="715"/>
      <c r="BR80" s="716"/>
      <c r="BS80" s="716"/>
      <c r="BT80" s="717"/>
      <c r="BU80" s="715"/>
      <c r="BV80" s="716"/>
      <c r="BW80" s="716"/>
      <c r="BX80" s="717"/>
      <c r="BY80" s="715"/>
      <c r="BZ80" s="716"/>
      <c r="CA80" s="716"/>
      <c r="CB80" s="717"/>
      <c r="CC80" s="715"/>
      <c r="CD80" s="716"/>
      <c r="CE80" s="716"/>
      <c r="CF80" s="717"/>
      <c r="CG80" s="715"/>
      <c r="CH80" s="716"/>
      <c r="CI80" s="716"/>
      <c r="CJ80" s="717"/>
      <c r="CK80" s="715"/>
      <c r="CL80" s="716"/>
      <c r="CM80" s="716"/>
      <c r="CN80" s="717"/>
      <c r="CO80" s="715"/>
      <c r="CP80" s="716"/>
      <c r="CQ80" s="716"/>
      <c r="CR80" s="717"/>
      <c r="CS80" s="715"/>
      <c r="CT80" s="716"/>
      <c r="CU80" s="716"/>
      <c r="CV80" s="717"/>
      <c r="CW80" s="715"/>
      <c r="CX80" s="716"/>
      <c r="CY80" s="716"/>
      <c r="CZ80" s="717"/>
      <c r="DA80" s="715"/>
      <c r="DB80" s="716"/>
      <c r="DC80" s="716"/>
      <c r="DD80" s="717"/>
      <c r="DE80" s="715"/>
      <c r="DF80" s="716"/>
      <c r="DG80" s="716"/>
      <c r="DH80" s="717"/>
      <c r="DI80" s="715"/>
      <c r="DJ80" s="716"/>
      <c r="DK80" s="716"/>
      <c r="DL80" s="717"/>
      <c r="DM80" s="715"/>
      <c r="DN80" s="716"/>
      <c r="DO80" s="716"/>
      <c r="DP80" s="717"/>
      <c r="DQ80" s="715"/>
      <c r="DR80" s="716"/>
      <c r="DS80" s="716"/>
      <c r="DT80" s="717"/>
      <c r="DU80" s="715"/>
      <c r="DV80" s="716"/>
      <c r="DW80" s="716"/>
      <c r="DX80" s="717"/>
      <c r="DY80" s="715"/>
      <c r="DZ80" s="716"/>
      <c r="EA80" s="716"/>
      <c r="EB80" s="717"/>
      <c r="EC80" s="715"/>
      <c r="ED80" s="716"/>
      <c r="EE80" s="716"/>
      <c r="EF80" s="717"/>
      <c r="EG80" s="715"/>
      <c r="EH80" s="716"/>
      <c r="EI80" s="716"/>
      <c r="EJ80" s="717"/>
      <c r="EK80" s="715"/>
      <c r="EL80" s="716"/>
      <c r="EM80" s="716"/>
      <c r="EN80" s="717"/>
      <c r="EO80" s="715"/>
      <c r="EP80" s="716"/>
      <c r="EQ80" s="716"/>
      <c r="ER80" s="717"/>
      <c r="ES80" s="715"/>
      <c r="ET80" s="716"/>
      <c r="EU80" s="716"/>
      <c r="EV80" s="717"/>
      <c r="EW80" s="715"/>
      <c r="EX80" s="716"/>
      <c r="EY80" s="716"/>
      <c r="EZ80" s="717"/>
      <c r="FA80" s="715"/>
      <c r="FB80" s="716"/>
      <c r="FC80" s="716"/>
      <c r="FD80" s="717"/>
      <c r="FE80" s="715"/>
      <c r="FF80" s="716"/>
      <c r="FG80" s="716"/>
      <c r="FH80" s="717"/>
      <c r="FI80" s="715"/>
      <c r="FJ80" s="716"/>
      <c r="FK80" s="716"/>
      <c r="FL80" s="717"/>
      <c r="FM80" s="715"/>
      <c r="FN80" s="716"/>
      <c r="FO80" s="716"/>
      <c r="FP80" s="717"/>
      <c r="FQ80" s="715"/>
      <c r="FR80" s="716"/>
      <c r="FS80" s="716"/>
      <c r="FT80" s="717"/>
      <c r="FU80" s="715"/>
      <c r="FV80" s="716"/>
      <c r="FW80" s="716"/>
      <c r="FX80" s="717"/>
      <c r="FY80" s="715"/>
      <c r="FZ80" s="716"/>
      <c r="GA80" s="716"/>
      <c r="GB80" s="716"/>
      <c r="GC80" s="733"/>
      <c r="GD80" s="727"/>
      <c r="GE80" s="727"/>
      <c r="GF80" s="727"/>
      <c r="GG80" s="730"/>
      <c r="GH80" s="794"/>
    </row>
    <row r="81" spans="3:190" ht="7.5" customHeight="1">
      <c r="C81" s="192"/>
      <c r="D81" s="192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3"/>
      <c r="BE81" s="194"/>
      <c r="BF81" s="711"/>
      <c r="BG81" s="711"/>
      <c r="BH81" s="193"/>
      <c r="BI81" s="194"/>
      <c r="BJ81" s="192"/>
      <c r="BK81" s="788"/>
      <c r="BL81" s="724"/>
      <c r="BM81" s="722"/>
      <c r="BN81" s="716"/>
      <c r="BO81" s="716"/>
      <c r="BP81" s="717"/>
      <c r="BQ81" s="715"/>
      <c r="BR81" s="716"/>
      <c r="BS81" s="716"/>
      <c r="BT81" s="717"/>
      <c r="BU81" s="715"/>
      <c r="BV81" s="716"/>
      <c r="BW81" s="716"/>
      <c r="BX81" s="717"/>
      <c r="BY81" s="715"/>
      <c r="BZ81" s="716"/>
      <c r="CA81" s="716"/>
      <c r="CB81" s="717"/>
      <c r="CC81" s="715"/>
      <c r="CD81" s="716"/>
      <c r="CE81" s="716"/>
      <c r="CF81" s="717"/>
      <c r="CG81" s="715"/>
      <c r="CH81" s="716"/>
      <c r="CI81" s="716"/>
      <c r="CJ81" s="717"/>
      <c r="CK81" s="715"/>
      <c r="CL81" s="716"/>
      <c r="CM81" s="716"/>
      <c r="CN81" s="717"/>
      <c r="CO81" s="715"/>
      <c r="CP81" s="716"/>
      <c r="CQ81" s="716"/>
      <c r="CR81" s="717"/>
      <c r="CS81" s="715"/>
      <c r="CT81" s="716"/>
      <c r="CU81" s="716"/>
      <c r="CV81" s="717"/>
      <c r="CW81" s="715"/>
      <c r="CX81" s="716"/>
      <c r="CY81" s="716"/>
      <c r="CZ81" s="717"/>
      <c r="DA81" s="715"/>
      <c r="DB81" s="716"/>
      <c r="DC81" s="716"/>
      <c r="DD81" s="717"/>
      <c r="DE81" s="715"/>
      <c r="DF81" s="716"/>
      <c r="DG81" s="716"/>
      <c r="DH81" s="717"/>
      <c r="DI81" s="715"/>
      <c r="DJ81" s="716"/>
      <c r="DK81" s="716"/>
      <c r="DL81" s="717"/>
      <c r="DM81" s="715"/>
      <c r="DN81" s="716"/>
      <c r="DO81" s="716"/>
      <c r="DP81" s="717"/>
      <c r="DQ81" s="715"/>
      <c r="DR81" s="716"/>
      <c r="DS81" s="716"/>
      <c r="DT81" s="717"/>
      <c r="DU81" s="715"/>
      <c r="DV81" s="716"/>
      <c r="DW81" s="716"/>
      <c r="DX81" s="717"/>
      <c r="DY81" s="715"/>
      <c r="DZ81" s="716"/>
      <c r="EA81" s="716"/>
      <c r="EB81" s="717"/>
      <c r="EC81" s="715"/>
      <c r="ED81" s="716"/>
      <c r="EE81" s="716"/>
      <c r="EF81" s="717"/>
      <c r="EG81" s="715"/>
      <c r="EH81" s="716"/>
      <c r="EI81" s="716"/>
      <c r="EJ81" s="717"/>
      <c r="EK81" s="715"/>
      <c r="EL81" s="716"/>
      <c r="EM81" s="716"/>
      <c r="EN81" s="717"/>
      <c r="EO81" s="715"/>
      <c r="EP81" s="716"/>
      <c r="EQ81" s="716"/>
      <c r="ER81" s="717"/>
      <c r="ES81" s="715"/>
      <c r="ET81" s="716"/>
      <c r="EU81" s="716"/>
      <c r="EV81" s="717"/>
      <c r="EW81" s="715"/>
      <c r="EX81" s="716"/>
      <c r="EY81" s="716"/>
      <c r="EZ81" s="717"/>
      <c r="FA81" s="715"/>
      <c r="FB81" s="716"/>
      <c r="FC81" s="716"/>
      <c r="FD81" s="717"/>
      <c r="FE81" s="715"/>
      <c r="FF81" s="716"/>
      <c r="FG81" s="716"/>
      <c r="FH81" s="717"/>
      <c r="FI81" s="715"/>
      <c r="FJ81" s="716"/>
      <c r="FK81" s="716"/>
      <c r="FL81" s="717"/>
      <c r="FM81" s="715"/>
      <c r="FN81" s="716"/>
      <c r="FO81" s="716"/>
      <c r="FP81" s="717"/>
      <c r="FQ81" s="715"/>
      <c r="FR81" s="716"/>
      <c r="FS81" s="716"/>
      <c r="FT81" s="717"/>
      <c r="FU81" s="715"/>
      <c r="FV81" s="716"/>
      <c r="FW81" s="716"/>
      <c r="FX81" s="717"/>
      <c r="FY81" s="715"/>
      <c r="FZ81" s="716"/>
      <c r="GA81" s="716"/>
      <c r="GB81" s="716"/>
      <c r="GC81" s="733"/>
      <c r="GD81" s="727"/>
      <c r="GE81" s="727"/>
      <c r="GF81" s="727"/>
      <c r="GG81" s="730"/>
      <c r="GH81" s="794"/>
    </row>
    <row r="82" spans="3:190" ht="7.5" customHeight="1"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3"/>
      <c r="BD82" s="711"/>
      <c r="BE82" s="711"/>
      <c r="BF82" s="194"/>
      <c r="BG82" s="193"/>
      <c r="BH82" s="711"/>
      <c r="BI82" s="711"/>
      <c r="BJ82" s="194"/>
      <c r="BK82" s="788"/>
      <c r="BL82" s="724"/>
      <c r="BM82" s="723"/>
      <c r="BN82" s="719"/>
      <c r="BO82" s="719"/>
      <c r="BP82" s="720"/>
      <c r="BQ82" s="718"/>
      <c r="BR82" s="719"/>
      <c r="BS82" s="719"/>
      <c r="BT82" s="720"/>
      <c r="BU82" s="718"/>
      <c r="BV82" s="719"/>
      <c r="BW82" s="719"/>
      <c r="BX82" s="720"/>
      <c r="BY82" s="718"/>
      <c r="BZ82" s="719"/>
      <c r="CA82" s="719"/>
      <c r="CB82" s="720"/>
      <c r="CC82" s="718"/>
      <c r="CD82" s="719"/>
      <c r="CE82" s="719"/>
      <c r="CF82" s="720"/>
      <c r="CG82" s="718"/>
      <c r="CH82" s="719"/>
      <c r="CI82" s="719"/>
      <c r="CJ82" s="720"/>
      <c r="CK82" s="718"/>
      <c r="CL82" s="719"/>
      <c r="CM82" s="719"/>
      <c r="CN82" s="720"/>
      <c r="CO82" s="718"/>
      <c r="CP82" s="719"/>
      <c r="CQ82" s="719"/>
      <c r="CR82" s="720"/>
      <c r="CS82" s="718"/>
      <c r="CT82" s="719"/>
      <c r="CU82" s="719"/>
      <c r="CV82" s="720"/>
      <c r="CW82" s="718"/>
      <c r="CX82" s="719"/>
      <c r="CY82" s="719"/>
      <c r="CZ82" s="720"/>
      <c r="DA82" s="718"/>
      <c r="DB82" s="719"/>
      <c r="DC82" s="719"/>
      <c r="DD82" s="720"/>
      <c r="DE82" s="718"/>
      <c r="DF82" s="719"/>
      <c r="DG82" s="719"/>
      <c r="DH82" s="720"/>
      <c r="DI82" s="718"/>
      <c r="DJ82" s="719"/>
      <c r="DK82" s="719"/>
      <c r="DL82" s="720"/>
      <c r="DM82" s="718"/>
      <c r="DN82" s="719"/>
      <c r="DO82" s="719"/>
      <c r="DP82" s="720"/>
      <c r="DQ82" s="718"/>
      <c r="DR82" s="719"/>
      <c r="DS82" s="719"/>
      <c r="DT82" s="720"/>
      <c r="DU82" s="718"/>
      <c r="DV82" s="719"/>
      <c r="DW82" s="719"/>
      <c r="DX82" s="720"/>
      <c r="DY82" s="718"/>
      <c r="DZ82" s="719"/>
      <c r="EA82" s="719"/>
      <c r="EB82" s="720"/>
      <c r="EC82" s="718"/>
      <c r="ED82" s="719"/>
      <c r="EE82" s="719"/>
      <c r="EF82" s="720"/>
      <c r="EG82" s="718"/>
      <c r="EH82" s="719"/>
      <c r="EI82" s="719"/>
      <c r="EJ82" s="720"/>
      <c r="EK82" s="718"/>
      <c r="EL82" s="719"/>
      <c r="EM82" s="719"/>
      <c r="EN82" s="720"/>
      <c r="EO82" s="718"/>
      <c r="EP82" s="719"/>
      <c r="EQ82" s="719"/>
      <c r="ER82" s="720"/>
      <c r="ES82" s="718"/>
      <c r="ET82" s="719"/>
      <c r="EU82" s="719"/>
      <c r="EV82" s="720"/>
      <c r="EW82" s="718"/>
      <c r="EX82" s="719"/>
      <c r="EY82" s="719"/>
      <c r="EZ82" s="720"/>
      <c r="FA82" s="718"/>
      <c r="FB82" s="719"/>
      <c r="FC82" s="719"/>
      <c r="FD82" s="720"/>
      <c r="FE82" s="718"/>
      <c r="FF82" s="719"/>
      <c r="FG82" s="719"/>
      <c r="FH82" s="720"/>
      <c r="FI82" s="718"/>
      <c r="FJ82" s="719"/>
      <c r="FK82" s="719"/>
      <c r="FL82" s="720"/>
      <c r="FM82" s="718"/>
      <c r="FN82" s="719"/>
      <c r="FO82" s="719"/>
      <c r="FP82" s="720"/>
      <c r="FQ82" s="718"/>
      <c r="FR82" s="719"/>
      <c r="FS82" s="719"/>
      <c r="FT82" s="720"/>
      <c r="FU82" s="718"/>
      <c r="FV82" s="719"/>
      <c r="FW82" s="719"/>
      <c r="FX82" s="720"/>
      <c r="FY82" s="718"/>
      <c r="FZ82" s="719"/>
      <c r="GA82" s="719"/>
      <c r="GB82" s="719"/>
      <c r="GC82" s="733"/>
      <c r="GD82" s="727"/>
      <c r="GE82" s="727"/>
      <c r="GF82" s="727"/>
      <c r="GG82" s="730"/>
      <c r="GH82" s="794"/>
    </row>
    <row r="83" spans="3:190" ht="7.5" customHeight="1"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3"/>
      <c r="BC83" s="194"/>
      <c r="BD83" s="711"/>
      <c r="BE83" s="711"/>
      <c r="BF83" s="193"/>
      <c r="BG83" s="194"/>
      <c r="BH83" s="711"/>
      <c r="BI83" s="711"/>
      <c r="BJ83" s="193"/>
      <c r="BK83" s="788" t="s">
        <v>252</v>
      </c>
      <c r="BL83" s="724"/>
      <c r="BM83" s="713"/>
      <c r="BN83" s="713"/>
      <c r="BO83" s="713"/>
      <c r="BP83" s="714"/>
      <c r="BQ83" s="712"/>
      <c r="BR83" s="713"/>
      <c r="BS83" s="713"/>
      <c r="BT83" s="714"/>
      <c r="BU83" s="712"/>
      <c r="BV83" s="713"/>
      <c r="BW83" s="713"/>
      <c r="BX83" s="714"/>
      <c r="BY83" s="712"/>
      <c r="BZ83" s="713"/>
      <c r="CA83" s="713"/>
      <c r="CB83" s="714"/>
      <c r="CC83" s="712"/>
      <c r="CD83" s="713"/>
      <c r="CE83" s="713"/>
      <c r="CF83" s="714"/>
      <c r="CG83" s="712"/>
      <c r="CH83" s="713"/>
      <c r="CI83" s="713"/>
      <c r="CJ83" s="714"/>
      <c r="CK83" s="712"/>
      <c r="CL83" s="713"/>
      <c r="CM83" s="713"/>
      <c r="CN83" s="714"/>
      <c r="CO83" s="712"/>
      <c r="CP83" s="713"/>
      <c r="CQ83" s="713"/>
      <c r="CR83" s="714"/>
      <c r="CS83" s="712"/>
      <c r="CT83" s="713"/>
      <c r="CU83" s="713"/>
      <c r="CV83" s="714"/>
      <c r="CW83" s="712"/>
      <c r="CX83" s="713"/>
      <c r="CY83" s="713"/>
      <c r="CZ83" s="714"/>
      <c r="DA83" s="712"/>
      <c r="DB83" s="713"/>
      <c r="DC83" s="713"/>
      <c r="DD83" s="714"/>
      <c r="DE83" s="712"/>
      <c r="DF83" s="713"/>
      <c r="DG83" s="713"/>
      <c r="DH83" s="714"/>
      <c r="DI83" s="712"/>
      <c r="DJ83" s="713"/>
      <c r="DK83" s="713"/>
      <c r="DL83" s="714"/>
      <c r="DM83" s="712"/>
      <c r="DN83" s="713"/>
      <c r="DO83" s="713"/>
      <c r="DP83" s="714"/>
      <c r="DQ83" s="712"/>
      <c r="DR83" s="713"/>
      <c r="DS83" s="713"/>
      <c r="DT83" s="714"/>
      <c r="DU83" s="712"/>
      <c r="DV83" s="713"/>
      <c r="DW83" s="713"/>
      <c r="DX83" s="714"/>
      <c r="DY83" s="712"/>
      <c r="DZ83" s="713"/>
      <c r="EA83" s="713"/>
      <c r="EB83" s="714"/>
      <c r="EC83" s="712"/>
      <c r="ED83" s="713"/>
      <c r="EE83" s="713"/>
      <c r="EF83" s="714"/>
      <c r="EG83" s="712"/>
      <c r="EH83" s="713"/>
      <c r="EI83" s="713"/>
      <c r="EJ83" s="714"/>
      <c r="EK83" s="712"/>
      <c r="EL83" s="713"/>
      <c r="EM83" s="713"/>
      <c r="EN83" s="714"/>
      <c r="EO83" s="712"/>
      <c r="EP83" s="713"/>
      <c r="EQ83" s="713"/>
      <c r="ER83" s="714"/>
      <c r="ES83" s="712"/>
      <c r="ET83" s="713"/>
      <c r="EU83" s="713"/>
      <c r="EV83" s="714"/>
      <c r="EW83" s="712"/>
      <c r="EX83" s="713"/>
      <c r="EY83" s="713"/>
      <c r="EZ83" s="714"/>
      <c r="FA83" s="712"/>
      <c r="FB83" s="713"/>
      <c r="FC83" s="713"/>
      <c r="FD83" s="714"/>
      <c r="FE83" s="712"/>
      <c r="FF83" s="713"/>
      <c r="FG83" s="713"/>
      <c r="FH83" s="714"/>
      <c r="FI83" s="712"/>
      <c r="FJ83" s="713"/>
      <c r="FK83" s="713"/>
      <c r="FL83" s="714"/>
      <c r="FM83" s="712"/>
      <c r="FN83" s="713"/>
      <c r="FO83" s="713"/>
      <c r="FP83" s="714"/>
      <c r="FQ83" s="712"/>
      <c r="FR83" s="713"/>
      <c r="FS83" s="713"/>
      <c r="FT83" s="714"/>
      <c r="FU83" s="712"/>
      <c r="FV83" s="713"/>
      <c r="FW83" s="713"/>
      <c r="FX83" s="714"/>
      <c r="FY83" s="712"/>
      <c r="FZ83" s="713"/>
      <c r="GA83" s="713"/>
      <c r="GB83" s="713"/>
      <c r="GC83" s="733"/>
      <c r="GD83" s="727"/>
      <c r="GE83" s="727"/>
      <c r="GF83" s="727"/>
      <c r="GG83" s="730"/>
      <c r="GH83" s="794">
        <f>GC83-MAX(GD83:GG86)</f>
        <v>0</v>
      </c>
    </row>
    <row r="84" spans="3:190" ht="7.5" customHeight="1">
      <c r="C84" s="192"/>
      <c r="D84" s="192"/>
      <c r="E84" s="192"/>
      <c r="F84" s="192"/>
      <c r="G84" s="192"/>
      <c r="H84" s="192"/>
      <c r="I84" s="192"/>
      <c r="J84" s="192"/>
      <c r="K84" s="192"/>
      <c r="L84" s="192"/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3"/>
      <c r="BB84" s="711"/>
      <c r="BC84" s="711"/>
      <c r="BD84" s="194"/>
      <c r="BE84" s="193"/>
      <c r="BF84" s="711"/>
      <c r="BG84" s="711"/>
      <c r="BH84" s="194"/>
      <c r="BI84" s="193"/>
      <c r="BJ84" s="192"/>
      <c r="BK84" s="788"/>
      <c r="BL84" s="724"/>
      <c r="BM84" s="716"/>
      <c r="BN84" s="716"/>
      <c r="BO84" s="716"/>
      <c r="BP84" s="717"/>
      <c r="BQ84" s="715"/>
      <c r="BR84" s="716"/>
      <c r="BS84" s="716"/>
      <c r="BT84" s="717"/>
      <c r="BU84" s="715"/>
      <c r="BV84" s="716"/>
      <c r="BW84" s="716"/>
      <c r="BX84" s="717"/>
      <c r="BY84" s="715"/>
      <c r="BZ84" s="716"/>
      <c r="CA84" s="716"/>
      <c r="CB84" s="717"/>
      <c r="CC84" s="715"/>
      <c r="CD84" s="716"/>
      <c r="CE84" s="716"/>
      <c r="CF84" s="717"/>
      <c r="CG84" s="715"/>
      <c r="CH84" s="716"/>
      <c r="CI84" s="716"/>
      <c r="CJ84" s="717"/>
      <c r="CK84" s="715"/>
      <c r="CL84" s="716"/>
      <c r="CM84" s="716"/>
      <c r="CN84" s="717"/>
      <c r="CO84" s="715"/>
      <c r="CP84" s="716"/>
      <c r="CQ84" s="716"/>
      <c r="CR84" s="717"/>
      <c r="CS84" s="715"/>
      <c r="CT84" s="716"/>
      <c r="CU84" s="716"/>
      <c r="CV84" s="717"/>
      <c r="CW84" s="715"/>
      <c r="CX84" s="716"/>
      <c r="CY84" s="716"/>
      <c r="CZ84" s="717"/>
      <c r="DA84" s="715"/>
      <c r="DB84" s="716"/>
      <c r="DC84" s="716"/>
      <c r="DD84" s="717"/>
      <c r="DE84" s="715"/>
      <c r="DF84" s="716"/>
      <c r="DG84" s="716"/>
      <c r="DH84" s="717"/>
      <c r="DI84" s="715"/>
      <c r="DJ84" s="716"/>
      <c r="DK84" s="716"/>
      <c r="DL84" s="717"/>
      <c r="DM84" s="715"/>
      <c r="DN84" s="716"/>
      <c r="DO84" s="716"/>
      <c r="DP84" s="717"/>
      <c r="DQ84" s="715"/>
      <c r="DR84" s="716"/>
      <c r="DS84" s="716"/>
      <c r="DT84" s="717"/>
      <c r="DU84" s="715"/>
      <c r="DV84" s="716"/>
      <c r="DW84" s="716"/>
      <c r="DX84" s="717"/>
      <c r="DY84" s="715"/>
      <c r="DZ84" s="716"/>
      <c r="EA84" s="716"/>
      <c r="EB84" s="717"/>
      <c r="EC84" s="715"/>
      <c r="ED84" s="716"/>
      <c r="EE84" s="716"/>
      <c r="EF84" s="717"/>
      <c r="EG84" s="715"/>
      <c r="EH84" s="716"/>
      <c r="EI84" s="716"/>
      <c r="EJ84" s="717"/>
      <c r="EK84" s="715"/>
      <c r="EL84" s="716"/>
      <c r="EM84" s="716"/>
      <c r="EN84" s="717"/>
      <c r="EO84" s="715"/>
      <c r="EP84" s="716"/>
      <c r="EQ84" s="716"/>
      <c r="ER84" s="717"/>
      <c r="ES84" s="715"/>
      <c r="ET84" s="716"/>
      <c r="EU84" s="716"/>
      <c r="EV84" s="717"/>
      <c r="EW84" s="715"/>
      <c r="EX84" s="716"/>
      <c r="EY84" s="716"/>
      <c r="EZ84" s="717"/>
      <c r="FA84" s="715"/>
      <c r="FB84" s="716"/>
      <c r="FC84" s="716"/>
      <c r="FD84" s="717"/>
      <c r="FE84" s="715"/>
      <c r="FF84" s="716"/>
      <c r="FG84" s="716"/>
      <c r="FH84" s="717"/>
      <c r="FI84" s="715"/>
      <c r="FJ84" s="716"/>
      <c r="FK84" s="716"/>
      <c r="FL84" s="717"/>
      <c r="FM84" s="715"/>
      <c r="FN84" s="716"/>
      <c r="FO84" s="716"/>
      <c r="FP84" s="717"/>
      <c r="FQ84" s="715"/>
      <c r="FR84" s="716"/>
      <c r="FS84" s="716"/>
      <c r="FT84" s="717"/>
      <c r="FU84" s="715"/>
      <c r="FV84" s="716"/>
      <c r="FW84" s="716"/>
      <c r="FX84" s="717"/>
      <c r="FY84" s="715"/>
      <c r="FZ84" s="716"/>
      <c r="GA84" s="716"/>
      <c r="GB84" s="716"/>
      <c r="GC84" s="733"/>
      <c r="GD84" s="727"/>
      <c r="GE84" s="727"/>
      <c r="GF84" s="727"/>
      <c r="GG84" s="730"/>
      <c r="GH84" s="794"/>
    </row>
    <row r="85" spans="3:190" ht="7.5" customHeight="1"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3"/>
      <c r="BA85" s="194"/>
      <c r="BB85" s="711"/>
      <c r="BC85" s="711"/>
      <c r="BD85" s="193"/>
      <c r="BE85" s="194"/>
      <c r="BF85" s="711"/>
      <c r="BG85" s="711"/>
      <c r="BH85" s="193"/>
      <c r="BI85" s="194"/>
      <c r="BJ85" s="192"/>
      <c r="BK85" s="788"/>
      <c r="BL85" s="724"/>
      <c r="BM85" s="716"/>
      <c r="BN85" s="716"/>
      <c r="BO85" s="716"/>
      <c r="BP85" s="717"/>
      <c r="BQ85" s="715"/>
      <c r="BR85" s="716"/>
      <c r="BS85" s="716"/>
      <c r="BT85" s="717"/>
      <c r="BU85" s="715"/>
      <c r="BV85" s="716"/>
      <c r="BW85" s="716"/>
      <c r="BX85" s="717"/>
      <c r="BY85" s="715"/>
      <c r="BZ85" s="716"/>
      <c r="CA85" s="716"/>
      <c r="CB85" s="717"/>
      <c r="CC85" s="715"/>
      <c r="CD85" s="716"/>
      <c r="CE85" s="716"/>
      <c r="CF85" s="717"/>
      <c r="CG85" s="715"/>
      <c r="CH85" s="716"/>
      <c r="CI85" s="716"/>
      <c r="CJ85" s="717"/>
      <c r="CK85" s="715"/>
      <c r="CL85" s="716"/>
      <c r="CM85" s="716"/>
      <c r="CN85" s="717"/>
      <c r="CO85" s="715"/>
      <c r="CP85" s="716"/>
      <c r="CQ85" s="716"/>
      <c r="CR85" s="717"/>
      <c r="CS85" s="715"/>
      <c r="CT85" s="716"/>
      <c r="CU85" s="716"/>
      <c r="CV85" s="717"/>
      <c r="CW85" s="715"/>
      <c r="CX85" s="716"/>
      <c r="CY85" s="716"/>
      <c r="CZ85" s="717"/>
      <c r="DA85" s="715"/>
      <c r="DB85" s="716"/>
      <c r="DC85" s="716"/>
      <c r="DD85" s="717"/>
      <c r="DE85" s="715"/>
      <c r="DF85" s="716"/>
      <c r="DG85" s="716"/>
      <c r="DH85" s="717"/>
      <c r="DI85" s="715"/>
      <c r="DJ85" s="716"/>
      <c r="DK85" s="716"/>
      <c r="DL85" s="717"/>
      <c r="DM85" s="715"/>
      <c r="DN85" s="716"/>
      <c r="DO85" s="716"/>
      <c r="DP85" s="717"/>
      <c r="DQ85" s="715"/>
      <c r="DR85" s="716"/>
      <c r="DS85" s="716"/>
      <c r="DT85" s="717"/>
      <c r="DU85" s="715"/>
      <c r="DV85" s="716"/>
      <c r="DW85" s="716"/>
      <c r="DX85" s="717"/>
      <c r="DY85" s="715"/>
      <c r="DZ85" s="716"/>
      <c r="EA85" s="716"/>
      <c r="EB85" s="717"/>
      <c r="EC85" s="715"/>
      <c r="ED85" s="716"/>
      <c r="EE85" s="716"/>
      <c r="EF85" s="717"/>
      <c r="EG85" s="715"/>
      <c r="EH85" s="716"/>
      <c r="EI85" s="716"/>
      <c r="EJ85" s="717"/>
      <c r="EK85" s="715"/>
      <c r="EL85" s="716"/>
      <c r="EM85" s="716"/>
      <c r="EN85" s="717"/>
      <c r="EO85" s="715"/>
      <c r="EP85" s="716"/>
      <c r="EQ85" s="716"/>
      <c r="ER85" s="717"/>
      <c r="ES85" s="715"/>
      <c r="ET85" s="716"/>
      <c r="EU85" s="716"/>
      <c r="EV85" s="717"/>
      <c r="EW85" s="715"/>
      <c r="EX85" s="716"/>
      <c r="EY85" s="716"/>
      <c r="EZ85" s="717"/>
      <c r="FA85" s="715"/>
      <c r="FB85" s="716"/>
      <c r="FC85" s="716"/>
      <c r="FD85" s="717"/>
      <c r="FE85" s="715"/>
      <c r="FF85" s="716"/>
      <c r="FG85" s="716"/>
      <c r="FH85" s="717"/>
      <c r="FI85" s="715"/>
      <c r="FJ85" s="716"/>
      <c r="FK85" s="716"/>
      <c r="FL85" s="717"/>
      <c r="FM85" s="715"/>
      <c r="FN85" s="716"/>
      <c r="FO85" s="716"/>
      <c r="FP85" s="717"/>
      <c r="FQ85" s="715"/>
      <c r="FR85" s="716"/>
      <c r="FS85" s="716"/>
      <c r="FT85" s="717"/>
      <c r="FU85" s="715"/>
      <c r="FV85" s="716"/>
      <c r="FW85" s="716"/>
      <c r="FX85" s="717"/>
      <c r="FY85" s="715"/>
      <c r="FZ85" s="716"/>
      <c r="GA85" s="716"/>
      <c r="GB85" s="716"/>
      <c r="GC85" s="733"/>
      <c r="GD85" s="727"/>
      <c r="GE85" s="727"/>
      <c r="GF85" s="727"/>
      <c r="GG85" s="730"/>
      <c r="GH85" s="794"/>
    </row>
    <row r="86" spans="3:190" ht="7.5" customHeight="1"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3"/>
      <c r="AZ86" s="711"/>
      <c r="BA86" s="711"/>
      <c r="BB86" s="194"/>
      <c r="BC86" s="193"/>
      <c r="BD86" s="711"/>
      <c r="BE86" s="711"/>
      <c r="BF86" s="194"/>
      <c r="BG86" s="193"/>
      <c r="BH86" s="711"/>
      <c r="BI86" s="711"/>
      <c r="BJ86" s="194"/>
      <c r="BK86" s="788"/>
      <c r="BL86" s="724"/>
      <c r="BM86" s="719"/>
      <c r="BN86" s="719"/>
      <c r="BO86" s="719"/>
      <c r="BP86" s="720"/>
      <c r="BQ86" s="718"/>
      <c r="BR86" s="719"/>
      <c r="BS86" s="719"/>
      <c r="BT86" s="720"/>
      <c r="BU86" s="718"/>
      <c r="BV86" s="719"/>
      <c r="BW86" s="719"/>
      <c r="BX86" s="720"/>
      <c r="BY86" s="718"/>
      <c r="BZ86" s="719"/>
      <c r="CA86" s="719"/>
      <c r="CB86" s="720"/>
      <c r="CC86" s="718"/>
      <c r="CD86" s="719"/>
      <c r="CE86" s="719"/>
      <c r="CF86" s="720"/>
      <c r="CG86" s="718"/>
      <c r="CH86" s="719"/>
      <c r="CI86" s="719"/>
      <c r="CJ86" s="720"/>
      <c r="CK86" s="718"/>
      <c r="CL86" s="719"/>
      <c r="CM86" s="719"/>
      <c r="CN86" s="720"/>
      <c r="CO86" s="718"/>
      <c r="CP86" s="719"/>
      <c r="CQ86" s="719"/>
      <c r="CR86" s="720"/>
      <c r="CS86" s="718"/>
      <c r="CT86" s="719"/>
      <c r="CU86" s="719"/>
      <c r="CV86" s="720"/>
      <c r="CW86" s="718"/>
      <c r="CX86" s="719"/>
      <c r="CY86" s="719"/>
      <c r="CZ86" s="720"/>
      <c r="DA86" s="718"/>
      <c r="DB86" s="719"/>
      <c r="DC86" s="719"/>
      <c r="DD86" s="720"/>
      <c r="DE86" s="718"/>
      <c r="DF86" s="719"/>
      <c r="DG86" s="719"/>
      <c r="DH86" s="720"/>
      <c r="DI86" s="718"/>
      <c r="DJ86" s="719"/>
      <c r="DK86" s="719"/>
      <c r="DL86" s="720"/>
      <c r="DM86" s="718"/>
      <c r="DN86" s="719"/>
      <c r="DO86" s="719"/>
      <c r="DP86" s="720"/>
      <c r="DQ86" s="718"/>
      <c r="DR86" s="719"/>
      <c r="DS86" s="719"/>
      <c r="DT86" s="720"/>
      <c r="DU86" s="718"/>
      <c r="DV86" s="719"/>
      <c r="DW86" s="719"/>
      <c r="DX86" s="720"/>
      <c r="DY86" s="718"/>
      <c r="DZ86" s="719"/>
      <c r="EA86" s="719"/>
      <c r="EB86" s="720"/>
      <c r="EC86" s="718"/>
      <c r="ED86" s="719"/>
      <c r="EE86" s="719"/>
      <c r="EF86" s="720"/>
      <c r="EG86" s="718"/>
      <c r="EH86" s="719"/>
      <c r="EI86" s="719"/>
      <c r="EJ86" s="720"/>
      <c r="EK86" s="718"/>
      <c r="EL86" s="719"/>
      <c r="EM86" s="719"/>
      <c r="EN86" s="720"/>
      <c r="EO86" s="718"/>
      <c r="EP86" s="719"/>
      <c r="EQ86" s="719"/>
      <c r="ER86" s="720"/>
      <c r="ES86" s="718"/>
      <c r="ET86" s="719"/>
      <c r="EU86" s="719"/>
      <c r="EV86" s="720"/>
      <c r="EW86" s="718"/>
      <c r="EX86" s="719"/>
      <c r="EY86" s="719"/>
      <c r="EZ86" s="720"/>
      <c r="FA86" s="718"/>
      <c r="FB86" s="719"/>
      <c r="FC86" s="719"/>
      <c r="FD86" s="720"/>
      <c r="FE86" s="718"/>
      <c r="FF86" s="719"/>
      <c r="FG86" s="719"/>
      <c r="FH86" s="720"/>
      <c r="FI86" s="718"/>
      <c r="FJ86" s="719"/>
      <c r="FK86" s="719"/>
      <c r="FL86" s="720"/>
      <c r="FM86" s="718"/>
      <c r="FN86" s="719"/>
      <c r="FO86" s="719"/>
      <c r="FP86" s="720"/>
      <c r="FQ86" s="718"/>
      <c r="FR86" s="719"/>
      <c r="FS86" s="719"/>
      <c r="FT86" s="720"/>
      <c r="FU86" s="718"/>
      <c r="FV86" s="719"/>
      <c r="FW86" s="719"/>
      <c r="FX86" s="720"/>
      <c r="FY86" s="718"/>
      <c r="FZ86" s="719"/>
      <c r="GA86" s="719"/>
      <c r="GB86" s="719"/>
      <c r="GC86" s="733"/>
      <c r="GD86" s="727"/>
      <c r="GE86" s="727"/>
      <c r="GF86" s="727"/>
      <c r="GG86" s="730"/>
      <c r="GH86" s="794"/>
    </row>
    <row r="87" spans="3:190" ht="7.5" customHeight="1"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3"/>
      <c r="AY87" s="194"/>
      <c r="AZ87" s="711"/>
      <c r="BA87" s="711"/>
      <c r="BB87" s="193"/>
      <c r="BC87" s="194"/>
      <c r="BD87" s="711"/>
      <c r="BE87" s="711"/>
      <c r="BF87" s="193"/>
      <c r="BG87" s="194"/>
      <c r="BH87" s="711"/>
      <c r="BI87" s="711"/>
      <c r="BJ87" s="193"/>
      <c r="BK87" s="788" t="s">
        <v>253</v>
      </c>
      <c r="BL87" s="724"/>
      <c r="BM87" s="713"/>
      <c r="BN87" s="713"/>
      <c r="BO87" s="713"/>
      <c r="BP87" s="714"/>
      <c r="BQ87" s="712"/>
      <c r="BR87" s="713"/>
      <c r="BS87" s="713"/>
      <c r="BT87" s="714"/>
      <c r="BU87" s="712"/>
      <c r="BV87" s="713"/>
      <c r="BW87" s="713"/>
      <c r="BX87" s="714"/>
      <c r="BY87" s="712"/>
      <c r="BZ87" s="713"/>
      <c r="CA87" s="713"/>
      <c r="CB87" s="714"/>
      <c r="CC87" s="712"/>
      <c r="CD87" s="713"/>
      <c r="CE87" s="713"/>
      <c r="CF87" s="714"/>
      <c r="CG87" s="712"/>
      <c r="CH87" s="713"/>
      <c r="CI87" s="713"/>
      <c r="CJ87" s="714"/>
      <c r="CK87" s="712"/>
      <c r="CL87" s="713"/>
      <c r="CM87" s="713"/>
      <c r="CN87" s="714"/>
      <c r="CO87" s="712"/>
      <c r="CP87" s="713"/>
      <c r="CQ87" s="713"/>
      <c r="CR87" s="714"/>
      <c r="CS87" s="712"/>
      <c r="CT87" s="713"/>
      <c r="CU87" s="713"/>
      <c r="CV87" s="714"/>
      <c r="CW87" s="712"/>
      <c r="CX87" s="713"/>
      <c r="CY87" s="713"/>
      <c r="CZ87" s="714"/>
      <c r="DA87" s="712"/>
      <c r="DB87" s="713"/>
      <c r="DC87" s="713"/>
      <c r="DD87" s="714"/>
      <c r="DE87" s="712"/>
      <c r="DF87" s="713"/>
      <c r="DG87" s="713"/>
      <c r="DH87" s="714"/>
      <c r="DI87" s="712"/>
      <c r="DJ87" s="713"/>
      <c r="DK87" s="713"/>
      <c r="DL87" s="714"/>
      <c r="DM87" s="712"/>
      <c r="DN87" s="713"/>
      <c r="DO87" s="713"/>
      <c r="DP87" s="714"/>
      <c r="DQ87" s="712"/>
      <c r="DR87" s="713"/>
      <c r="DS87" s="713"/>
      <c r="DT87" s="714"/>
      <c r="DU87" s="712"/>
      <c r="DV87" s="713"/>
      <c r="DW87" s="713"/>
      <c r="DX87" s="714"/>
      <c r="DY87" s="712"/>
      <c r="DZ87" s="713"/>
      <c r="EA87" s="713"/>
      <c r="EB87" s="714"/>
      <c r="EC87" s="712"/>
      <c r="ED87" s="713"/>
      <c r="EE87" s="713"/>
      <c r="EF87" s="714"/>
      <c r="EG87" s="712"/>
      <c r="EH87" s="713"/>
      <c r="EI87" s="713"/>
      <c r="EJ87" s="714"/>
      <c r="EK87" s="712"/>
      <c r="EL87" s="713"/>
      <c r="EM87" s="713"/>
      <c r="EN87" s="714"/>
      <c r="EO87" s="712"/>
      <c r="EP87" s="713"/>
      <c r="EQ87" s="713"/>
      <c r="ER87" s="714"/>
      <c r="ES87" s="712"/>
      <c r="ET87" s="713"/>
      <c r="EU87" s="713"/>
      <c r="EV87" s="714"/>
      <c r="EW87" s="712"/>
      <c r="EX87" s="713"/>
      <c r="EY87" s="713"/>
      <c r="EZ87" s="714"/>
      <c r="FA87" s="712"/>
      <c r="FB87" s="713"/>
      <c r="FC87" s="713"/>
      <c r="FD87" s="714"/>
      <c r="FE87" s="712"/>
      <c r="FF87" s="713"/>
      <c r="FG87" s="713"/>
      <c r="FH87" s="714"/>
      <c r="FI87" s="712"/>
      <c r="FJ87" s="713"/>
      <c r="FK87" s="713"/>
      <c r="FL87" s="714"/>
      <c r="FM87" s="712"/>
      <c r="FN87" s="713"/>
      <c r="FO87" s="713"/>
      <c r="FP87" s="714"/>
      <c r="FQ87" s="712"/>
      <c r="FR87" s="713"/>
      <c r="FS87" s="713"/>
      <c r="FT87" s="714"/>
      <c r="FU87" s="712"/>
      <c r="FV87" s="713"/>
      <c r="FW87" s="713"/>
      <c r="FX87" s="714"/>
      <c r="FY87" s="712"/>
      <c r="FZ87" s="713"/>
      <c r="GA87" s="713"/>
      <c r="GB87" s="713"/>
      <c r="GC87" s="733"/>
      <c r="GD87" s="727"/>
      <c r="GE87" s="727"/>
      <c r="GF87" s="727"/>
      <c r="GG87" s="730"/>
      <c r="GH87" s="794">
        <f>GC87-MAX(GD87:GG90)</f>
        <v>0</v>
      </c>
    </row>
    <row r="88" spans="3:190" ht="7.5" customHeight="1"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3"/>
      <c r="AX88" s="711"/>
      <c r="AY88" s="711"/>
      <c r="AZ88" s="194"/>
      <c r="BA88" s="193"/>
      <c r="BB88" s="711"/>
      <c r="BC88" s="711"/>
      <c r="BD88" s="194"/>
      <c r="BE88" s="193"/>
      <c r="BF88" s="711"/>
      <c r="BG88" s="711"/>
      <c r="BH88" s="194"/>
      <c r="BI88" s="193"/>
      <c r="BJ88" s="192"/>
      <c r="BK88" s="788"/>
      <c r="BL88" s="724"/>
      <c r="BM88" s="716"/>
      <c r="BN88" s="716"/>
      <c r="BO88" s="716"/>
      <c r="BP88" s="717"/>
      <c r="BQ88" s="715"/>
      <c r="BR88" s="716"/>
      <c r="BS88" s="716"/>
      <c r="BT88" s="717"/>
      <c r="BU88" s="715"/>
      <c r="BV88" s="716"/>
      <c r="BW88" s="716"/>
      <c r="BX88" s="717"/>
      <c r="BY88" s="715"/>
      <c r="BZ88" s="716"/>
      <c r="CA88" s="716"/>
      <c r="CB88" s="717"/>
      <c r="CC88" s="715"/>
      <c r="CD88" s="716"/>
      <c r="CE88" s="716"/>
      <c r="CF88" s="717"/>
      <c r="CG88" s="715"/>
      <c r="CH88" s="716"/>
      <c r="CI88" s="716"/>
      <c r="CJ88" s="717"/>
      <c r="CK88" s="715"/>
      <c r="CL88" s="716"/>
      <c r="CM88" s="716"/>
      <c r="CN88" s="717"/>
      <c r="CO88" s="715"/>
      <c r="CP88" s="716"/>
      <c r="CQ88" s="716"/>
      <c r="CR88" s="717"/>
      <c r="CS88" s="715"/>
      <c r="CT88" s="716"/>
      <c r="CU88" s="716"/>
      <c r="CV88" s="717"/>
      <c r="CW88" s="715"/>
      <c r="CX88" s="716"/>
      <c r="CY88" s="716"/>
      <c r="CZ88" s="717"/>
      <c r="DA88" s="715"/>
      <c r="DB88" s="716"/>
      <c r="DC88" s="716"/>
      <c r="DD88" s="717"/>
      <c r="DE88" s="715"/>
      <c r="DF88" s="716"/>
      <c r="DG88" s="716"/>
      <c r="DH88" s="717"/>
      <c r="DI88" s="715"/>
      <c r="DJ88" s="716"/>
      <c r="DK88" s="716"/>
      <c r="DL88" s="717"/>
      <c r="DM88" s="715"/>
      <c r="DN88" s="716"/>
      <c r="DO88" s="716"/>
      <c r="DP88" s="717"/>
      <c r="DQ88" s="715"/>
      <c r="DR88" s="716"/>
      <c r="DS88" s="716"/>
      <c r="DT88" s="717"/>
      <c r="DU88" s="715"/>
      <c r="DV88" s="716"/>
      <c r="DW88" s="716"/>
      <c r="DX88" s="717"/>
      <c r="DY88" s="715"/>
      <c r="DZ88" s="716"/>
      <c r="EA88" s="716"/>
      <c r="EB88" s="717"/>
      <c r="EC88" s="715"/>
      <c r="ED88" s="716"/>
      <c r="EE88" s="716"/>
      <c r="EF88" s="717"/>
      <c r="EG88" s="715"/>
      <c r="EH88" s="716"/>
      <c r="EI88" s="716"/>
      <c r="EJ88" s="717"/>
      <c r="EK88" s="715"/>
      <c r="EL88" s="716"/>
      <c r="EM88" s="716"/>
      <c r="EN88" s="717"/>
      <c r="EO88" s="715"/>
      <c r="EP88" s="716"/>
      <c r="EQ88" s="716"/>
      <c r="ER88" s="717"/>
      <c r="ES88" s="715"/>
      <c r="ET88" s="716"/>
      <c r="EU88" s="716"/>
      <c r="EV88" s="717"/>
      <c r="EW88" s="715"/>
      <c r="EX88" s="716"/>
      <c r="EY88" s="716"/>
      <c r="EZ88" s="717"/>
      <c r="FA88" s="715"/>
      <c r="FB88" s="716"/>
      <c r="FC88" s="716"/>
      <c r="FD88" s="717"/>
      <c r="FE88" s="715"/>
      <c r="FF88" s="716"/>
      <c r="FG88" s="716"/>
      <c r="FH88" s="717"/>
      <c r="FI88" s="715"/>
      <c r="FJ88" s="716"/>
      <c r="FK88" s="716"/>
      <c r="FL88" s="717"/>
      <c r="FM88" s="715"/>
      <c r="FN88" s="716"/>
      <c r="FO88" s="716"/>
      <c r="FP88" s="717"/>
      <c r="FQ88" s="715"/>
      <c r="FR88" s="716"/>
      <c r="FS88" s="716"/>
      <c r="FT88" s="717"/>
      <c r="FU88" s="715"/>
      <c r="FV88" s="716"/>
      <c r="FW88" s="716"/>
      <c r="FX88" s="717"/>
      <c r="FY88" s="715"/>
      <c r="FZ88" s="716"/>
      <c r="GA88" s="716"/>
      <c r="GB88" s="716"/>
      <c r="GC88" s="733"/>
      <c r="GD88" s="727"/>
      <c r="GE88" s="727"/>
      <c r="GF88" s="727"/>
      <c r="GG88" s="730"/>
      <c r="GH88" s="794"/>
    </row>
    <row r="89" spans="3:190" ht="7.5" customHeight="1"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3"/>
      <c r="AW89" s="194"/>
      <c r="AX89" s="711"/>
      <c r="AY89" s="711"/>
      <c r="AZ89" s="193"/>
      <c r="BA89" s="194"/>
      <c r="BB89" s="711"/>
      <c r="BC89" s="711"/>
      <c r="BD89" s="193"/>
      <c r="BE89" s="194"/>
      <c r="BF89" s="711"/>
      <c r="BG89" s="711"/>
      <c r="BH89" s="193"/>
      <c r="BI89" s="194"/>
      <c r="BJ89" s="192"/>
      <c r="BK89" s="788"/>
      <c r="BL89" s="724"/>
      <c r="BM89" s="716"/>
      <c r="BN89" s="716"/>
      <c r="BO89" s="716"/>
      <c r="BP89" s="717"/>
      <c r="BQ89" s="715"/>
      <c r="BR89" s="716"/>
      <c r="BS89" s="716"/>
      <c r="BT89" s="717"/>
      <c r="BU89" s="715"/>
      <c r="BV89" s="716"/>
      <c r="BW89" s="716"/>
      <c r="BX89" s="717"/>
      <c r="BY89" s="715"/>
      <c r="BZ89" s="716"/>
      <c r="CA89" s="716"/>
      <c r="CB89" s="717"/>
      <c r="CC89" s="715"/>
      <c r="CD89" s="716"/>
      <c r="CE89" s="716"/>
      <c r="CF89" s="717"/>
      <c r="CG89" s="715"/>
      <c r="CH89" s="716"/>
      <c r="CI89" s="716"/>
      <c r="CJ89" s="717"/>
      <c r="CK89" s="715"/>
      <c r="CL89" s="716"/>
      <c r="CM89" s="716"/>
      <c r="CN89" s="717"/>
      <c r="CO89" s="715"/>
      <c r="CP89" s="716"/>
      <c r="CQ89" s="716"/>
      <c r="CR89" s="717"/>
      <c r="CS89" s="715"/>
      <c r="CT89" s="716"/>
      <c r="CU89" s="716"/>
      <c r="CV89" s="717"/>
      <c r="CW89" s="715"/>
      <c r="CX89" s="716"/>
      <c r="CY89" s="716"/>
      <c r="CZ89" s="717"/>
      <c r="DA89" s="715"/>
      <c r="DB89" s="716"/>
      <c r="DC89" s="716"/>
      <c r="DD89" s="717"/>
      <c r="DE89" s="715"/>
      <c r="DF89" s="716"/>
      <c r="DG89" s="716"/>
      <c r="DH89" s="717"/>
      <c r="DI89" s="715"/>
      <c r="DJ89" s="716"/>
      <c r="DK89" s="716"/>
      <c r="DL89" s="717"/>
      <c r="DM89" s="715"/>
      <c r="DN89" s="716"/>
      <c r="DO89" s="716"/>
      <c r="DP89" s="717"/>
      <c r="DQ89" s="715"/>
      <c r="DR89" s="716"/>
      <c r="DS89" s="716"/>
      <c r="DT89" s="717"/>
      <c r="DU89" s="715"/>
      <c r="DV89" s="716"/>
      <c r="DW89" s="716"/>
      <c r="DX89" s="717"/>
      <c r="DY89" s="715"/>
      <c r="DZ89" s="716"/>
      <c r="EA89" s="716"/>
      <c r="EB89" s="717"/>
      <c r="EC89" s="715"/>
      <c r="ED89" s="716"/>
      <c r="EE89" s="716"/>
      <c r="EF89" s="717"/>
      <c r="EG89" s="715"/>
      <c r="EH89" s="716"/>
      <c r="EI89" s="716"/>
      <c r="EJ89" s="717"/>
      <c r="EK89" s="715"/>
      <c r="EL89" s="716"/>
      <c r="EM89" s="716"/>
      <c r="EN89" s="717"/>
      <c r="EO89" s="715"/>
      <c r="EP89" s="716"/>
      <c r="EQ89" s="716"/>
      <c r="ER89" s="717"/>
      <c r="ES89" s="715"/>
      <c r="ET89" s="716"/>
      <c r="EU89" s="716"/>
      <c r="EV89" s="717"/>
      <c r="EW89" s="715"/>
      <c r="EX89" s="716"/>
      <c r="EY89" s="716"/>
      <c r="EZ89" s="717"/>
      <c r="FA89" s="715"/>
      <c r="FB89" s="716"/>
      <c r="FC89" s="716"/>
      <c r="FD89" s="717"/>
      <c r="FE89" s="715"/>
      <c r="FF89" s="716"/>
      <c r="FG89" s="716"/>
      <c r="FH89" s="717"/>
      <c r="FI89" s="715"/>
      <c r="FJ89" s="716"/>
      <c r="FK89" s="716"/>
      <c r="FL89" s="717"/>
      <c r="FM89" s="715"/>
      <c r="FN89" s="716"/>
      <c r="FO89" s="716"/>
      <c r="FP89" s="717"/>
      <c r="FQ89" s="715"/>
      <c r="FR89" s="716"/>
      <c r="FS89" s="716"/>
      <c r="FT89" s="717"/>
      <c r="FU89" s="715"/>
      <c r="FV89" s="716"/>
      <c r="FW89" s="716"/>
      <c r="FX89" s="717"/>
      <c r="FY89" s="715"/>
      <c r="FZ89" s="716"/>
      <c r="GA89" s="716"/>
      <c r="GB89" s="716"/>
      <c r="GC89" s="733"/>
      <c r="GD89" s="727"/>
      <c r="GE89" s="727"/>
      <c r="GF89" s="727"/>
      <c r="GG89" s="730"/>
      <c r="GH89" s="794"/>
    </row>
    <row r="90" spans="3:190" ht="7.5" customHeight="1">
      <c r="C90" s="192"/>
      <c r="D90" s="192"/>
      <c r="E90" s="192"/>
      <c r="F90" s="192"/>
      <c r="G90" s="192"/>
      <c r="H90" s="192"/>
      <c r="I90" s="192"/>
      <c r="J90" s="192"/>
      <c r="K90" s="192"/>
      <c r="L90" s="192"/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3"/>
      <c r="AV90" s="711"/>
      <c r="AW90" s="711"/>
      <c r="AX90" s="194"/>
      <c r="AY90" s="193"/>
      <c r="AZ90" s="711"/>
      <c r="BA90" s="711"/>
      <c r="BB90" s="194"/>
      <c r="BC90" s="193"/>
      <c r="BD90" s="711"/>
      <c r="BE90" s="711"/>
      <c r="BF90" s="194"/>
      <c r="BG90" s="193"/>
      <c r="BH90" s="711"/>
      <c r="BI90" s="711"/>
      <c r="BJ90" s="194"/>
      <c r="BK90" s="788"/>
      <c r="BL90" s="724"/>
      <c r="BM90" s="719"/>
      <c r="BN90" s="719"/>
      <c r="BO90" s="719"/>
      <c r="BP90" s="720"/>
      <c r="BQ90" s="718"/>
      <c r="BR90" s="719"/>
      <c r="BS90" s="719"/>
      <c r="BT90" s="720"/>
      <c r="BU90" s="718"/>
      <c r="BV90" s="719"/>
      <c r="BW90" s="719"/>
      <c r="BX90" s="720"/>
      <c r="BY90" s="718"/>
      <c r="BZ90" s="719"/>
      <c r="CA90" s="719"/>
      <c r="CB90" s="720"/>
      <c r="CC90" s="718"/>
      <c r="CD90" s="719"/>
      <c r="CE90" s="719"/>
      <c r="CF90" s="720"/>
      <c r="CG90" s="718"/>
      <c r="CH90" s="719"/>
      <c r="CI90" s="719"/>
      <c r="CJ90" s="720"/>
      <c r="CK90" s="718"/>
      <c r="CL90" s="719"/>
      <c r="CM90" s="719"/>
      <c r="CN90" s="720"/>
      <c r="CO90" s="718"/>
      <c r="CP90" s="719"/>
      <c r="CQ90" s="719"/>
      <c r="CR90" s="720"/>
      <c r="CS90" s="718"/>
      <c r="CT90" s="719"/>
      <c r="CU90" s="719"/>
      <c r="CV90" s="720"/>
      <c r="CW90" s="718"/>
      <c r="CX90" s="719"/>
      <c r="CY90" s="719"/>
      <c r="CZ90" s="720"/>
      <c r="DA90" s="718"/>
      <c r="DB90" s="719"/>
      <c r="DC90" s="719"/>
      <c r="DD90" s="720"/>
      <c r="DE90" s="718"/>
      <c r="DF90" s="719"/>
      <c r="DG90" s="719"/>
      <c r="DH90" s="720"/>
      <c r="DI90" s="718"/>
      <c r="DJ90" s="719"/>
      <c r="DK90" s="719"/>
      <c r="DL90" s="720"/>
      <c r="DM90" s="718"/>
      <c r="DN90" s="719"/>
      <c r="DO90" s="719"/>
      <c r="DP90" s="720"/>
      <c r="DQ90" s="718"/>
      <c r="DR90" s="719"/>
      <c r="DS90" s="719"/>
      <c r="DT90" s="720"/>
      <c r="DU90" s="718"/>
      <c r="DV90" s="719"/>
      <c r="DW90" s="719"/>
      <c r="DX90" s="720"/>
      <c r="DY90" s="718"/>
      <c r="DZ90" s="719"/>
      <c r="EA90" s="719"/>
      <c r="EB90" s="720"/>
      <c r="EC90" s="718"/>
      <c r="ED90" s="719"/>
      <c r="EE90" s="719"/>
      <c r="EF90" s="720"/>
      <c r="EG90" s="718"/>
      <c r="EH90" s="719"/>
      <c r="EI90" s="719"/>
      <c r="EJ90" s="720"/>
      <c r="EK90" s="718"/>
      <c r="EL90" s="719"/>
      <c r="EM90" s="719"/>
      <c r="EN90" s="720"/>
      <c r="EO90" s="718"/>
      <c r="EP90" s="719"/>
      <c r="EQ90" s="719"/>
      <c r="ER90" s="720"/>
      <c r="ES90" s="718"/>
      <c r="ET90" s="719"/>
      <c r="EU90" s="719"/>
      <c r="EV90" s="720"/>
      <c r="EW90" s="718"/>
      <c r="EX90" s="719"/>
      <c r="EY90" s="719"/>
      <c r="EZ90" s="720"/>
      <c r="FA90" s="718"/>
      <c r="FB90" s="719"/>
      <c r="FC90" s="719"/>
      <c r="FD90" s="720"/>
      <c r="FE90" s="718"/>
      <c r="FF90" s="719"/>
      <c r="FG90" s="719"/>
      <c r="FH90" s="720"/>
      <c r="FI90" s="718"/>
      <c r="FJ90" s="719"/>
      <c r="FK90" s="719"/>
      <c r="FL90" s="720"/>
      <c r="FM90" s="718"/>
      <c r="FN90" s="719"/>
      <c r="FO90" s="719"/>
      <c r="FP90" s="720"/>
      <c r="FQ90" s="718"/>
      <c r="FR90" s="719"/>
      <c r="FS90" s="719"/>
      <c r="FT90" s="720"/>
      <c r="FU90" s="718"/>
      <c r="FV90" s="719"/>
      <c r="FW90" s="719"/>
      <c r="FX90" s="720"/>
      <c r="FY90" s="718"/>
      <c r="FZ90" s="719"/>
      <c r="GA90" s="719"/>
      <c r="GB90" s="719"/>
      <c r="GC90" s="733"/>
      <c r="GD90" s="727"/>
      <c r="GE90" s="727"/>
      <c r="GF90" s="727"/>
      <c r="GG90" s="730"/>
      <c r="GH90" s="794"/>
    </row>
    <row r="91" spans="3:190" ht="7.5" customHeight="1">
      <c r="C91" s="192"/>
      <c r="D91" s="192"/>
      <c r="E91" s="192"/>
      <c r="F91" s="192"/>
      <c r="G91" s="192"/>
      <c r="H91" s="192"/>
      <c r="I91" s="192"/>
      <c r="J91" s="192"/>
      <c r="K91" s="192"/>
      <c r="L91" s="192"/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3"/>
      <c r="AU91" s="194"/>
      <c r="AV91" s="711"/>
      <c r="AW91" s="711"/>
      <c r="AX91" s="193"/>
      <c r="AY91" s="194"/>
      <c r="AZ91" s="711"/>
      <c r="BA91" s="711"/>
      <c r="BB91" s="193"/>
      <c r="BC91" s="194"/>
      <c r="BD91" s="711"/>
      <c r="BE91" s="711"/>
      <c r="BF91" s="193"/>
      <c r="BG91" s="194"/>
      <c r="BH91" s="711"/>
      <c r="BI91" s="711"/>
      <c r="BJ91" s="193"/>
      <c r="BK91" s="788" t="s">
        <v>254</v>
      </c>
      <c r="BL91" s="724"/>
      <c r="BM91" s="713"/>
      <c r="BN91" s="713"/>
      <c r="BO91" s="713"/>
      <c r="BP91" s="714"/>
      <c r="BQ91" s="712"/>
      <c r="BR91" s="713"/>
      <c r="BS91" s="713"/>
      <c r="BT91" s="714"/>
      <c r="BU91" s="712"/>
      <c r="BV91" s="713"/>
      <c r="BW91" s="713"/>
      <c r="BX91" s="714"/>
      <c r="BY91" s="712"/>
      <c r="BZ91" s="713"/>
      <c r="CA91" s="713"/>
      <c r="CB91" s="714"/>
      <c r="CC91" s="712"/>
      <c r="CD91" s="713"/>
      <c r="CE91" s="713"/>
      <c r="CF91" s="714"/>
      <c r="CG91" s="712"/>
      <c r="CH91" s="713"/>
      <c r="CI91" s="713"/>
      <c r="CJ91" s="714"/>
      <c r="CK91" s="712"/>
      <c r="CL91" s="713"/>
      <c r="CM91" s="713"/>
      <c r="CN91" s="714"/>
      <c r="CO91" s="712"/>
      <c r="CP91" s="713"/>
      <c r="CQ91" s="713"/>
      <c r="CR91" s="714"/>
      <c r="CS91" s="712"/>
      <c r="CT91" s="713"/>
      <c r="CU91" s="713"/>
      <c r="CV91" s="714"/>
      <c r="CW91" s="712"/>
      <c r="CX91" s="713"/>
      <c r="CY91" s="713"/>
      <c r="CZ91" s="714"/>
      <c r="DA91" s="712"/>
      <c r="DB91" s="713"/>
      <c r="DC91" s="713"/>
      <c r="DD91" s="714"/>
      <c r="DE91" s="712"/>
      <c r="DF91" s="713"/>
      <c r="DG91" s="713"/>
      <c r="DH91" s="714"/>
      <c r="DI91" s="712"/>
      <c r="DJ91" s="713"/>
      <c r="DK91" s="713"/>
      <c r="DL91" s="714"/>
      <c r="DM91" s="712"/>
      <c r="DN91" s="713"/>
      <c r="DO91" s="713"/>
      <c r="DP91" s="714"/>
      <c r="DQ91" s="712"/>
      <c r="DR91" s="713"/>
      <c r="DS91" s="713"/>
      <c r="DT91" s="714"/>
      <c r="DU91" s="712"/>
      <c r="DV91" s="713"/>
      <c r="DW91" s="713"/>
      <c r="DX91" s="714"/>
      <c r="DY91" s="712"/>
      <c r="DZ91" s="713"/>
      <c r="EA91" s="713"/>
      <c r="EB91" s="714"/>
      <c r="EC91" s="712"/>
      <c r="ED91" s="713"/>
      <c r="EE91" s="713"/>
      <c r="EF91" s="714"/>
      <c r="EG91" s="712"/>
      <c r="EH91" s="713"/>
      <c r="EI91" s="713"/>
      <c r="EJ91" s="714"/>
      <c r="EK91" s="712"/>
      <c r="EL91" s="713"/>
      <c r="EM91" s="713"/>
      <c r="EN91" s="714"/>
      <c r="EO91" s="712"/>
      <c r="EP91" s="713"/>
      <c r="EQ91" s="713"/>
      <c r="ER91" s="714"/>
      <c r="ES91" s="712"/>
      <c r="ET91" s="713"/>
      <c r="EU91" s="713"/>
      <c r="EV91" s="714"/>
      <c r="EW91" s="712"/>
      <c r="EX91" s="713"/>
      <c r="EY91" s="713"/>
      <c r="EZ91" s="714"/>
      <c r="FA91" s="712"/>
      <c r="FB91" s="713"/>
      <c r="FC91" s="713"/>
      <c r="FD91" s="714"/>
      <c r="FE91" s="712"/>
      <c r="FF91" s="713"/>
      <c r="FG91" s="713"/>
      <c r="FH91" s="714"/>
      <c r="FI91" s="712"/>
      <c r="FJ91" s="713"/>
      <c r="FK91" s="713"/>
      <c r="FL91" s="714"/>
      <c r="FM91" s="712"/>
      <c r="FN91" s="713"/>
      <c r="FO91" s="713"/>
      <c r="FP91" s="714"/>
      <c r="FQ91" s="712"/>
      <c r="FR91" s="713"/>
      <c r="FS91" s="713"/>
      <c r="FT91" s="714"/>
      <c r="FU91" s="712"/>
      <c r="FV91" s="713"/>
      <c r="FW91" s="713"/>
      <c r="FX91" s="714"/>
      <c r="FY91" s="712"/>
      <c r="FZ91" s="713"/>
      <c r="GA91" s="713"/>
      <c r="GB91" s="713"/>
      <c r="GC91" s="733"/>
      <c r="GD91" s="727"/>
      <c r="GE91" s="727"/>
      <c r="GF91" s="727"/>
      <c r="GG91" s="730"/>
      <c r="GH91" s="794">
        <f>GC91-MAX(GD91:GG94)</f>
        <v>0</v>
      </c>
    </row>
    <row r="92" spans="3:190" ht="7.5" customHeight="1"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3"/>
      <c r="AT92" s="711"/>
      <c r="AU92" s="711"/>
      <c r="AV92" s="194"/>
      <c r="AW92" s="193"/>
      <c r="AX92" s="711"/>
      <c r="AY92" s="711"/>
      <c r="AZ92" s="194"/>
      <c r="BA92" s="193"/>
      <c r="BB92" s="711"/>
      <c r="BC92" s="711"/>
      <c r="BD92" s="194"/>
      <c r="BE92" s="193"/>
      <c r="BF92" s="711"/>
      <c r="BG92" s="711"/>
      <c r="BH92" s="194"/>
      <c r="BI92" s="193"/>
      <c r="BJ92" s="192"/>
      <c r="BK92" s="788"/>
      <c r="BL92" s="724"/>
      <c r="BM92" s="716"/>
      <c r="BN92" s="716"/>
      <c r="BO92" s="716"/>
      <c r="BP92" s="717"/>
      <c r="BQ92" s="715"/>
      <c r="BR92" s="716"/>
      <c r="BS92" s="716"/>
      <c r="BT92" s="717"/>
      <c r="BU92" s="715"/>
      <c r="BV92" s="716"/>
      <c r="BW92" s="716"/>
      <c r="BX92" s="717"/>
      <c r="BY92" s="715"/>
      <c r="BZ92" s="716"/>
      <c r="CA92" s="716"/>
      <c r="CB92" s="717"/>
      <c r="CC92" s="715"/>
      <c r="CD92" s="716"/>
      <c r="CE92" s="716"/>
      <c r="CF92" s="717"/>
      <c r="CG92" s="715"/>
      <c r="CH92" s="716"/>
      <c r="CI92" s="716"/>
      <c r="CJ92" s="717"/>
      <c r="CK92" s="715"/>
      <c r="CL92" s="716"/>
      <c r="CM92" s="716"/>
      <c r="CN92" s="717"/>
      <c r="CO92" s="715"/>
      <c r="CP92" s="716"/>
      <c r="CQ92" s="716"/>
      <c r="CR92" s="717"/>
      <c r="CS92" s="715"/>
      <c r="CT92" s="716"/>
      <c r="CU92" s="716"/>
      <c r="CV92" s="717"/>
      <c r="CW92" s="715"/>
      <c r="CX92" s="716"/>
      <c r="CY92" s="716"/>
      <c r="CZ92" s="717"/>
      <c r="DA92" s="715"/>
      <c r="DB92" s="716"/>
      <c r="DC92" s="716"/>
      <c r="DD92" s="717"/>
      <c r="DE92" s="715"/>
      <c r="DF92" s="716"/>
      <c r="DG92" s="716"/>
      <c r="DH92" s="717"/>
      <c r="DI92" s="715"/>
      <c r="DJ92" s="716"/>
      <c r="DK92" s="716"/>
      <c r="DL92" s="717"/>
      <c r="DM92" s="715"/>
      <c r="DN92" s="716"/>
      <c r="DO92" s="716"/>
      <c r="DP92" s="717"/>
      <c r="DQ92" s="715"/>
      <c r="DR92" s="716"/>
      <c r="DS92" s="716"/>
      <c r="DT92" s="717"/>
      <c r="DU92" s="715"/>
      <c r="DV92" s="716"/>
      <c r="DW92" s="716"/>
      <c r="DX92" s="717"/>
      <c r="DY92" s="715"/>
      <c r="DZ92" s="716"/>
      <c r="EA92" s="716"/>
      <c r="EB92" s="717"/>
      <c r="EC92" s="715"/>
      <c r="ED92" s="716"/>
      <c r="EE92" s="716"/>
      <c r="EF92" s="717"/>
      <c r="EG92" s="715"/>
      <c r="EH92" s="716"/>
      <c r="EI92" s="716"/>
      <c r="EJ92" s="717"/>
      <c r="EK92" s="715"/>
      <c r="EL92" s="716"/>
      <c r="EM92" s="716"/>
      <c r="EN92" s="717"/>
      <c r="EO92" s="715"/>
      <c r="EP92" s="716"/>
      <c r="EQ92" s="716"/>
      <c r="ER92" s="717"/>
      <c r="ES92" s="715"/>
      <c r="ET92" s="716"/>
      <c r="EU92" s="716"/>
      <c r="EV92" s="717"/>
      <c r="EW92" s="715"/>
      <c r="EX92" s="716"/>
      <c r="EY92" s="716"/>
      <c r="EZ92" s="717"/>
      <c r="FA92" s="715"/>
      <c r="FB92" s="716"/>
      <c r="FC92" s="716"/>
      <c r="FD92" s="717"/>
      <c r="FE92" s="715"/>
      <c r="FF92" s="716"/>
      <c r="FG92" s="716"/>
      <c r="FH92" s="717"/>
      <c r="FI92" s="715"/>
      <c r="FJ92" s="716"/>
      <c r="FK92" s="716"/>
      <c r="FL92" s="717"/>
      <c r="FM92" s="715"/>
      <c r="FN92" s="716"/>
      <c r="FO92" s="716"/>
      <c r="FP92" s="717"/>
      <c r="FQ92" s="715"/>
      <c r="FR92" s="716"/>
      <c r="FS92" s="716"/>
      <c r="FT92" s="717"/>
      <c r="FU92" s="715"/>
      <c r="FV92" s="716"/>
      <c r="FW92" s="716"/>
      <c r="FX92" s="717"/>
      <c r="FY92" s="715"/>
      <c r="FZ92" s="716"/>
      <c r="GA92" s="716"/>
      <c r="GB92" s="716"/>
      <c r="GC92" s="733"/>
      <c r="GD92" s="727"/>
      <c r="GE92" s="727"/>
      <c r="GF92" s="727"/>
      <c r="GG92" s="730"/>
      <c r="GH92" s="794"/>
    </row>
    <row r="93" spans="3:190" ht="7.5" customHeight="1">
      <c r="C93" s="192"/>
      <c r="D93" s="192"/>
      <c r="E93" s="192"/>
      <c r="F93" s="192"/>
      <c r="G93" s="192"/>
      <c r="H93" s="192"/>
      <c r="I93" s="192"/>
      <c r="J93" s="192"/>
      <c r="K93" s="192"/>
      <c r="L93" s="192"/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3"/>
      <c r="AS93" s="194"/>
      <c r="AT93" s="711"/>
      <c r="AU93" s="711"/>
      <c r="AV93" s="193"/>
      <c r="AW93" s="194"/>
      <c r="AX93" s="711"/>
      <c r="AY93" s="711"/>
      <c r="AZ93" s="193"/>
      <c r="BA93" s="194"/>
      <c r="BB93" s="711"/>
      <c r="BC93" s="711"/>
      <c r="BD93" s="193"/>
      <c r="BE93" s="194"/>
      <c r="BF93" s="711"/>
      <c r="BG93" s="711"/>
      <c r="BH93" s="193"/>
      <c r="BI93" s="194"/>
      <c r="BJ93" s="192"/>
      <c r="BK93" s="788"/>
      <c r="BL93" s="724"/>
      <c r="BM93" s="716"/>
      <c r="BN93" s="716"/>
      <c r="BO93" s="716"/>
      <c r="BP93" s="717"/>
      <c r="BQ93" s="715"/>
      <c r="BR93" s="716"/>
      <c r="BS93" s="716"/>
      <c r="BT93" s="717"/>
      <c r="BU93" s="715"/>
      <c r="BV93" s="716"/>
      <c r="BW93" s="716"/>
      <c r="BX93" s="717"/>
      <c r="BY93" s="715"/>
      <c r="BZ93" s="716"/>
      <c r="CA93" s="716"/>
      <c r="CB93" s="717"/>
      <c r="CC93" s="715"/>
      <c r="CD93" s="716"/>
      <c r="CE93" s="716"/>
      <c r="CF93" s="717"/>
      <c r="CG93" s="715"/>
      <c r="CH93" s="716"/>
      <c r="CI93" s="716"/>
      <c r="CJ93" s="717"/>
      <c r="CK93" s="715"/>
      <c r="CL93" s="716"/>
      <c r="CM93" s="716"/>
      <c r="CN93" s="717"/>
      <c r="CO93" s="715"/>
      <c r="CP93" s="716"/>
      <c r="CQ93" s="716"/>
      <c r="CR93" s="717"/>
      <c r="CS93" s="715"/>
      <c r="CT93" s="716"/>
      <c r="CU93" s="716"/>
      <c r="CV93" s="717"/>
      <c r="CW93" s="715"/>
      <c r="CX93" s="716"/>
      <c r="CY93" s="716"/>
      <c r="CZ93" s="717"/>
      <c r="DA93" s="715"/>
      <c r="DB93" s="716"/>
      <c r="DC93" s="716"/>
      <c r="DD93" s="717"/>
      <c r="DE93" s="715"/>
      <c r="DF93" s="716"/>
      <c r="DG93" s="716"/>
      <c r="DH93" s="717"/>
      <c r="DI93" s="715"/>
      <c r="DJ93" s="716"/>
      <c r="DK93" s="716"/>
      <c r="DL93" s="717"/>
      <c r="DM93" s="715"/>
      <c r="DN93" s="716"/>
      <c r="DO93" s="716"/>
      <c r="DP93" s="717"/>
      <c r="DQ93" s="715"/>
      <c r="DR93" s="716"/>
      <c r="DS93" s="716"/>
      <c r="DT93" s="717"/>
      <c r="DU93" s="715"/>
      <c r="DV93" s="716"/>
      <c r="DW93" s="716"/>
      <c r="DX93" s="717"/>
      <c r="DY93" s="715"/>
      <c r="DZ93" s="716"/>
      <c r="EA93" s="716"/>
      <c r="EB93" s="717"/>
      <c r="EC93" s="715"/>
      <c r="ED93" s="716"/>
      <c r="EE93" s="716"/>
      <c r="EF93" s="717"/>
      <c r="EG93" s="715"/>
      <c r="EH93" s="716"/>
      <c r="EI93" s="716"/>
      <c r="EJ93" s="717"/>
      <c r="EK93" s="715"/>
      <c r="EL93" s="716"/>
      <c r="EM93" s="716"/>
      <c r="EN93" s="717"/>
      <c r="EO93" s="715"/>
      <c r="EP93" s="716"/>
      <c r="EQ93" s="716"/>
      <c r="ER93" s="717"/>
      <c r="ES93" s="715"/>
      <c r="ET93" s="716"/>
      <c r="EU93" s="716"/>
      <c r="EV93" s="717"/>
      <c r="EW93" s="715"/>
      <c r="EX93" s="716"/>
      <c r="EY93" s="716"/>
      <c r="EZ93" s="717"/>
      <c r="FA93" s="715"/>
      <c r="FB93" s="716"/>
      <c r="FC93" s="716"/>
      <c r="FD93" s="717"/>
      <c r="FE93" s="715"/>
      <c r="FF93" s="716"/>
      <c r="FG93" s="716"/>
      <c r="FH93" s="717"/>
      <c r="FI93" s="715"/>
      <c r="FJ93" s="716"/>
      <c r="FK93" s="716"/>
      <c r="FL93" s="717"/>
      <c r="FM93" s="715"/>
      <c r="FN93" s="716"/>
      <c r="FO93" s="716"/>
      <c r="FP93" s="717"/>
      <c r="FQ93" s="715"/>
      <c r="FR93" s="716"/>
      <c r="FS93" s="716"/>
      <c r="FT93" s="717"/>
      <c r="FU93" s="715"/>
      <c r="FV93" s="716"/>
      <c r="FW93" s="716"/>
      <c r="FX93" s="717"/>
      <c r="FY93" s="715"/>
      <c r="FZ93" s="716"/>
      <c r="GA93" s="716"/>
      <c r="GB93" s="716"/>
      <c r="GC93" s="733"/>
      <c r="GD93" s="727"/>
      <c r="GE93" s="727"/>
      <c r="GF93" s="727"/>
      <c r="GG93" s="730"/>
      <c r="GH93" s="794"/>
    </row>
    <row r="94" spans="3:190" ht="7.5" customHeight="1"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3"/>
      <c r="AR94" s="711"/>
      <c r="AS94" s="711"/>
      <c r="AT94" s="194"/>
      <c r="AU94" s="193"/>
      <c r="AV94" s="711"/>
      <c r="AW94" s="711"/>
      <c r="AX94" s="194"/>
      <c r="AY94" s="193"/>
      <c r="AZ94" s="711"/>
      <c r="BA94" s="711"/>
      <c r="BB94" s="194"/>
      <c r="BC94" s="193"/>
      <c r="BD94" s="711"/>
      <c r="BE94" s="711"/>
      <c r="BF94" s="194"/>
      <c r="BG94" s="193"/>
      <c r="BH94" s="711"/>
      <c r="BI94" s="711"/>
      <c r="BJ94" s="194"/>
      <c r="BK94" s="788"/>
      <c r="BL94" s="724"/>
      <c r="BM94" s="719"/>
      <c r="BN94" s="719"/>
      <c r="BO94" s="719"/>
      <c r="BP94" s="720"/>
      <c r="BQ94" s="718"/>
      <c r="BR94" s="719"/>
      <c r="BS94" s="719"/>
      <c r="BT94" s="720"/>
      <c r="BU94" s="718"/>
      <c r="BV94" s="719"/>
      <c r="BW94" s="719"/>
      <c r="BX94" s="720"/>
      <c r="BY94" s="718"/>
      <c r="BZ94" s="719"/>
      <c r="CA94" s="719"/>
      <c r="CB94" s="720"/>
      <c r="CC94" s="718"/>
      <c r="CD94" s="719"/>
      <c r="CE94" s="719"/>
      <c r="CF94" s="720"/>
      <c r="CG94" s="718"/>
      <c r="CH94" s="719"/>
      <c r="CI94" s="719"/>
      <c r="CJ94" s="720"/>
      <c r="CK94" s="718"/>
      <c r="CL94" s="719"/>
      <c r="CM94" s="719"/>
      <c r="CN94" s="720"/>
      <c r="CO94" s="718"/>
      <c r="CP94" s="719"/>
      <c r="CQ94" s="719"/>
      <c r="CR94" s="720"/>
      <c r="CS94" s="718"/>
      <c r="CT94" s="719"/>
      <c r="CU94" s="719"/>
      <c r="CV94" s="720"/>
      <c r="CW94" s="718"/>
      <c r="CX94" s="719"/>
      <c r="CY94" s="719"/>
      <c r="CZ94" s="720"/>
      <c r="DA94" s="718"/>
      <c r="DB94" s="719"/>
      <c r="DC94" s="719"/>
      <c r="DD94" s="720"/>
      <c r="DE94" s="718"/>
      <c r="DF94" s="719"/>
      <c r="DG94" s="719"/>
      <c r="DH94" s="720"/>
      <c r="DI94" s="718"/>
      <c r="DJ94" s="719"/>
      <c r="DK94" s="719"/>
      <c r="DL94" s="720"/>
      <c r="DM94" s="718"/>
      <c r="DN94" s="719"/>
      <c r="DO94" s="719"/>
      <c r="DP94" s="720"/>
      <c r="DQ94" s="718"/>
      <c r="DR94" s="719"/>
      <c r="DS94" s="719"/>
      <c r="DT94" s="720"/>
      <c r="DU94" s="718"/>
      <c r="DV94" s="719"/>
      <c r="DW94" s="719"/>
      <c r="DX94" s="720"/>
      <c r="DY94" s="718"/>
      <c r="DZ94" s="719"/>
      <c r="EA94" s="719"/>
      <c r="EB94" s="720"/>
      <c r="EC94" s="718"/>
      <c r="ED94" s="719"/>
      <c r="EE94" s="719"/>
      <c r="EF94" s="720"/>
      <c r="EG94" s="718"/>
      <c r="EH94" s="719"/>
      <c r="EI94" s="719"/>
      <c r="EJ94" s="720"/>
      <c r="EK94" s="718"/>
      <c r="EL94" s="719"/>
      <c r="EM94" s="719"/>
      <c r="EN94" s="720"/>
      <c r="EO94" s="718"/>
      <c r="EP94" s="719"/>
      <c r="EQ94" s="719"/>
      <c r="ER94" s="720"/>
      <c r="ES94" s="718"/>
      <c r="ET94" s="719"/>
      <c r="EU94" s="719"/>
      <c r="EV94" s="720"/>
      <c r="EW94" s="718"/>
      <c r="EX94" s="719"/>
      <c r="EY94" s="719"/>
      <c r="EZ94" s="720"/>
      <c r="FA94" s="718"/>
      <c r="FB94" s="719"/>
      <c r="FC94" s="719"/>
      <c r="FD94" s="720"/>
      <c r="FE94" s="718"/>
      <c r="FF94" s="719"/>
      <c r="FG94" s="719"/>
      <c r="FH94" s="720"/>
      <c r="FI94" s="718"/>
      <c r="FJ94" s="719"/>
      <c r="FK94" s="719"/>
      <c r="FL94" s="720"/>
      <c r="FM94" s="718"/>
      <c r="FN94" s="719"/>
      <c r="FO94" s="719"/>
      <c r="FP94" s="720"/>
      <c r="FQ94" s="718"/>
      <c r="FR94" s="719"/>
      <c r="FS94" s="719"/>
      <c r="FT94" s="720"/>
      <c r="FU94" s="718"/>
      <c r="FV94" s="719"/>
      <c r="FW94" s="719"/>
      <c r="FX94" s="720"/>
      <c r="FY94" s="718"/>
      <c r="FZ94" s="719"/>
      <c r="GA94" s="719"/>
      <c r="GB94" s="719"/>
      <c r="GC94" s="733"/>
      <c r="GD94" s="727"/>
      <c r="GE94" s="727"/>
      <c r="GF94" s="727"/>
      <c r="GG94" s="730"/>
      <c r="GH94" s="794"/>
    </row>
    <row r="95" spans="3:190" ht="7.5" customHeight="1">
      <c r="C95" s="192"/>
      <c r="D95" s="192"/>
      <c r="E95" s="192"/>
      <c r="F95" s="192"/>
      <c r="G95" s="192"/>
      <c r="H95" s="192"/>
      <c r="I95" s="192"/>
      <c r="J95" s="192"/>
      <c r="K95" s="192"/>
      <c r="L95" s="192"/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3"/>
      <c r="AQ95" s="194"/>
      <c r="AR95" s="711"/>
      <c r="AS95" s="711"/>
      <c r="AT95" s="193"/>
      <c r="AU95" s="194"/>
      <c r="AV95" s="711"/>
      <c r="AW95" s="711"/>
      <c r="AX95" s="193"/>
      <c r="AY95" s="194"/>
      <c r="AZ95" s="711"/>
      <c r="BA95" s="711"/>
      <c r="BB95" s="193"/>
      <c r="BC95" s="194"/>
      <c r="BD95" s="711"/>
      <c r="BE95" s="711"/>
      <c r="BF95" s="193"/>
      <c r="BG95" s="194"/>
      <c r="BH95" s="711"/>
      <c r="BI95" s="711"/>
      <c r="BJ95" s="193"/>
      <c r="BK95" s="788" t="s">
        <v>255</v>
      </c>
      <c r="BL95" s="724"/>
      <c r="BM95" s="713"/>
      <c r="BN95" s="713"/>
      <c r="BO95" s="713"/>
      <c r="BP95" s="714"/>
      <c r="BQ95" s="712"/>
      <c r="BR95" s="713"/>
      <c r="BS95" s="713"/>
      <c r="BT95" s="714"/>
      <c r="BU95" s="712"/>
      <c r="BV95" s="713"/>
      <c r="BW95" s="713"/>
      <c r="BX95" s="714"/>
      <c r="BY95" s="712"/>
      <c r="BZ95" s="713"/>
      <c r="CA95" s="713"/>
      <c r="CB95" s="714"/>
      <c r="CC95" s="712"/>
      <c r="CD95" s="713"/>
      <c r="CE95" s="713"/>
      <c r="CF95" s="714"/>
      <c r="CG95" s="712"/>
      <c r="CH95" s="713"/>
      <c r="CI95" s="713"/>
      <c r="CJ95" s="714"/>
      <c r="CK95" s="712"/>
      <c r="CL95" s="713"/>
      <c r="CM95" s="713"/>
      <c r="CN95" s="714"/>
      <c r="CO95" s="712"/>
      <c r="CP95" s="713"/>
      <c r="CQ95" s="713"/>
      <c r="CR95" s="714"/>
      <c r="CS95" s="712"/>
      <c r="CT95" s="713"/>
      <c r="CU95" s="713"/>
      <c r="CV95" s="714"/>
      <c r="CW95" s="712"/>
      <c r="CX95" s="713"/>
      <c r="CY95" s="713"/>
      <c r="CZ95" s="714"/>
      <c r="DA95" s="712"/>
      <c r="DB95" s="713"/>
      <c r="DC95" s="713"/>
      <c r="DD95" s="714"/>
      <c r="DE95" s="712"/>
      <c r="DF95" s="713"/>
      <c r="DG95" s="713"/>
      <c r="DH95" s="714"/>
      <c r="DI95" s="712"/>
      <c r="DJ95" s="713"/>
      <c r="DK95" s="713"/>
      <c r="DL95" s="714"/>
      <c r="DM95" s="712"/>
      <c r="DN95" s="713"/>
      <c r="DO95" s="713"/>
      <c r="DP95" s="714"/>
      <c r="DQ95" s="712"/>
      <c r="DR95" s="713"/>
      <c r="DS95" s="713"/>
      <c r="DT95" s="714"/>
      <c r="DU95" s="712"/>
      <c r="DV95" s="713"/>
      <c r="DW95" s="713"/>
      <c r="DX95" s="714"/>
      <c r="DY95" s="712"/>
      <c r="DZ95" s="713"/>
      <c r="EA95" s="713"/>
      <c r="EB95" s="714"/>
      <c r="EC95" s="712"/>
      <c r="ED95" s="713"/>
      <c r="EE95" s="713"/>
      <c r="EF95" s="714"/>
      <c r="EG95" s="712"/>
      <c r="EH95" s="713"/>
      <c r="EI95" s="713"/>
      <c r="EJ95" s="714"/>
      <c r="EK95" s="712"/>
      <c r="EL95" s="713"/>
      <c r="EM95" s="713"/>
      <c r="EN95" s="714"/>
      <c r="EO95" s="712"/>
      <c r="EP95" s="713"/>
      <c r="EQ95" s="713"/>
      <c r="ER95" s="714"/>
      <c r="ES95" s="712"/>
      <c r="ET95" s="713"/>
      <c r="EU95" s="713"/>
      <c r="EV95" s="714"/>
      <c r="EW95" s="712"/>
      <c r="EX95" s="713"/>
      <c r="EY95" s="713"/>
      <c r="EZ95" s="714"/>
      <c r="FA95" s="712"/>
      <c r="FB95" s="713"/>
      <c r="FC95" s="713"/>
      <c r="FD95" s="714"/>
      <c r="FE95" s="712"/>
      <c r="FF95" s="713"/>
      <c r="FG95" s="713"/>
      <c r="FH95" s="714"/>
      <c r="FI95" s="712"/>
      <c r="FJ95" s="713"/>
      <c r="FK95" s="713"/>
      <c r="FL95" s="714"/>
      <c r="FM95" s="712"/>
      <c r="FN95" s="713"/>
      <c r="FO95" s="713"/>
      <c r="FP95" s="714"/>
      <c r="FQ95" s="712"/>
      <c r="FR95" s="713"/>
      <c r="FS95" s="713"/>
      <c r="FT95" s="714"/>
      <c r="FU95" s="712"/>
      <c r="FV95" s="713"/>
      <c r="FW95" s="713"/>
      <c r="FX95" s="714"/>
      <c r="FY95" s="712"/>
      <c r="FZ95" s="713"/>
      <c r="GA95" s="713"/>
      <c r="GB95" s="713"/>
      <c r="GC95" s="733"/>
      <c r="GD95" s="727"/>
      <c r="GE95" s="727"/>
      <c r="GF95" s="727"/>
      <c r="GG95" s="730"/>
      <c r="GH95" s="794">
        <f>GC95-MAX(GD95:GG98)</f>
        <v>0</v>
      </c>
    </row>
    <row r="96" spans="3:190" ht="7.5" customHeight="1"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3"/>
      <c r="AP96" s="711"/>
      <c r="AQ96" s="711"/>
      <c r="AR96" s="194"/>
      <c r="AS96" s="193"/>
      <c r="AT96" s="711"/>
      <c r="AU96" s="711"/>
      <c r="AV96" s="194"/>
      <c r="AW96" s="193"/>
      <c r="AX96" s="711"/>
      <c r="AY96" s="711"/>
      <c r="AZ96" s="194"/>
      <c r="BA96" s="193"/>
      <c r="BB96" s="711"/>
      <c r="BC96" s="711"/>
      <c r="BD96" s="194"/>
      <c r="BE96" s="193"/>
      <c r="BF96" s="711"/>
      <c r="BG96" s="711"/>
      <c r="BH96" s="194"/>
      <c r="BI96" s="193"/>
      <c r="BJ96" s="192"/>
      <c r="BK96" s="788"/>
      <c r="BL96" s="724"/>
      <c r="BM96" s="716"/>
      <c r="BN96" s="716"/>
      <c r="BO96" s="716"/>
      <c r="BP96" s="717"/>
      <c r="BQ96" s="715"/>
      <c r="BR96" s="716"/>
      <c r="BS96" s="716"/>
      <c r="BT96" s="717"/>
      <c r="BU96" s="715"/>
      <c r="BV96" s="716"/>
      <c r="BW96" s="716"/>
      <c r="BX96" s="717"/>
      <c r="BY96" s="715"/>
      <c r="BZ96" s="716"/>
      <c r="CA96" s="716"/>
      <c r="CB96" s="717"/>
      <c r="CC96" s="715"/>
      <c r="CD96" s="716"/>
      <c r="CE96" s="716"/>
      <c r="CF96" s="717"/>
      <c r="CG96" s="715"/>
      <c r="CH96" s="716"/>
      <c r="CI96" s="716"/>
      <c r="CJ96" s="717"/>
      <c r="CK96" s="715"/>
      <c r="CL96" s="716"/>
      <c r="CM96" s="716"/>
      <c r="CN96" s="717"/>
      <c r="CO96" s="715"/>
      <c r="CP96" s="716"/>
      <c r="CQ96" s="716"/>
      <c r="CR96" s="717"/>
      <c r="CS96" s="715"/>
      <c r="CT96" s="716"/>
      <c r="CU96" s="716"/>
      <c r="CV96" s="717"/>
      <c r="CW96" s="715"/>
      <c r="CX96" s="716"/>
      <c r="CY96" s="716"/>
      <c r="CZ96" s="717"/>
      <c r="DA96" s="715"/>
      <c r="DB96" s="716"/>
      <c r="DC96" s="716"/>
      <c r="DD96" s="717"/>
      <c r="DE96" s="715"/>
      <c r="DF96" s="716"/>
      <c r="DG96" s="716"/>
      <c r="DH96" s="717"/>
      <c r="DI96" s="715"/>
      <c r="DJ96" s="716"/>
      <c r="DK96" s="716"/>
      <c r="DL96" s="717"/>
      <c r="DM96" s="715"/>
      <c r="DN96" s="716"/>
      <c r="DO96" s="716"/>
      <c r="DP96" s="717"/>
      <c r="DQ96" s="715"/>
      <c r="DR96" s="716"/>
      <c r="DS96" s="716"/>
      <c r="DT96" s="717"/>
      <c r="DU96" s="715"/>
      <c r="DV96" s="716"/>
      <c r="DW96" s="716"/>
      <c r="DX96" s="717"/>
      <c r="DY96" s="715"/>
      <c r="DZ96" s="716"/>
      <c r="EA96" s="716"/>
      <c r="EB96" s="717"/>
      <c r="EC96" s="715"/>
      <c r="ED96" s="716"/>
      <c r="EE96" s="716"/>
      <c r="EF96" s="717"/>
      <c r="EG96" s="715"/>
      <c r="EH96" s="716"/>
      <c r="EI96" s="716"/>
      <c r="EJ96" s="717"/>
      <c r="EK96" s="715"/>
      <c r="EL96" s="716"/>
      <c r="EM96" s="716"/>
      <c r="EN96" s="717"/>
      <c r="EO96" s="715"/>
      <c r="EP96" s="716"/>
      <c r="EQ96" s="716"/>
      <c r="ER96" s="717"/>
      <c r="ES96" s="715"/>
      <c r="ET96" s="716"/>
      <c r="EU96" s="716"/>
      <c r="EV96" s="717"/>
      <c r="EW96" s="715"/>
      <c r="EX96" s="716"/>
      <c r="EY96" s="716"/>
      <c r="EZ96" s="717"/>
      <c r="FA96" s="715"/>
      <c r="FB96" s="716"/>
      <c r="FC96" s="716"/>
      <c r="FD96" s="717"/>
      <c r="FE96" s="715"/>
      <c r="FF96" s="716"/>
      <c r="FG96" s="716"/>
      <c r="FH96" s="717"/>
      <c r="FI96" s="715"/>
      <c r="FJ96" s="716"/>
      <c r="FK96" s="716"/>
      <c r="FL96" s="717"/>
      <c r="FM96" s="715"/>
      <c r="FN96" s="716"/>
      <c r="FO96" s="716"/>
      <c r="FP96" s="717"/>
      <c r="FQ96" s="715"/>
      <c r="FR96" s="716"/>
      <c r="FS96" s="716"/>
      <c r="FT96" s="717"/>
      <c r="FU96" s="715"/>
      <c r="FV96" s="716"/>
      <c r="FW96" s="716"/>
      <c r="FX96" s="717"/>
      <c r="FY96" s="715"/>
      <c r="FZ96" s="716"/>
      <c r="GA96" s="716"/>
      <c r="GB96" s="716"/>
      <c r="GC96" s="733"/>
      <c r="GD96" s="727"/>
      <c r="GE96" s="727"/>
      <c r="GF96" s="727"/>
      <c r="GG96" s="730"/>
      <c r="GH96" s="794"/>
    </row>
    <row r="97" spans="3:190" ht="7.5" customHeight="1">
      <c r="C97" s="192"/>
      <c r="D97" s="192"/>
      <c r="E97" s="192"/>
      <c r="F97" s="192"/>
      <c r="G97" s="192"/>
      <c r="H97" s="192"/>
      <c r="I97" s="192"/>
      <c r="J97" s="192"/>
      <c r="K97" s="192"/>
      <c r="L97" s="192"/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3"/>
      <c r="AO97" s="194"/>
      <c r="AP97" s="711"/>
      <c r="AQ97" s="711"/>
      <c r="AR97" s="193"/>
      <c r="AS97" s="194"/>
      <c r="AT97" s="711"/>
      <c r="AU97" s="711"/>
      <c r="AV97" s="193"/>
      <c r="AW97" s="194"/>
      <c r="AX97" s="711"/>
      <c r="AY97" s="711"/>
      <c r="AZ97" s="193"/>
      <c r="BA97" s="194"/>
      <c r="BB97" s="711"/>
      <c r="BC97" s="711"/>
      <c r="BD97" s="193"/>
      <c r="BE97" s="194"/>
      <c r="BF97" s="711"/>
      <c r="BG97" s="711"/>
      <c r="BH97" s="193"/>
      <c r="BI97" s="194"/>
      <c r="BJ97" s="192"/>
      <c r="BK97" s="788"/>
      <c r="BL97" s="724"/>
      <c r="BM97" s="716"/>
      <c r="BN97" s="716"/>
      <c r="BO97" s="716"/>
      <c r="BP97" s="717"/>
      <c r="BQ97" s="715"/>
      <c r="BR97" s="716"/>
      <c r="BS97" s="716"/>
      <c r="BT97" s="717"/>
      <c r="BU97" s="715"/>
      <c r="BV97" s="716"/>
      <c r="BW97" s="716"/>
      <c r="BX97" s="717"/>
      <c r="BY97" s="715"/>
      <c r="BZ97" s="716"/>
      <c r="CA97" s="716"/>
      <c r="CB97" s="717"/>
      <c r="CC97" s="715"/>
      <c r="CD97" s="716"/>
      <c r="CE97" s="716"/>
      <c r="CF97" s="717"/>
      <c r="CG97" s="715"/>
      <c r="CH97" s="716"/>
      <c r="CI97" s="716"/>
      <c r="CJ97" s="717"/>
      <c r="CK97" s="715"/>
      <c r="CL97" s="716"/>
      <c r="CM97" s="716"/>
      <c r="CN97" s="717"/>
      <c r="CO97" s="715"/>
      <c r="CP97" s="716"/>
      <c r="CQ97" s="716"/>
      <c r="CR97" s="717"/>
      <c r="CS97" s="715"/>
      <c r="CT97" s="716"/>
      <c r="CU97" s="716"/>
      <c r="CV97" s="717"/>
      <c r="CW97" s="715"/>
      <c r="CX97" s="716"/>
      <c r="CY97" s="716"/>
      <c r="CZ97" s="717"/>
      <c r="DA97" s="715"/>
      <c r="DB97" s="716"/>
      <c r="DC97" s="716"/>
      <c r="DD97" s="717"/>
      <c r="DE97" s="715"/>
      <c r="DF97" s="716"/>
      <c r="DG97" s="716"/>
      <c r="DH97" s="717"/>
      <c r="DI97" s="715"/>
      <c r="DJ97" s="716"/>
      <c r="DK97" s="716"/>
      <c r="DL97" s="717"/>
      <c r="DM97" s="715"/>
      <c r="DN97" s="716"/>
      <c r="DO97" s="716"/>
      <c r="DP97" s="717"/>
      <c r="DQ97" s="715"/>
      <c r="DR97" s="716"/>
      <c r="DS97" s="716"/>
      <c r="DT97" s="717"/>
      <c r="DU97" s="715"/>
      <c r="DV97" s="716"/>
      <c r="DW97" s="716"/>
      <c r="DX97" s="717"/>
      <c r="DY97" s="715"/>
      <c r="DZ97" s="716"/>
      <c r="EA97" s="716"/>
      <c r="EB97" s="717"/>
      <c r="EC97" s="715"/>
      <c r="ED97" s="716"/>
      <c r="EE97" s="716"/>
      <c r="EF97" s="717"/>
      <c r="EG97" s="715"/>
      <c r="EH97" s="716"/>
      <c r="EI97" s="716"/>
      <c r="EJ97" s="717"/>
      <c r="EK97" s="715"/>
      <c r="EL97" s="716"/>
      <c r="EM97" s="716"/>
      <c r="EN97" s="717"/>
      <c r="EO97" s="715"/>
      <c r="EP97" s="716"/>
      <c r="EQ97" s="716"/>
      <c r="ER97" s="717"/>
      <c r="ES97" s="715"/>
      <c r="ET97" s="716"/>
      <c r="EU97" s="716"/>
      <c r="EV97" s="717"/>
      <c r="EW97" s="715"/>
      <c r="EX97" s="716"/>
      <c r="EY97" s="716"/>
      <c r="EZ97" s="717"/>
      <c r="FA97" s="715"/>
      <c r="FB97" s="716"/>
      <c r="FC97" s="716"/>
      <c r="FD97" s="717"/>
      <c r="FE97" s="715"/>
      <c r="FF97" s="716"/>
      <c r="FG97" s="716"/>
      <c r="FH97" s="717"/>
      <c r="FI97" s="715"/>
      <c r="FJ97" s="716"/>
      <c r="FK97" s="716"/>
      <c r="FL97" s="717"/>
      <c r="FM97" s="715"/>
      <c r="FN97" s="716"/>
      <c r="FO97" s="716"/>
      <c r="FP97" s="717"/>
      <c r="FQ97" s="715"/>
      <c r="FR97" s="716"/>
      <c r="FS97" s="716"/>
      <c r="FT97" s="717"/>
      <c r="FU97" s="715"/>
      <c r="FV97" s="716"/>
      <c r="FW97" s="716"/>
      <c r="FX97" s="717"/>
      <c r="FY97" s="715"/>
      <c r="FZ97" s="716"/>
      <c r="GA97" s="716"/>
      <c r="GB97" s="716"/>
      <c r="GC97" s="733"/>
      <c r="GD97" s="727"/>
      <c r="GE97" s="727"/>
      <c r="GF97" s="727"/>
      <c r="GG97" s="730"/>
      <c r="GH97" s="794"/>
    </row>
    <row r="98" spans="3:190" ht="7.5" customHeight="1">
      <c r="C98" s="192"/>
      <c r="D98" s="192"/>
      <c r="E98" s="192"/>
      <c r="F98" s="192"/>
      <c r="G98" s="192"/>
      <c r="H98" s="192"/>
      <c r="I98" s="192"/>
      <c r="J98" s="192"/>
      <c r="K98" s="192"/>
      <c r="L98" s="192"/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3"/>
      <c r="AN98" s="711"/>
      <c r="AO98" s="711"/>
      <c r="AP98" s="194"/>
      <c r="AQ98" s="193"/>
      <c r="AR98" s="711"/>
      <c r="AS98" s="711"/>
      <c r="AT98" s="194"/>
      <c r="AU98" s="193"/>
      <c r="AV98" s="711"/>
      <c r="AW98" s="711"/>
      <c r="AX98" s="194"/>
      <c r="AY98" s="193"/>
      <c r="AZ98" s="711"/>
      <c r="BA98" s="711"/>
      <c r="BB98" s="194"/>
      <c r="BC98" s="193"/>
      <c r="BD98" s="711"/>
      <c r="BE98" s="711"/>
      <c r="BF98" s="194"/>
      <c r="BG98" s="193"/>
      <c r="BH98" s="711"/>
      <c r="BI98" s="711"/>
      <c r="BJ98" s="194"/>
      <c r="BK98" s="788"/>
      <c r="BL98" s="724"/>
      <c r="BM98" s="719"/>
      <c r="BN98" s="719"/>
      <c r="BO98" s="719"/>
      <c r="BP98" s="720"/>
      <c r="BQ98" s="718"/>
      <c r="BR98" s="719"/>
      <c r="BS98" s="719"/>
      <c r="BT98" s="720"/>
      <c r="BU98" s="718"/>
      <c r="BV98" s="719"/>
      <c r="BW98" s="719"/>
      <c r="BX98" s="720"/>
      <c r="BY98" s="718"/>
      <c r="BZ98" s="719"/>
      <c r="CA98" s="719"/>
      <c r="CB98" s="720"/>
      <c r="CC98" s="718"/>
      <c r="CD98" s="719"/>
      <c r="CE98" s="719"/>
      <c r="CF98" s="720"/>
      <c r="CG98" s="718"/>
      <c r="CH98" s="719"/>
      <c r="CI98" s="719"/>
      <c r="CJ98" s="720"/>
      <c r="CK98" s="718"/>
      <c r="CL98" s="719"/>
      <c r="CM98" s="719"/>
      <c r="CN98" s="720"/>
      <c r="CO98" s="718"/>
      <c r="CP98" s="719"/>
      <c r="CQ98" s="719"/>
      <c r="CR98" s="720"/>
      <c r="CS98" s="718"/>
      <c r="CT98" s="719"/>
      <c r="CU98" s="719"/>
      <c r="CV98" s="720"/>
      <c r="CW98" s="718"/>
      <c r="CX98" s="719"/>
      <c r="CY98" s="719"/>
      <c r="CZ98" s="720"/>
      <c r="DA98" s="718"/>
      <c r="DB98" s="719"/>
      <c r="DC98" s="719"/>
      <c r="DD98" s="720"/>
      <c r="DE98" s="718"/>
      <c r="DF98" s="719"/>
      <c r="DG98" s="719"/>
      <c r="DH98" s="720"/>
      <c r="DI98" s="718"/>
      <c r="DJ98" s="719"/>
      <c r="DK98" s="719"/>
      <c r="DL98" s="720"/>
      <c r="DM98" s="718"/>
      <c r="DN98" s="719"/>
      <c r="DO98" s="719"/>
      <c r="DP98" s="720"/>
      <c r="DQ98" s="718"/>
      <c r="DR98" s="719"/>
      <c r="DS98" s="719"/>
      <c r="DT98" s="720"/>
      <c r="DU98" s="718"/>
      <c r="DV98" s="719"/>
      <c r="DW98" s="719"/>
      <c r="DX98" s="720"/>
      <c r="DY98" s="718"/>
      <c r="DZ98" s="719"/>
      <c r="EA98" s="719"/>
      <c r="EB98" s="720"/>
      <c r="EC98" s="718"/>
      <c r="ED98" s="719"/>
      <c r="EE98" s="719"/>
      <c r="EF98" s="720"/>
      <c r="EG98" s="718"/>
      <c r="EH98" s="719"/>
      <c r="EI98" s="719"/>
      <c r="EJ98" s="720"/>
      <c r="EK98" s="718"/>
      <c r="EL98" s="719"/>
      <c r="EM98" s="719"/>
      <c r="EN98" s="720"/>
      <c r="EO98" s="718"/>
      <c r="EP98" s="719"/>
      <c r="EQ98" s="719"/>
      <c r="ER98" s="720"/>
      <c r="ES98" s="718"/>
      <c r="ET98" s="719"/>
      <c r="EU98" s="719"/>
      <c r="EV98" s="720"/>
      <c r="EW98" s="718"/>
      <c r="EX98" s="719"/>
      <c r="EY98" s="719"/>
      <c r="EZ98" s="720"/>
      <c r="FA98" s="718"/>
      <c r="FB98" s="719"/>
      <c r="FC98" s="719"/>
      <c r="FD98" s="720"/>
      <c r="FE98" s="718"/>
      <c r="FF98" s="719"/>
      <c r="FG98" s="719"/>
      <c r="FH98" s="720"/>
      <c r="FI98" s="718"/>
      <c r="FJ98" s="719"/>
      <c r="FK98" s="719"/>
      <c r="FL98" s="720"/>
      <c r="FM98" s="718"/>
      <c r="FN98" s="719"/>
      <c r="FO98" s="719"/>
      <c r="FP98" s="720"/>
      <c r="FQ98" s="718"/>
      <c r="FR98" s="719"/>
      <c r="FS98" s="719"/>
      <c r="FT98" s="720"/>
      <c r="FU98" s="718"/>
      <c r="FV98" s="719"/>
      <c r="FW98" s="719"/>
      <c r="FX98" s="720"/>
      <c r="FY98" s="718"/>
      <c r="FZ98" s="719"/>
      <c r="GA98" s="719"/>
      <c r="GB98" s="719"/>
      <c r="GC98" s="733"/>
      <c r="GD98" s="727"/>
      <c r="GE98" s="727"/>
      <c r="GF98" s="727"/>
      <c r="GG98" s="730"/>
      <c r="GH98" s="794"/>
    </row>
    <row r="99" spans="3:190" ht="7.5" customHeight="1">
      <c r="C99" s="192"/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3"/>
      <c r="AM99" s="194"/>
      <c r="AN99" s="711"/>
      <c r="AO99" s="711"/>
      <c r="AP99" s="193"/>
      <c r="AQ99" s="194"/>
      <c r="AR99" s="711"/>
      <c r="AS99" s="711"/>
      <c r="AT99" s="193"/>
      <c r="AU99" s="194"/>
      <c r="AV99" s="711"/>
      <c r="AW99" s="711"/>
      <c r="AX99" s="193"/>
      <c r="AY99" s="194"/>
      <c r="AZ99" s="711"/>
      <c r="BA99" s="711"/>
      <c r="BB99" s="193"/>
      <c r="BC99" s="194"/>
      <c r="BD99" s="711"/>
      <c r="BE99" s="711"/>
      <c r="BF99" s="193"/>
      <c r="BG99" s="194"/>
      <c r="BH99" s="711"/>
      <c r="BI99" s="711"/>
      <c r="BJ99" s="193"/>
      <c r="BK99" s="788" t="s">
        <v>256</v>
      </c>
      <c r="BL99" s="724"/>
      <c r="BM99" s="713"/>
      <c r="BN99" s="713"/>
      <c r="BO99" s="713"/>
      <c r="BP99" s="714"/>
      <c r="BQ99" s="712"/>
      <c r="BR99" s="713"/>
      <c r="BS99" s="713"/>
      <c r="BT99" s="714"/>
      <c r="BU99" s="712"/>
      <c r="BV99" s="713"/>
      <c r="BW99" s="713"/>
      <c r="BX99" s="714"/>
      <c r="BY99" s="712"/>
      <c r="BZ99" s="713"/>
      <c r="CA99" s="713"/>
      <c r="CB99" s="714"/>
      <c r="CC99" s="712"/>
      <c r="CD99" s="713"/>
      <c r="CE99" s="713"/>
      <c r="CF99" s="714"/>
      <c r="CG99" s="712"/>
      <c r="CH99" s="713"/>
      <c r="CI99" s="713"/>
      <c r="CJ99" s="714"/>
      <c r="CK99" s="712"/>
      <c r="CL99" s="713"/>
      <c r="CM99" s="713"/>
      <c r="CN99" s="714"/>
      <c r="CO99" s="712"/>
      <c r="CP99" s="713"/>
      <c r="CQ99" s="713"/>
      <c r="CR99" s="714"/>
      <c r="CS99" s="712"/>
      <c r="CT99" s="713"/>
      <c r="CU99" s="713"/>
      <c r="CV99" s="714"/>
      <c r="CW99" s="712"/>
      <c r="CX99" s="713"/>
      <c r="CY99" s="713"/>
      <c r="CZ99" s="714"/>
      <c r="DA99" s="712"/>
      <c r="DB99" s="713"/>
      <c r="DC99" s="713"/>
      <c r="DD99" s="714"/>
      <c r="DE99" s="712"/>
      <c r="DF99" s="713"/>
      <c r="DG99" s="713"/>
      <c r="DH99" s="714"/>
      <c r="DI99" s="712"/>
      <c r="DJ99" s="713"/>
      <c r="DK99" s="713"/>
      <c r="DL99" s="714"/>
      <c r="DM99" s="712"/>
      <c r="DN99" s="713"/>
      <c r="DO99" s="713"/>
      <c r="DP99" s="714"/>
      <c r="DQ99" s="712"/>
      <c r="DR99" s="713"/>
      <c r="DS99" s="713"/>
      <c r="DT99" s="714"/>
      <c r="DU99" s="712"/>
      <c r="DV99" s="713"/>
      <c r="DW99" s="713"/>
      <c r="DX99" s="714"/>
      <c r="DY99" s="712"/>
      <c r="DZ99" s="713"/>
      <c r="EA99" s="713"/>
      <c r="EB99" s="714"/>
      <c r="EC99" s="712"/>
      <c r="ED99" s="713"/>
      <c r="EE99" s="713"/>
      <c r="EF99" s="714"/>
      <c r="EG99" s="712"/>
      <c r="EH99" s="713"/>
      <c r="EI99" s="713"/>
      <c r="EJ99" s="714"/>
      <c r="EK99" s="712"/>
      <c r="EL99" s="713"/>
      <c r="EM99" s="713"/>
      <c r="EN99" s="714"/>
      <c r="EO99" s="712"/>
      <c r="EP99" s="713"/>
      <c r="EQ99" s="713"/>
      <c r="ER99" s="714"/>
      <c r="ES99" s="712"/>
      <c r="ET99" s="713"/>
      <c r="EU99" s="713"/>
      <c r="EV99" s="714"/>
      <c r="EW99" s="712"/>
      <c r="EX99" s="713"/>
      <c r="EY99" s="713"/>
      <c r="EZ99" s="714"/>
      <c r="FA99" s="712"/>
      <c r="FB99" s="713"/>
      <c r="FC99" s="713"/>
      <c r="FD99" s="714"/>
      <c r="FE99" s="712"/>
      <c r="FF99" s="713"/>
      <c r="FG99" s="713"/>
      <c r="FH99" s="714"/>
      <c r="FI99" s="712"/>
      <c r="FJ99" s="713"/>
      <c r="FK99" s="713"/>
      <c r="FL99" s="714"/>
      <c r="FM99" s="712"/>
      <c r="FN99" s="713"/>
      <c r="FO99" s="713"/>
      <c r="FP99" s="714"/>
      <c r="FQ99" s="712"/>
      <c r="FR99" s="713"/>
      <c r="FS99" s="713"/>
      <c r="FT99" s="714"/>
      <c r="FU99" s="712"/>
      <c r="FV99" s="713"/>
      <c r="FW99" s="713"/>
      <c r="FX99" s="714"/>
      <c r="FY99" s="712"/>
      <c r="FZ99" s="713"/>
      <c r="GA99" s="713"/>
      <c r="GB99" s="713"/>
      <c r="GC99" s="733"/>
      <c r="GD99" s="727"/>
      <c r="GE99" s="727"/>
      <c r="GF99" s="727"/>
      <c r="GG99" s="730"/>
      <c r="GH99" s="794">
        <f>GC99-MAX(GD99:GG102)</f>
        <v>0</v>
      </c>
    </row>
    <row r="100" spans="3:190" ht="7.5" customHeight="1"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3"/>
      <c r="AL100" s="711"/>
      <c r="AM100" s="711"/>
      <c r="AN100" s="194"/>
      <c r="AO100" s="193"/>
      <c r="AP100" s="711"/>
      <c r="AQ100" s="711"/>
      <c r="AR100" s="194"/>
      <c r="AS100" s="193"/>
      <c r="AT100" s="711"/>
      <c r="AU100" s="711"/>
      <c r="AV100" s="194"/>
      <c r="AW100" s="193"/>
      <c r="AX100" s="711"/>
      <c r="AY100" s="711"/>
      <c r="AZ100" s="194"/>
      <c r="BA100" s="193"/>
      <c r="BB100" s="711"/>
      <c r="BC100" s="711"/>
      <c r="BD100" s="194"/>
      <c r="BE100" s="193"/>
      <c r="BF100" s="711"/>
      <c r="BG100" s="711"/>
      <c r="BH100" s="194"/>
      <c r="BI100" s="193"/>
      <c r="BJ100" s="192"/>
      <c r="BK100" s="788"/>
      <c r="BL100" s="724"/>
      <c r="BM100" s="716"/>
      <c r="BN100" s="716"/>
      <c r="BO100" s="716"/>
      <c r="BP100" s="717"/>
      <c r="BQ100" s="715"/>
      <c r="BR100" s="716"/>
      <c r="BS100" s="716"/>
      <c r="BT100" s="717"/>
      <c r="BU100" s="715"/>
      <c r="BV100" s="716"/>
      <c r="BW100" s="716"/>
      <c r="BX100" s="717"/>
      <c r="BY100" s="715"/>
      <c r="BZ100" s="716"/>
      <c r="CA100" s="716"/>
      <c r="CB100" s="717"/>
      <c r="CC100" s="715"/>
      <c r="CD100" s="716"/>
      <c r="CE100" s="716"/>
      <c r="CF100" s="717"/>
      <c r="CG100" s="715"/>
      <c r="CH100" s="716"/>
      <c r="CI100" s="716"/>
      <c r="CJ100" s="717"/>
      <c r="CK100" s="715"/>
      <c r="CL100" s="716"/>
      <c r="CM100" s="716"/>
      <c r="CN100" s="717"/>
      <c r="CO100" s="715"/>
      <c r="CP100" s="716"/>
      <c r="CQ100" s="716"/>
      <c r="CR100" s="717"/>
      <c r="CS100" s="715"/>
      <c r="CT100" s="716"/>
      <c r="CU100" s="716"/>
      <c r="CV100" s="717"/>
      <c r="CW100" s="715"/>
      <c r="CX100" s="716"/>
      <c r="CY100" s="716"/>
      <c r="CZ100" s="717"/>
      <c r="DA100" s="715"/>
      <c r="DB100" s="716"/>
      <c r="DC100" s="716"/>
      <c r="DD100" s="717"/>
      <c r="DE100" s="715"/>
      <c r="DF100" s="716"/>
      <c r="DG100" s="716"/>
      <c r="DH100" s="717"/>
      <c r="DI100" s="715"/>
      <c r="DJ100" s="716"/>
      <c r="DK100" s="716"/>
      <c r="DL100" s="717"/>
      <c r="DM100" s="715"/>
      <c r="DN100" s="716"/>
      <c r="DO100" s="716"/>
      <c r="DP100" s="717"/>
      <c r="DQ100" s="715"/>
      <c r="DR100" s="716"/>
      <c r="DS100" s="716"/>
      <c r="DT100" s="717"/>
      <c r="DU100" s="715"/>
      <c r="DV100" s="716"/>
      <c r="DW100" s="716"/>
      <c r="DX100" s="717"/>
      <c r="DY100" s="715"/>
      <c r="DZ100" s="716"/>
      <c r="EA100" s="716"/>
      <c r="EB100" s="717"/>
      <c r="EC100" s="715"/>
      <c r="ED100" s="716"/>
      <c r="EE100" s="716"/>
      <c r="EF100" s="717"/>
      <c r="EG100" s="715"/>
      <c r="EH100" s="716"/>
      <c r="EI100" s="716"/>
      <c r="EJ100" s="717"/>
      <c r="EK100" s="715"/>
      <c r="EL100" s="716"/>
      <c r="EM100" s="716"/>
      <c r="EN100" s="717"/>
      <c r="EO100" s="715"/>
      <c r="EP100" s="716"/>
      <c r="EQ100" s="716"/>
      <c r="ER100" s="717"/>
      <c r="ES100" s="715"/>
      <c r="ET100" s="716"/>
      <c r="EU100" s="716"/>
      <c r="EV100" s="717"/>
      <c r="EW100" s="715"/>
      <c r="EX100" s="716"/>
      <c r="EY100" s="716"/>
      <c r="EZ100" s="717"/>
      <c r="FA100" s="715"/>
      <c r="FB100" s="716"/>
      <c r="FC100" s="716"/>
      <c r="FD100" s="717"/>
      <c r="FE100" s="715"/>
      <c r="FF100" s="716"/>
      <c r="FG100" s="716"/>
      <c r="FH100" s="717"/>
      <c r="FI100" s="715"/>
      <c r="FJ100" s="716"/>
      <c r="FK100" s="716"/>
      <c r="FL100" s="717"/>
      <c r="FM100" s="715"/>
      <c r="FN100" s="716"/>
      <c r="FO100" s="716"/>
      <c r="FP100" s="717"/>
      <c r="FQ100" s="715"/>
      <c r="FR100" s="716"/>
      <c r="FS100" s="716"/>
      <c r="FT100" s="717"/>
      <c r="FU100" s="715"/>
      <c r="FV100" s="716"/>
      <c r="FW100" s="716"/>
      <c r="FX100" s="717"/>
      <c r="FY100" s="715"/>
      <c r="FZ100" s="716"/>
      <c r="GA100" s="716"/>
      <c r="GB100" s="716"/>
      <c r="GC100" s="733"/>
      <c r="GD100" s="727"/>
      <c r="GE100" s="727"/>
      <c r="GF100" s="727"/>
      <c r="GG100" s="730"/>
      <c r="GH100" s="794"/>
    </row>
    <row r="101" spans="3:190" ht="7.5" customHeight="1"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3"/>
      <c r="AK101" s="194"/>
      <c r="AL101" s="711"/>
      <c r="AM101" s="711"/>
      <c r="AN101" s="193"/>
      <c r="AO101" s="194"/>
      <c r="AP101" s="711"/>
      <c r="AQ101" s="711"/>
      <c r="AR101" s="193"/>
      <c r="AS101" s="194"/>
      <c r="AT101" s="711"/>
      <c r="AU101" s="711"/>
      <c r="AV101" s="193"/>
      <c r="AW101" s="194"/>
      <c r="AX101" s="711"/>
      <c r="AY101" s="711"/>
      <c r="AZ101" s="193"/>
      <c r="BA101" s="194"/>
      <c r="BB101" s="711"/>
      <c r="BC101" s="711"/>
      <c r="BD101" s="193"/>
      <c r="BE101" s="194"/>
      <c r="BF101" s="711"/>
      <c r="BG101" s="711"/>
      <c r="BH101" s="193"/>
      <c r="BI101" s="194"/>
      <c r="BJ101" s="192"/>
      <c r="BK101" s="788"/>
      <c r="BL101" s="724"/>
      <c r="BM101" s="716"/>
      <c r="BN101" s="716"/>
      <c r="BO101" s="716"/>
      <c r="BP101" s="717"/>
      <c r="BQ101" s="715"/>
      <c r="BR101" s="716"/>
      <c r="BS101" s="716"/>
      <c r="BT101" s="717"/>
      <c r="BU101" s="715"/>
      <c r="BV101" s="716"/>
      <c r="BW101" s="716"/>
      <c r="BX101" s="717"/>
      <c r="BY101" s="715"/>
      <c r="BZ101" s="716"/>
      <c r="CA101" s="716"/>
      <c r="CB101" s="717"/>
      <c r="CC101" s="715"/>
      <c r="CD101" s="716"/>
      <c r="CE101" s="716"/>
      <c r="CF101" s="717"/>
      <c r="CG101" s="715"/>
      <c r="CH101" s="716"/>
      <c r="CI101" s="716"/>
      <c r="CJ101" s="717"/>
      <c r="CK101" s="715"/>
      <c r="CL101" s="716"/>
      <c r="CM101" s="716"/>
      <c r="CN101" s="717"/>
      <c r="CO101" s="715"/>
      <c r="CP101" s="716"/>
      <c r="CQ101" s="716"/>
      <c r="CR101" s="717"/>
      <c r="CS101" s="715"/>
      <c r="CT101" s="716"/>
      <c r="CU101" s="716"/>
      <c r="CV101" s="717"/>
      <c r="CW101" s="715"/>
      <c r="CX101" s="716"/>
      <c r="CY101" s="716"/>
      <c r="CZ101" s="717"/>
      <c r="DA101" s="715"/>
      <c r="DB101" s="716"/>
      <c r="DC101" s="716"/>
      <c r="DD101" s="717"/>
      <c r="DE101" s="715"/>
      <c r="DF101" s="716"/>
      <c r="DG101" s="716"/>
      <c r="DH101" s="717"/>
      <c r="DI101" s="715"/>
      <c r="DJ101" s="716"/>
      <c r="DK101" s="716"/>
      <c r="DL101" s="717"/>
      <c r="DM101" s="715"/>
      <c r="DN101" s="716"/>
      <c r="DO101" s="716"/>
      <c r="DP101" s="717"/>
      <c r="DQ101" s="715"/>
      <c r="DR101" s="716"/>
      <c r="DS101" s="716"/>
      <c r="DT101" s="717"/>
      <c r="DU101" s="715"/>
      <c r="DV101" s="716"/>
      <c r="DW101" s="716"/>
      <c r="DX101" s="717"/>
      <c r="DY101" s="715"/>
      <c r="DZ101" s="716"/>
      <c r="EA101" s="716"/>
      <c r="EB101" s="717"/>
      <c r="EC101" s="715"/>
      <c r="ED101" s="716"/>
      <c r="EE101" s="716"/>
      <c r="EF101" s="717"/>
      <c r="EG101" s="715"/>
      <c r="EH101" s="716"/>
      <c r="EI101" s="716"/>
      <c r="EJ101" s="717"/>
      <c r="EK101" s="715"/>
      <c r="EL101" s="716"/>
      <c r="EM101" s="716"/>
      <c r="EN101" s="717"/>
      <c r="EO101" s="715"/>
      <c r="EP101" s="716"/>
      <c r="EQ101" s="716"/>
      <c r="ER101" s="717"/>
      <c r="ES101" s="715"/>
      <c r="ET101" s="716"/>
      <c r="EU101" s="716"/>
      <c r="EV101" s="717"/>
      <c r="EW101" s="715"/>
      <c r="EX101" s="716"/>
      <c r="EY101" s="716"/>
      <c r="EZ101" s="717"/>
      <c r="FA101" s="715"/>
      <c r="FB101" s="716"/>
      <c r="FC101" s="716"/>
      <c r="FD101" s="717"/>
      <c r="FE101" s="715"/>
      <c r="FF101" s="716"/>
      <c r="FG101" s="716"/>
      <c r="FH101" s="717"/>
      <c r="FI101" s="715"/>
      <c r="FJ101" s="716"/>
      <c r="FK101" s="716"/>
      <c r="FL101" s="717"/>
      <c r="FM101" s="715"/>
      <c r="FN101" s="716"/>
      <c r="FO101" s="716"/>
      <c r="FP101" s="717"/>
      <c r="FQ101" s="715"/>
      <c r="FR101" s="716"/>
      <c r="FS101" s="716"/>
      <c r="FT101" s="717"/>
      <c r="FU101" s="715"/>
      <c r="FV101" s="716"/>
      <c r="FW101" s="716"/>
      <c r="FX101" s="717"/>
      <c r="FY101" s="715"/>
      <c r="FZ101" s="716"/>
      <c r="GA101" s="716"/>
      <c r="GB101" s="716"/>
      <c r="GC101" s="733"/>
      <c r="GD101" s="727"/>
      <c r="GE101" s="727"/>
      <c r="GF101" s="727"/>
      <c r="GG101" s="730"/>
      <c r="GH101" s="794"/>
    </row>
    <row r="102" spans="3:190" ht="7.5" customHeight="1">
      <c r="C102" s="192"/>
      <c r="D102" s="192"/>
      <c r="E102" s="192"/>
      <c r="F102" s="192"/>
      <c r="G102" s="192"/>
      <c r="H102" s="192"/>
      <c r="I102" s="192"/>
      <c r="J102" s="192"/>
      <c r="K102" s="192"/>
      <c r="L102" s="192"/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3"/>
      <c r="AJ102" s="711"/>
      <c r="AK102" s="711"/>
      <c r="AL102" s="194"/>
      <c r="AM102" s="193"/>
      <c r="AN102" s="711"/>
      <c r="AO102" s="711"/>
      <c r="AP102" s="194"/>
      <c r="AQ102" s="193"/>
      <c r="AR102" s="711"/>
      <c r="AS102" s="711"/>
      <c r="AT102" s="194"/>
      <c r="AU102" s="193"/>
      <c r="AV102" s="711"/>
      <c r="AW102" s="711"/>
      <c r="AX102" s="194"/>
      <c r="AY102" s="193"/>
      <c r="AZ102" s="711"/>
      <c r="BA102" s="711"/>
      <c r="BB102" s="194"/>
      <c r="BC102" s="193"/>
      <c r="BD102" s="711"/>
      <c r="BE102" s="711"/>
      <c r="BF102" s="194"/>
      <c r="BG102" s="193"/>
      <c r="BH102" s="711"/>
      <c r="BI102" s="711"/>
      <c r="BJ102" s="194"/>
      <c r="BK102" s="788"/>
      <c r="BL102" s="724"/>
      <c r="BM102" s="719"/>
      <c r="BN102" s="719"/>
      <c r="BO102" s="719"/>
      <c r="BP102" s="720"/>
      <c r="BQ102" s="718"/>
      <c r="BR102" s="719"/>
      <c r="BS102" s="719"/>
      <c r="BT102" s="720"/>
      <c r="BU102" s="718"/>
      <c r="BV102" s="719"/>
      <c r="BW102" s="719"/>
      <c r="BX102" s="720"/>
      <c r="BY102" s="718"/>
      <c r="BZ102" s="719"/>
      <c r="CA102" s="719"/>
      <c r="CB102" s="720"/>
      <c r="CC102" s="718"/>
      <c r="CD102" s="719"/>
      <c r="CE102" s="719"/>
      <c r="CF102" s="720"/>
      <c r="CG102" s="718"/>
      <c r="CH102" s="719"/>
      <c r="CI102" s="719"/>
      <c r="CJ102" s="720"/>
      <c r="CK102" s="718"/>
      <c r="CL102" s="719"/>
      <c r="CM102" s="719"/>
      <c r="CN102" s="720"/>
      <c r="CO102" s="718"/>
      <c r="CP102" s="719"/>
      <c r="CQ102" s="719"/>
      <c r="CR102" s="720"/>
      <c r="CS102" s="718"/>
      <c r="CT102" s="719"/>
      <c r="CU102" s="719"/>
      <c r="CV102" s="720"/>
      <c r="CW102" s="718"/>
      <c r="CX102" s="719"/>
      <c r="CY102" s="719"/>
      <c r="CZ102" s="720"/>
      <c r="DA102" s="718"/>
      <c r="DB102" s="719"/>
      <c r="DC102" s="719"/>
      <c r="DD102" s="720"/>
      <c r="DE102" s="718"/>
      <c r="DF102" s="719"/>
      <c r="DG102" s="719"/>
      <c r="DH102" s="720"/>
      <c r="DI102" s="718"/>
      <c r="DJ102" s="719"/>
      <c r="DK102" s="719"/>
      <c r="DL102" s="720"/>
      <c r="DM102" s="718"/>
      <c r="DN102" s="719"/>
      <c r="DO102" s="719"/>
      <c r="DP102" s="720"/>
      <c r="DQ102" s="718"/>
      <c r="DR102" s="719"/>
      <c r="DS102" s="719"/>
      <c r="DT102" s="720"/>
      <c r="DU102" s="718"/>
      <c r="DV102" s="719"/>
      <c r="DW102" s="719"/>
      <c r="DX102" s="720"/>
      <c r="DY102" s="718"/>
      <c r="DZ102" s="719"/>
      <c r="EA102" s="719"/>
      <c r="EB102" s="720"/>
      <c r="EC102" s="718"/>
      <c r="ED102" s="719"/>
      <c r="EE102" s="719"/>
      <c r="EF102" s="720"/>
      <c r="EG102" s="718"/>
      <c r="EH102" s="719"/>
      <c r="EI102" s="719"/>
      <c r="EJ102" s="720"/>
      <c r="EK102" s="718"/>
      <c r="EL102" s="719"/>
      <c r="EM102" s="719"/>
      <c r="EN102" s="720"/>
      <c r="EO102" s="718"/>
      <c r="EP102" s="719"/>
      <c r="EQ102" s="719"/>
      <c r="ER102" s="720"/>
      <c r="ES102" s="718"/>
      <c r="ET102" s="719"/>
      <c r="EU102" s="719"/>
      <c r="EV102" s="720"/>
      <c r="EW102" s="718"/>
      <c r="EX102" s="719"/>
      <c r="EY102" s="719"/>
      <c r="EZ102" s="720"/>
      <c r="FA102" s="718"/>
      <c r="FB102" s="719"/>
      <c r="FC102" s="719"/>
      <c r="FD102" s="720"/>
      <c r="FE102" s="718"/>
      <c r="FF102" s="719"/>
      <c r="FG102" s="719"/>
      <c r="FH102" s="720"/>
      <c r="FI102" s="718"/>
      <c r="FJ102" s="719"/>
      <c r="FK102" s="719"/>
      <c r="FL102" s="720"/>
      <c r="FM102" s="718"/>
      <c r="FN102" s="719"/>
      <c r="FO102" s="719"/>
      <c r="FP102" s="720"/>
      <c r="FQ102" s="718"/>
      <c r="FR102" s="719"/>
      <c r="FS102" s="719"/>
      <c r="FT102" s="720"/>
      <c r="FU102" s="718"/>
      <c r="FV102" s="719"/>
      <c r="FW102" s="719"/>
      <c r="FX102" s="720"/>
      <c r="FY102" s="718"/>
      <c r="FZ102" s="719"/>
      <c r="GA102" s="719"/>
      <c r="GB102" s="719"/>
      <c r="GC102" s="733"/>
      <c r="GD102" s="727"/>
      <c r="GE102" s="727"/>
      <c r="GF102" s="727"/>
      <c r="GG102" s="730"/>
      <c r="GH102" s="794"/>
    </row>
    <row r="103" spans="3:190" ht="7.5" customHeight="1">
      <c r="C103" s="192"/>
      <c r="D103" s="192"/>
      <c r="E103" s="192"/>
      <c r="F103" s="192"/>
      <c r="G103" s="192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3"/>
      <c r="AI103" s="194"/>
      <c r="AJ103" s="711"/>
      <c r="AK103" s="711"/>
      <c r="AL103" s="193"/>
      <c r="AM103" s="194"/>
      <c r="AN103" s="711"/>
      <c r="AO103" s="711"/>
      <c r="AP103" s="193"/>
      <c r="AQ103" s="194"/>
      <c r="AR103" s="711"/>
      <c r="AS103" s="711"/>
      <c r="AT103" s="193"/>
      <c r="AU103" s="194"/>
      <c r="AV103" s="711"/>
      <c r="AW103" s="711"/>
      <c r="AX103" s="193"/>
      <c r="AY103" s="194"/>
      <c r="AZ103" s="711"/>
      <c r="BA103" s="711"/>
      <c r="BB103" s="193"/>
      <c r="BC103" s="194"/>
      <c r="BD103" s="711"/>
      <c r="BE103" s="711"/>
      <c r="BF103" s="193"/>
      <c r="BG103" s="194"/>
      <c r="BH103" s="711"/>
      <c r="BI103" s="711"/>
      <c r="BJ103" s="193"/>
      <c r="BK103" s="788" t="s">
        <v>257</v>
      </c>
      <c r="BL103" s="724"/>
      <c r="BM103" s="713"/>
      <c r="BN103" s="713"/>
      <c r="BO103" s="713"/>
      <c r="BP103" s="714"/>
      <c r="BQ103" s="712"/>
      <c r="BR103" s="713"/>
      <c r="BS103" s="713"/>
      <c r="BT103" s="714"/>
      <c r="BU103" s="712"/>
      <c r="BV103" s="713"/>
      <c r="BW103" s="713"/>
      <c r="BX103" s="714"/>
      <c r="BY103" s="712"/>
      <c r="BZ103" s="713"/>
      <c r="CA103" s="713"/>
      <c r="CB103" s="714"/>
      <c r="CC103" s="712"/>
      <c r="CD103" s="713"/>
      <c r="CE103" s="713"/>
      <c r="CF103" s="714"/>
      <c r="CG103" s="712"/>
      <c r="CH103" s="713"/>
      <c r="CI103" s="713"/>
      <c r="CJ103" s="714"/>
      <c r="CK103" s="712"/>
      <c r="CL103" s="713"/>
      <c r="CM103" s="713"/>
      <c r="CN103" s="714"/>
      <c r="CO103" s="712"/>
      <c r="CP103" s="713"/>
      <c r="CQ103" s="713"/>
      <c r="CR103" s="714"/>
      <c r="CS103" s="712"/>
      <c r="CT103" s="713"/>
      <c r="CU103" s="713"/>
      <c r="CV103" s="714"/>
      <c r="CW103" s="712"/>
      <c r="CX103" s="713"/>
      <c r="CY103" s="713"/>
      <c r="CZ103" s="714"/>
      <c r="DA103" s="712"/>
      <c r="DB103" s="713"/>
      <c r="DC103" s="713"/>
      <c r="DD103" s="714"/>
      <c r="DE103" s="712"/>
      <c r="DF103" s="713"/>
      <c r="DG103" s="713"/>
      <c r="DH103" s="714"/>
      <c r="DI103" s="712"/>
      <c r="DJ103" s="713"/>
      <c r="DK103" s="713"/>
      <c r="DL103" s="714"/>
      <c r="DM103" s="712"/>
      <c r="DN103" s="713"/>
      <c r="DO103" s="713"/>
      <c r="DP103" s="714"/>
      <c r="DQ103" s="712"/>
      <c r="DR103" s="713"/>
      <c r="DS103" s="713"/>
      <c r="DT103" s="714"/>
      <c r="DU103" s="712"/>
      <c r="DV103" s="713"/>
      <c r="DW103" s="713"/>
      <c r="DX103" s="714"/>
      <c r="DY103" s="712"/>
      <c r="DZ103" s="713"/>
      <c r="EA103" s="713"/>
      <c r="EB103" s="714"/>
      <c r="EC103" s="712"/>
      <c r="ED103" s="713"/>
      <c r="EE103" s="713"/>
      <c r="EF103" s="714"/>
      <c r="EG103" s="712"/>
      <c r="EH103" s="713"/>
      <c r="EI103" s="713"/>
      <c r="EJ103" s="714"/>
      <c r="EK103" s="712"/>
      <c r="EL103" s="713"/>
      <c r="EM103" s="713"/>
      <c r="EN103" s="714"/>
      <c r="EO103" s="712"/>
      <c r="EP103" s="713"/>
      <c r="EQ103" s="713"/>
      <c r="ER103" s="714"/>
      <c r="ES103" s="712"/>
      <c r="ET103" s="713"/>
      <c r="EU103" s="713"/>
      <c r="EV103" s="714"/>
      <c r="EW103" s="712"/>
      <c r="EX103" s="713"/>
      <c r="EY103" s="713"/>
      <c r="EZ103" s="714"/>
      <c r="FA103" s="712"/>
      <c r="FB103" s="713"/>
      <c r="FC103" s="713"/>
      <c r="FD103" s="714"/>
      <c r="FE103" s="712"/>
      <c r="FF103" s="713"/>
      <c r="FG103" s="713"/>
      <c r="FH103" s="714"/>
      <c r="FI103" s="712"/>
      <c r="FJ103" s="713"/>
      <c r="FK103" s="713"/>
      <c r="FL103" s="714"/>
      <c r="FM103" s="712"/>
      <c r="FN103" s="713"/>
      <c r="FO103" s="713"/>
      <c r="FP103" s="714"/>
      <c r="FQ103" s="712"/>
      <c r="FR103" s="713"/>
      <c r="FS103" s="713"/>
      <c r="FT103" s="714"/>
      <c r="FU103" s="712"/>
      <c r="FV103" s="713"/>
      <c r="FW103" s="713"/>
      <c r="FX103" s="714"/>
      <c r="FY103" s="712"/>
      <c r="FZ103" s="713"/>
      <c r="GA103" s="713"/>
      <c r="GB103" s="713"/>
      <c r="GC103" s="733"/>
      <c r="GD103" s="727"/>
      <c r="GE103" s="727"/>
      <c r="GF103" s="727"/>
      <c r="GG103" s="730"/>
      <c r="GH103" s="794">
        <f>GC103-MAX(GD103:GG106)</f>
        <v>0</v>
      </c>
    </row>
    <row r="104" spans="3:190" ht="7.5" customHeight="1">
      <c r="C104" s="192"/>
      <c r="D104" s="192"/>
      <c r="E104" s="192"/>
      <c r="F104" s="192"/>
      <c r="G104" s="192"/>
      <c r="H104" s="192"/>
      <c r="I104" s="192"/>
      <c r="J104" s="192"/>
      <c r="K104" s="192"/>
      <c r="L104" s="192"/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3"/>
      <c r="AH104" s="711"/>
      <c r="AI104" s="711"/>
      <c r="AJ104" s="194"/>
      <c r="AK104" s="193"/>
      <c r="AL104" s="711"/>
      <c r="AM104" s="711"/>
      <c r="AN104" s="194"/>
      <c r="AO104" s="193"/>
      <c r="AP104" s="711"/>
      <c r="AQ104" s="711"/>
      <c r="AR104" s="194"/>
      <c r="AS104" s="193"/>
      <c r="AT104" s="711"/>
      <c r="AU104" s="711"/>
      <c r="AV104" s="194"/>
      <c r="AW104" s="193"/>
      <c r="AX104" s="711"/>
      <c r="AY104" s="711"/>
      <c r="AZ104" s="194"/>
      <c r="BA104" s="193"/>
      <c r="BB104" s="711"/>
      <c r="BC104" s="711"/>
      <c r="BD104" s="194"/>
      <c r="BE104" s="193"/>
      <c r="BF104" s="711"/>
      <c r="BG104" s="711"/>
      <c r="BH104" s="194"/>
      <c r="BI104" s="193"/>
      <c r="BJ104" s="192"/>
      <c r="BK104" s="788"/>
      <c r="BL104" s="724"/>
      <c r="BM104" s="716"/>
      <c r="BN104" s="716"/>
      <c r="BO104" s="716"/>
      <c r="BP104" s="717"/>
      <c r="BQ104" s="715"/>
      <c r="BR104" s="716"/>
      <c r="BS104" s="716"/>
      <c r="BT104" s="717"/>
      <c r="BU104" s="715"/>
      <c r="BV104" s="716"/>
      <c r="BW104" s="716"/>
      <c r="BX104" s="717"/>
      <c r="BY104" s="715"/>
      <c r="BZ104" s="716"/>
      <c r="CA104" s="716"/>
      <c r="CB104" s="717"/>
      <c r="CC104" s="715"/>
      <c r="CD104" s="716"/>
      <c r="CE104" s="716"/>
      <c r="CF104" s="717"/>
      <c r="CG104" s="715"/>
      <c r="CH104" s="716"/>
      <c r="CI104" s="716"/>
      <c r="CJ104" s="717"/>
      <c r="CK104" s="715"/>
      <c r="CL104" s="716"/>
      <c r="CM104" s="716"/>
      <c r="CN104" s="717"/>
      <c r="CO104" s="715"/>
      <c r="CP104" s="716"/>
      <c r="CQ104" s="716"/>
      <c r="CR104" s="717"/>
      <c r="CS104" s="715"/>
      <c r="CT104" s="716"/>
      <c r="CU104" s="716"/>
      <c r="CV104" s="717"/>
      <c r="CW104" s="715"/>
      <c r="CX104" s="716"/>
      <c r="CY104" s="716"/>
      <c r="CZ104" s="717"/>
      <c r="DA104" s="715"/>
      <c r="DB104" s="716"/>
      <c r="DC104" s="716"/>
      <c r="DD104" s="717"/>
      <c r="DE104" s="715"/>
      <c r="DF104" s="716"/>
      <c r="DG104" s="716"/>
      <c r="DH104" s="717"/>
      <c r="DI104" s="715"/>
      <c r="DJ104" s="716"/>
      <c r="DK104" s="716"/>
      <c r="DL104" s="717"/>
      <c r="DM104" s="715"/>
      <c r="DN104" s="716"/>
      <c r="DO104" s="716"/>
      <c r="DP104" s="717"/>
      <c r="DQ104" s="715"/>
      <c r="DR104" s="716"/>
      <c r="DS104" s="716"/>
      <c r="DT104" s="717"/>
      <c r="DU104" s="715"/>
      <c r="DV104" s="716"/>
      <c r="DW104" s="716"/>
      <c r="DX104" s="717"/>
      <c r="DY104" s="715"/>
      <c r="DZ104" s="716"/>
      <c r="EA104" s="716"/>
      <c r="EB104" s="717"/>
      <c r="EC104" s="715"/>
      <c r="ED104" s="716"/>
      <c r="EE104" s="716"/>
      <c r="EF104" s="717"/>
      <c r="EG104" s="715"/>
      <c r="EH104" s="716"/>
      <c r="EI104" s="716"/>
      <c r="EJ104" s="717"/>
      <c r="EK104" s="715"/>
      <c r="EL104" s="716"/>
      <c r="EM104" s="716"/>
      <c r="EN104" s="717"/>
      <c r="EO104" s="715"/>
      <c r="EP104" s="716"/>
      <c r="EQ104" s="716"/>
      <c r="ER104" s="717"/>
      <c r="ES104" s="715"/>
      <c r="ET104" s="716"/>
      <c r="EU104" s="716"/>
      <c r="EV104" s="717"/>
      <c r="EW104" s="715"/>
      <c r="EX104" s="716"/>
      <c r="EY104" s="716"/>
      <c r="EZ104" s="717"/>
      <c r="FA104" s="715"/>
      <c r="FB104" s="716"/>
      <c r="FC104" s="716"/>
      <c r="FD104" s="717"/>
      <c r="FE104" s="715"/>
      <c r="FF104" s="716"/>
      <c r="FG104" s="716"/>
      <c r="FH104" s="717"/>
      <c r="FI104" s="715"/>
      <c r="FJ104" s="716"/>
      <c r="FK104" s="716"/>
      <c r="FL104" s="717"/>
      <c r="FM104" s="715"/>
      <c r="FN104" s="716"/>
      <c r="FO104" s="716"/>
      <c r="FP104" s="717"/>
      <c r="FQ104" s="715"/>
      <c r="FR104" s="716"/>
      <c r="FS104" s="716"/>
      <c r="FT104" s="717"/>
      <c r="FU104" s="715"/>
      <c r="FV104" s="716"/>
      <c r="FW104" s="716"/>
      <c r="FX104" s="717"/>
      <c r="FY104" s="715"/>
      <c r="FZ104" s="716"/>
      <c r="GA104" s="716"/>
      <c r="GB104" s="716"/>
      <c r="GC104" s="733"/>
      <c r="GD104" s="727"/>
      <c r="GE104" s="727"/>
      <c r="GF104" s="727"/>
      <c r="GG104" s="730"/>
      <c r="GH104" s="794"/>
    </row>
    <row r="105" spans="3:190" ht="7.5" customHeight="1">
      <c r="C105" s="192"/>
      <c r="D105" s="192"/>
      <c r="E105" s="192"/>
      <c r="F105" s="192"/>
      <c r="G105" s="192"/>
      <c r="H105" s="192"/>
      <c r="I105" s="192"/>
      <c r="J105" s="192"/>
      <c r="K105" s="192"/>
      <c r="L105" s="192"/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3"/>
      <c r="AG105" s="194"/>
      <c r="AH105" s="711"/>
      <c r="AI105" s="711"/>
      <c r="AJ105" s="193"/>
      <c r="AK105" s="194"/>
      <c r="AL105" s="711"/>
      <c r="AM105" s="711"/>
      <c r="AN105" s="193"/>
      <c r="AO105" s="194"/>
      <c r="AP105" s="711"/>
      <c r="AQ105" s="711"/>
      <c r="AR105" s="193"/>
      <c r="AS105" s="194"/>
      <c r="AT105" s="711"/>
      <c r="AU105" s="711"/>
      <c r="AV105" s="193"/>
      <c r="AW105" s="194"/>
      <c r="AX105" s="711"/>
      <c r="AY105" s="711"/>
      <c r="AZ105" s="193"/>
      <c r="BA105" s="194"/>
      <c r="BB105" s="711"/>
      <c r="BC105" s="711"/>
      <c r="BD105" s="193"/>
      <c r="BE105" s="194"/>
      <c r="BF105" s="711"/>
      <c r="BG105" s="711"/>
      <c r="BH105" s="193"/>
      <c r="BI105" s="194"/>
      <c r="BJ105" s="192"/>
      <c r="BK105" s="788"/>
      <c r="BL105" s="724"/>
      <c r="BM105" s="716"/>
      <c r="BN105" s="716"/>
      <c r="BO105" s="716"/>
      <c r="BP105" s="717"/>
      <c r="BQ105" s="715"/>
      <c r="BR105" s="716"/>
      <c r="BS105" s="716"/>
      <c r="BT105" s="717"/>
      <c r="BU105" s="715"/>
      <c r="BV105" s="716"/>
      <c r="BW105" s="716"/>
      <c r="BX105" s="717"/>
      <c r="BY105" s="715"/>
      <c r="BZ105" s="716"/>
      <c r="CA105" s="716"/>
      <c r="CB105" s="717"/>
      <c r="CC105" s="715"/>
      <c r="CD105" s="716"/>
      <c r="CE105" s="716"/>
      <c r="CF105" s="717"/>
      <c r="CG105" s="715"/>
      <c r="CH105" s="716"/>
      <c r="CI105" s="716"/>
      <c r="CJ105" s="717"/>
      <c r="CK105" s="715"/>
      <c r="CL105" s="716"/>
      <c r="CM105" s="716"/>
      <c r="CN105" s="717"/>
      <c r="CO105" s="715"/>
      <c r="CP105" s="716"/>
      <c r="CQ105" s="716"/>
      <c r="CR105" s="717"/>
      <c r="CS105" s="715"/>
      <c r="CT105" s="716"/>
      <c r="CU105" s="716"/>
      <c r="CV105" s="717"/>
      <c r="CW105" s="715"/>
      <c r="CX105" s="716"/>
      <c r="CY105" s="716"/>
      <c r="CZ105" s="717"/>
      <c r="DA105" s="715"/>
      <c r="DB105" s="716"/>
      <c r="DC105" s="716"/>
      <c r="DD105" s="717"/>
      <c r="DE105" s="715"/>
      <c r="DF105" s="716"/>
      <c r="DG105" s="716"/>
      <c r="DH105" s="717"/>
      <c r="DI105" s="715"/>
      <c r="DJ105" s="716"/>
      <c r="DK105" s="716"/>
      <c r="DL105" s="717"/>
      <c r="DM105" s="715"/>
      <c r="DN105" s="716"/>
      <c r="DO105" s="716"/>
      <c r="DP105" s="717"/>
      <c r="DQ105" s="715"/>
      <c r="DR105" s="716"/>
      <c r="DS105" s="716"/>
      <c r="DT105" s="717"/>
      <c r="DU105" s="715"/>
      <c r="DV105" s="716"/>
      <c r="DW105" s="716"/>
      <c r="DX105" s="717"/>
      <c r="DY105" s="715"/>
      <c r="DZ105" s="716"/>
      <c r="EA105" s="716"/>
      <c r="EB105" s="717"/>
      <c r="EC105" s="715"/>
      <c r="ED105" s="716"/>
      <c r="EE105" s="716"/>
      <c r="EF105" s="717"/>
      <c r="EG105" s="715"/>
      <c r="EH105" s="716"/>
      <c r="EI105" s="716"/>
      <c r="EJ105" s="717"/>
      <c r="EK105" s="715"/>
      <c r="EL105" s="716"/>
      <c r="EM105" s="716"/>
      <c r="EN105" s="717"/>
      <c r="EO105" s="715"/>
      <c r="EP105" s="716"/>
      <c r="EQ105" s="716"/>
      <c r="ER105" s="717"/>
      <c r="ES105" s="715"/>
      <c r="ET105" s="716"/>
      <c r="EU105" s="716"/>
      <c r="EV105" s="717"/>
      <c r="EW105" s="715"/>
      <c r="EX105" s="716"/>
      <c r="EY105" s="716"/>
      <c r="EZ105" s="717"/>
      <c r="FA105" s="715"/>
      <c r="FB105" s="716"/>
      <c r="FC105" s="716"/>
      <c r="FD105" s="717"/>
      <c r="FE105" s="715"/>
      <c r="FF105" s="716"/>
      <c r="FG105" s="716"/>
      <c r="FH105" s="717"/>
      <c r="FI105" s="715"/>
      <c r="FJ105" s="716"/>
      <c r="FK105" s="716"/>
      <c r="FL105" s="717"/>
      <c r="FM105" s="715"/>
      <c r="FN105" s="716"/>
      <c r="FO105" s="716"/>
      <c r="FP105" s="717"/>
      <c r="FQ105" s="715"/>
      <c r="FR105" s="716"/>
      <c r="FS105" s="716"/>
      <c r="FT105" s="717"/>
      <c r="FU105" s="715"/>
      <c r="FV105" s="716"/>
      <c r="FW105" s="716"/>
      <c r="FX105" s="717"/>
      <c r="FY105" s="715"/>
      <c r="FZ105" s="716"/>
      <c r="GA105" s="716"/>
      <c r="GB105" s="716"/>
      <c r="GC105" s="733"/>
      <c r="GD105" s="727"/>
      <c r="GE105" s="727"/>
      <c r="GF105" s="727"/>
      <c r="GG105" s="730"/>
      <c r="GH105" s="794"/>
    </row>
    <row r="106" spans="3:190" ht="7.5" customHeight="1">
      <c r="C106" s="192"/>
      <c r="D106" s="192"/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3"/>
      <c r="AF106" s="711"/>
      <c r="AG106" s="711"/>
      <c r="AH106" s="194"/>
      <c r="AI106" s="193"/>
      <c r="AJ106" s="711"/>
      <c r="AK106" s="711"/>
      <c r="AL106" s="194"/>
      <c r="AM106" s="193"/>
      <c r="AN106" s="711"/>
      <c r="AO106" s="711"/>
      <c r="AP106" s="194"/>
      <c r="AQ106" s="193"/>
      <c r="AR106" s="711"/>
      <c r="AS106" s="711"/>
      <c r="AT106" s="194"/>
      <c r="AU106" s="193"/>
      <c r="AV106" s="711"/>
      <c r="AW106" s="711"/>
      <c r="AX106" s="194"/>
      <c r="AY106" s="193"/>
      <c r="AZ106" s="711"/>
      <c r="BA106" s="711"/>
      <c r="BB106" s="194"/>
      <c r="BC106" s="193"/>
      <c r="BD106" s="711"/>
      <c r="BE106" s="711"/>
      <c r="BF106" s="194"/>
      <c r="BG106" s="193"/>
      <c r="BH106" s="711"/>
      <c r="BI106" s="711"/>
      <c r="BJ106" s="194"/>
      <c r="BK106" s="788"/>
      <c r="BL106" s="724"/>
      <c r="BM106" s="719"/>
      <c r="BN106" s="719"/>
      <c r="BO106" s="719"/>
      <c r="BP106" s="720"/>
      <c r="BQ106" s="718"/>
      <c r="BR106" s="719"/>
      <c r="BS106" s="719"/>
      <c r="BT106" s="720"/>
      <c r="BU106" s="718"/>
      <c r="BV106" s="719"/>
      <c r="BW106" s="719"/>
      <c r="BX106" s="720"/>
      <c r="BY106" s="718"/>
      <c r="BZ106" s="719"/>
      <c r="CA106" s="719"/>
      <c r="CB106" s="720"/>
      <c r="CC106" s="718"/>
      <c r="CD106" s="719"/>
      <c r="CE106" s="719"/>
      <c r="CF106" s="720"/>
      <c r="CG106" s="718"/>
      <c r="CH106" s="719"/>
      <c r="CI106" s="719"/>
      <c r="CJ106" s="720"/>
      <c r="CK106" s="718"/>
      <c r="CL106" s="719"/>
      <c r="CM106" s="719"/>
      <c r="CN106" s="720"/>
      <c r="CO106" s="718"/>
      <c r="CP106" s="719"/>
      <c r="CQ106" s="719"/>
      <c r="CR106" s="720"/>
      <c r="CS106" s="718"/>
      <c r="CT106" s="719"/>
      <c r="CU106" s="719"/>
      <c r="CV106" s="720"/>
      <c r="CW106" s="718"/>
      <c r="CX106" s="719"/>
      <c r="CY106" s="719"/>
      <c r="CZ106" s="720"/>
      <c r="DA106" s="718"/>
      <c r="DB106" s="719"/>
      <c r="DC106" s="719"/>
      <c r="DD106" s="720"/>
      <c r="DE106" s="718"/>
      <c r="DF106" s="719"/>
      <c r="DG106" s="719"/>
      <c r="DH106" s="720"/>
      <c r="DI106" s="718"/>
      <c r="DJ106" s="719"/>
      <c r="DK106" s="719"/>
      <c r="DL106" s="720"/>
      <c r="DM106" s="718"/>
      <c r="DN106" s="719"/>
      <c r="DO106" s="719"/>
      <c r="DP106" s="720"/>
      <c r="DQ106" s="718"/>
      <c r="DR106" s="719"/>
      <c r="DS106" s="719"/>
      <c r="DT106" s="720"/>
      <c r="DU106" s="718"/>
      <c r="DV106" s="719"/>
      <c r="DW106" s="719"/>
      <c r="DX106" s="720"/>
      <c r="DY106" s="718"/>
      <c r="DZ106" s="719"/>
      <c r="EA106" s="719"/>
      <c r="EB106" s="720"/>
      <c r="EC106" s="718"/>
      <c r="ED106" s="719"/>
      <c r="EE106" s="719"/>
      <c r="EF106" s="720"/>
      <c r="EG106" s="718"/>
      <c r="EH106" s="719"/>
      <c r="EI106" s="719"/>
      <c r="EJ106" s="720"/>
      <c r="EK106" s="718"/>
      <c r="EL106" s="719"/>
      <c r="EM106" s="719"/>
      <c r="EN106" s="720"/>
      <c r="EO106" s="718"/>
      <c r="EP106" s="719"/>
      <c r="EQ106" s="719"/>
      <c r="ER106" s="720"/>
      <c r="ES106" s="718"/>
      <c r="ET106" s="719"/>
      <c r="EU106" s="719"/>
      <c r="EV106" s="720"/>
      <c r="EW106" s="718"/>
      <c r="EX106" s="719"/>
      <c r="EY106" s="719"/>
      <c r="EZ106" s="720"/>
      <c r="FA106" s="718"/>
      <c r="FB106" s="719"/>
      <c r="FC106" s="719"/>
      <c r="FD106" s="720"/>
      <c r="FE106" s="718"/>
      <c r="FF106" s="719"/>
      <c r="FG106" s="719"/>
      <c r="FH106" s="720"/>
      <c r="FI106" s="718"/>
      <c r="FJ106" s="719"/>
      <c r="FK106" s="719"/>
      <c r="FL106" s="720"/>
      <c r="FM106" s="718"/>
      <c r="FN106" s="719"/>
      <c r="FO106" s="719"/>
      <c r="FP106" s="720"/>
      <c r="FQ106" s="718"/>
      <c r="FR106" s="719"/>
      <c r="FS106" s="719"/>
      <c r="FT106" s="720"/>
      <c r="FU106" s="718"/>
      <c r="FV106" s="719"/>
      <c r="FW106" s="719"/>
      <c r="FX106" s="720"/>
      <c r="FY106" s="718"/>
      <c r="FZ106" s="719"/>
      <c r="GA106" s="719"/>
      <c r="GB106" s="719"/>
      <c r="GC106" s="733"/>
      <c r="GD106" s="727"/>
      <c r="GE106" s="727"/>
      <c r="GF106" s="727"/>
      <c r="GG106" s="730"/>
      <c r="GH106" s="794"/>
    </row>
    <row r="107" spans="3:190" ht="7.5" customHeight="1">
      <c r="C107" s="192"/>
      <c r="D107" s="192"/>
      <c r="E107" s="192"/>
      <c r="F107" s="192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3"/>
      <c r="AE107" s="194"/>
      <c r="AF107" s="711"/>
      <c r="AG107" s="711"/>
      <c r="AH107" s="193"/>
      <c r="AI107" s="194"/>
      <c r="AJ107" s="711"/>
      <c r="AK107" s="711"/>
      <c r="AL107" s="193"/>
      <c r="AM107" s="194"/>
      <c r="AN107" s="711"/>
      <c r="AO107" s="711"/>
      <c r="AP107" s="193"/>
      <c r="AQ107" s="194"/>
      <c r="AR107" s="711"/>
      <c r="AS107" s="711"/>
      <c r="AT107" s="193"/>
      <c r="AU107" s="194"/>
      <c r="AV107" s="711"/>
      <c r="AW107" s="711"/>
      <c r="AX107" s="193"/>
      <c r="AY107" s="194"/>
      <c r="AZ107" s="711"/>
      <c r="BA107" s="711"/>
      <c r="BB107" s="193"/>
      <c r="BC107" s="194"/>
      <c r="BD107" s="711"/>
      <c r="BE107" s="711"/>
      <c r="BF107" s="193"/>
      <c r="BG107" s="194"/>
      <c r="BH107" s="711"/>
      <c r="BI107" s="711"/>
      <c r="BJ107" s="193"/>
      <c r="BK107" s="788" t="s">
        <v>258</v>
      </c>
      <c r="BL107" s="724"/>
      <c r="BM107" s="713"/>
      <c r="BN107" s="713"/>
      <c r="BO107" s="713"/>
      <c r="BP107" s="714"/>
      <c r="BQ107" s="712"/>
      <c r="BR107" s="713"/>
      <c r="BS107" s="713"/>
      <c r="BT107" s="714"/>
      <c r="BU107" s="712"/>
      <c r="BV107" s="713"/>
      <c r="BW107" s="713"/>
      <c r="BX107" s="714"/>
      <c r="BY107" s="712"/>
      <c r="BZ107" s="713"/>
      <c r="CA107" s="713"/>
      <c r="CB107" s="714"/>
      <c r="CC107" s="712"/>
      <c r="CD107" s="713"/>
      <c r="CE107" s="713"/>
      <c r="CF107" s="714"/>
      <c r="CG107" s="712"/>
      <c r="CH107" s="713"/>
      <c r="CI107" s="713"/>
      <c r="CJ107" s="714"/>
      <c r="CK107" s="712"/>
      <c r="CL107" s="713"/>
      <c r="CM107" s="713"/>
      <c r="CN107" s="714"/>
      <c r="CO107" s="712"/>
      <c r="CP107" s="713"/>
      <c r="CQ107" s="713"/>
      <c r="CR107" s="714"/>
      <c r="CS107" s="712"/>
      <c r="CT107" s="713"/>
      <c r="CU107" s="713"/>
      <c r="CV107" s="714"/>
      <c r="CW107" s="712"/>
      <c r="CX107" s="713"/>
      <c r="CY107" s="713"/>
      <c r="CZ107" s="714"/>
      <c r="DA107" s="712"/>
      <c r="DB107" s="713"/>
      <c r="DC107" s="713"/>
      <c r="DD107" s="714"/>
      <c r="DE107" s="712"/>
      <c r="DF107" s="713"/>
      <c r="DG107" s="713"/>
      <c r="DH107" s="714"/>
      <c r="DI107" s="712"/>
      <c r="DJ107" s="713"/>
      <c r="DK107" s="713"/>
      <c r="DL107" s="714"/>
      <c r="DM107" s="712"/>
      <c r="DN107" s="713"/>
      <c r="DO107" s="713"/>
      <c r="DP107" s="714"/>
      <c r="DQ107" s="712"/>
      <c r="DR107" s="713"/>
      <c r="DS107" s="713"/>
      <c r="DT107" s="714"/>
      <c r="DU107" s="712"/>
      <c r="DV107" s="713"/>
      <c r="DW107" s="713"/>
      <c r="DX107" s="714"/>
      <c r="DY107" s="712"/>
      <c r="DZ107" s="713"/>
      <c r="EA107" s="713"/>
      <c r="EB107" s="714"/>
      <c r="EC107" s="712"/>
      <c r="ED107" s="713"/>
      <c r="EE107" s="713"/>
      <c r="EF107" s="714"/>
      <c r="EG107" s="712"/>
      <c r="EH107" s="713"/>
      <c r="EI107" s="713"/>
      <c r="EJ107" s="714"/>
      <c r="EK107" s="712"/>
      <c r="EL107" s="713"/>
      <c r="EM107" s="713"/>
      <c r="EN107" s="714"/>
      <c r="EO107" s="712"/>
      <c r="EP107" s="713"/>
      <c r="EQ107" s="713"/>
      <c r="ER107" s="714"/>
      <c r="ES107" s="712"/>
      <c r="ET107" s="713"/>
      <c r="EU107" s="713"/>
      <c r="EV107" s="714"/>
      <c r="EW107" s="712"/>
      <c r="EX107" s="713"/>
      <c r="EY107" s="713"/>
      <c r="EZ107" s="714"/>
      <c r="FA107" s="712"/>
      <c r="FB107" s="713"/>
      <c r="FC107" s="713"/>
      <c r="FD107" s="714"/>
      <c r="FE107" s="712"/>
      <c r="FF107" s="713"/>
      <c r="FG107" s="713"/>
      <c r="FH107" s="714"/>
      <c r="FI107" s="712"/>
      <c r="FJ107" s="713"/>
      <c r="FK107" s="713"/>
      <c r="FL107" s="714"/>
      <c r="FM107" s="712"/>
      <c r="FN107" s="713"/>
      <c r="FO107" s="713"/>
      <c r="FP107" s="714"/>
      <c r="FQ107" s="712"/>
      <c r="FR107" s="713"/>
      <c r="FS107" s="713"/>
      <c r="FT107" s="714"/>
      <c r="FU107" s="712"/>
      <c r="FV107" s="713"/>
      <c r="FW107" s="713"/>
      <c r="FX107" s="714"/>
      <c r="FY107" s="712"/>
      <c r="FZ107" s="713"/>
      <c r="GA107" s="713"/>
      <c r="GB107" s="713"/>
      <c r="GC107" s="733"/>
      <c r="GD107" s="727"/>
      <c r="GE107" s="727"/>
      <c r="GF107" s="727"/>
      <c r="GG107" s="730"/>
      <c r="GH107" s="794">
        <f>GC107-MAX(GD107:GG110)</f>
        <v>0</v>
      </c>
    </row>
    <row r="108" spans="3:190" ht="7.5" customHeight="1">
      <c r="C108" s="192"/>
      <c r="D108" s="192"/>
      <c r="E108" s="192"/>
      <c r="F108" s="192"/>
      <c r="G108" s="192"/>
      <c r="H108" s="192"/>
      <c r="I108" s="192"/>
      <c r="J108" s="192"/>
      <c r="K108" s="192"/>
      <c r="L108" s="192"/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3"/>
      <c r="AD108" s="711"/>
      <c r="AE108" s="711"/>
      <c r="AF108" s="194"/>
      <c r="AG108" s="193"/>
      <c r="AH108" s="711"/>
      <c r="AI108" s="711"/>
      <c r="AJ108" s="194"/>
      <c r="AK108" s="193"/>
      <c r="AL108" s="711"/>
      <c r="AM108" s="711"/>
      <c r="AN108" s="194"/>
      <c r="AO108" s="193"/>
      <c r="AP108" s="711"/>
      <c r="AQ108" s="711"/>
      <c r="AR108" s="194"/>
      <c r="AS108" s="193"/>
      <c r="AT108" s="711"/>
      <c r="AU108" s="711"/>
      <c r="AV108" s="194"/>
      <c r="AW108" s="193"/>
      <c r="AX108" s="711"/>
      <c r="AY108" s="711"/>
      <c r="AZ108" s="194"/>
      <c r="BA108" s="193"/>
      <c r="BB108" s="711"/>
      <c r="BC108" s="711"/>
      <c r="BD108" s="194"/>
      <c r="BE108" s="193"/>
      <c r="BF108" s="711"/>
      <c r="BG108" s="711"/>
      <c r="BH108" s="194"/>
      <c r="BI108" s="193"/>
      <c r="BJ108" s="192"/>
      <c r="BK108" s="788"/>
      <c r="BL108" s="724"/>
      <c r="BM108" s="716"/>
      <c r="BN108" s="716"/>
      <c r="BO108" s="716"/>
      <c r="BP108" s="717"/>
      <c r="BQ108" s="715"/>
      <c r="BR108" s="716"/>
      <c r="BS108" s="716"/>
      <c r="BT108" s="717"/>
      <c r="BU108" s="715"/>
      <c r="BV108" s="716"/>
      <c r="BW108" s="716"/>
      <c r="BX108" s="717"/>
      <c r="BY108" s="715"/>
      <c r="BZ108" s="716"/>
      <c r="CA108" s="716"/>
      <c r="CB108" s="717"/>
      <c r="CC108" s="715"/>
      <c r="CD108" s="716"/>
      <c r="CE108" s="716"/>
      <c r="CF108" s="717"/>
      <c r="CG108" s="715"/>
      <c r="CH108" s="716"/>
      <c r="CI108" s="716"/>
      <c r="CJ108" s="717"/>
      <c r="CK108" s="715"/>
      <c r="CL108" s="716"/>
      <c r="CM108" s="716"/>
      <c r="CN108" s="717"/>
      <c r="CO108" s="715"/>
      <c r="CP108" s="716"/>
      <c r="CQ108" s="716"/>
      <c r="CR108" s="717"/>
      <c r="CS108" s="715"/>
      <c r="CT108" s="716"/>
      <c r="CU108" s="716"/>
      <c r="CV108" s="717"/>
      <c r="CW108" s="715"/>
      <c r="CX108" s="716"/>
      <c r="CY108" s="716"/>
      <c r="CZ108" s="717"/>
      <c r="DA108" s="715"/>
      <c r="DB108" s="716"/>
      <c r="DC108" s="716"/>
      <c r="DD108" s="717"/>
      <c r="DE108" s="715"/>
      <c r="DF108" s="716"/>
      <c r="DG108" s="716"/>
      <c r="DH108" s="717"/>
      <c r="DI108" s="715"/>
      <c r="DJ108" s="716"/>
      <c r="DK108" s="716"/>
      <c r="DL108" s="717"/>
      <c r="DM108" s="715"/>
      <c r="DN108" s="716"/>
      <c r="DO108" s="716"/>
      <c r="DP108" s="717"/>
      <c r="DQ108" s="715"/>
      <c r="DR108" s="716"/>
      <c r="DS108" s="716"/>
      <c r="DT108" s="717"/>
      <c r="DU108" s="715"/>
      <c r="DV108" s="716"/>
      <c r="DW108" s="716"/>
      <c r="DX108" s="717"/>
      <c r="DY108" s="715"/>
      <c r="DZ108" s="716"/>
      <c r="EA108" s="716"/>
      <c r="EB108" s="717"/>
      <c r="EC108" s="715"/>
      <c r="ED108" s="716"/>
      <c r="EE108" s="716"/>
      <c r="EF108" s="717"/>
      <c r="EG108" s="715"/>
      <c r="EH108" s="716"/>
      <c r="EI108" s="716"/>
      <c r="EJ108" s="717"/>
      <c r="EK108" s="715"/>
      <c r="EL108" s="716"/>
      <c r="EM108" s="716"/>
      <c r="EN108" s="717"/>
      <c r="EO108" s="715"/>
      <c r="EP108" s="716"/>
      <c r="EQ108" s="716"/>
      <c r="ER108" s="717"/>
      <c r="ES108" s="715"/>
      <c r="ET108" s="716"/>
      <c r="EU108" s="716"/>
      <c r="EV108" s="717"/>
      <c r="EW108" s="715"/>
      <c r="EX108" s="716"/>
      <c r="EY108" s="716"/>
      <c r="EZ108" s="717"/>
      <c r="FA108" s="715"/>
      <c r="FB108" s="716"/>
      <c r="FC108" s="716"/>
      <c r="FD108" s="717"/>
      <c r="FE108" s="715"/>
      <c r="FF108" s="716"/>
      <c r="FG108" s="716"/>
      <c r="FH108" s="717"/>
      <c r="FI108" s="715"/>
      <c r="FJ108" s="716"/>
      <c r="FK108" s="716"/>
      <c r="FL108" s="717"/>
      <c r="FM108" s="715"/>
      <c r="FN108" s="716"/>
      <c r="FO108" s="716"/>
      <c r="FP108" s="717"/>
      <c r="FQ108" s="715"/>
      <c r="FR108" s="716"/>
      <c r="FS108" s="716"/>
      <c r="FT108" s="717"/>
      <c r="FU108" s="715"/>
      <c r="FV108" s="716"/>
      <c r="FW108" s="716"/>
      <c r="FX108" s="717"/>
      <c r="FY108" s="715"/>
      <c r="FZ108" s="716"/>
      <c r="GA108" s="716"/>
      <c r="GB108" s="716"/>
      <c r="GC108" s="733"/>
      <c r="GD108" s="727"/>
      <c r="GE108" s="727"/>
      <c r="GF108" s="727"/>
      <c r="GG108" s="730"/>
      <c r="GH108" s="794"/>
    </row>
    <row r="109" spans="3:190" ht="7.5" customHeight="1">
      <c r="C109" s="192"/>
      <c r="D109" s="192"/>
      <c r="E109" s="192"/>
      <c r="F109" s="192"/>
      <c r="G109" s="192"/>
      <c r="H109" s="192"/>
      <c r="I109" s="192"/>
      <c r="J109" s="192"/>
      <c r="K109" s="192"/>
      <c r="L109" s="192"/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3"/>
      <c r="AC109" s="194"/>
      <c r="AD109" s="711"/>
      <c r="AE109" s="711"/>
      <c r="AF109" s="193"/>
      <c r="AG109" s="194"/>
      <c r="AH109" s="711"/>
      <c r="AI109" s="711"/>
      <c r="AJ109" s="193"/>
      <c r="AK109" s="194"/>
      <c r="AL109" s="711"/>
      <c r="AM109" s="711"/>
      <c r="AN109" s="193"/>
      <c r="AO109" s="194"/>
      <c r="AP109" s="711"/>
      <c r="AQ109" s="711"/>
      <c r="AR109" s="193"/>
      <c r="AS109" s="194"/>
      <c r="AT109" s="711"/>
      <c r="AU109" s="711"/>
      <c r="AV109" s="193"/>
      <c r="AW109" s="194"/>
      <c r="AX109" s="711"/>
      <c r="AY109" s="711"/>
      <c r="AZ109" s="193"/>
      <c r="BA109" s="194"/>
      <c r="BB109" s="711"/>
      <c r="BC109" s="711"/>
      <c r="BD109" s="193"/>
      <c r="BE109" s="194"/>
      <c r="BF109" s="711"/>
      <c r="BG109" s="711"/>
      <c r="BH109" s="193"/>
      <c r="BI109" s="194"/>
      <c r="BJ109" s="192"/>
      <c r="BK109" s="788"/>
      <c r="BL109" s="724"/>
      <c r="BM109" s="716"/>
      <c r="BN109" s="716"/>
      <c r="BO109" s="716"/>
      <c r="BP109" s="717"/>
      <c r="BQ109" s="715"/>
      <c r="BR109" s="716"/>
      <c r="BS109" s="716"/>
      <c r="BT109" s="717"/>
      <c r="BU109" s="715"/>
      <c r="BV109" s="716"/>
      <c r="BW109" s="716"/>
      <c r="BX109" s="717"/>
      <c r="BY109" s="715"/>
      <c r="BZ109" s="716"/>
      <c r="CA109" s="716"/>
      <c r="CB109" s="717"/>
      <c r="CC109" s="715"/>
      <c r="CD109" s="716"/>
      <c r="CE109" s="716"/>
      <c r="CF109" s="717"/>
      <c r="CG109" s="715"/>
      <c r="CH109" s="716"/>
      <c r="CI109" s="716"/>
      <c r="CJ109" s="717"/>
      <c r="CK109" s="715"/>
      <c r="CL109" s="716"/>
      <c r="CM109" s="716"/>
      <c r="CN109" s="717"/>
      <c r="CO109" s="715"/>
      <c r="CP109" s="716"/>
      <c r="CQ109" s="716"/>
      <c r="CR109" s="717"/>
      <c r="CS109" s="715"/>
      <c r="CT109" s="716"/>
      <c r="CU109" s="716"/>
      <c r="CV109" s="717"/>
      <c r="CW109" s="715"/>
      <c r="CX109" s="716"/>
      <c r="CY109" s="716"/>
      <c r="CZ109" s="717"/>
      <c r="DA109" s="715"/>
      <c r="DB109" s="716"/>
      <c r="DC109" s="716"/>
      <c r="DD109" s="717"/>
      <c r="DE109" s="715"/>
      <c r="DF109" s="716"/>
      <c r="DG109" s="716"/>
      <c r="DH109" s="717"/>
      <c r="DI109" s="715"/>
      <c r="DJ109" s="716"/>
      <c r="DK109" s="716"/>
      <c r="DL109" s="717"/>
      <c r="DM109" s="715"/>
      <c r="DN109" s="716"/>
      <c r="DO109" s="716"/>
      <c r="DP109" s="717"/>
      <c r="DQ109" s="715"/>
      <c r="DR109" s="716"/>
      <c r="DS109" s="716"/>
      <c r="DT109" s="717"/>
      <c r="DU109" s="715"/>
      <c r="DV109" s="716"/>
      <c r="DW109" s="716"/>
      <c r="DX109" s="717"/>
      <c r="DY109" s="715"/>
      <c r="DZ109" s="716"/>
      <c r="EA109" s="716"/>
      <c r="EB109" s="717"/>
      <c r="EC109" s="715"/>
      <c r="ED109" s="716"/>
      <c r="EE109" s="716"/>
      <c r="EF109" s="717"/>
      <c r="EG109" s="715"/>
      <c r="EH109" s="716"/>
      <c r="EI109" s="716"/>
      <c r="EJ109" s="717"/>
      <c r="EK109" s="715"/>
      <c r="EL109" s="716"/>
      <c r="EM109" s="716"/>
      <c r="EN109" s="717"/>
      <c r="EO109" s="715"/>
      <c r="EP109" s="716"/>
      <c r="EQ109" s="716"/>
      <c r="ER109" s="717"/>
      <c r="ES109" s="715"/>
      <c r="ET109" s="716"/>
      <c r="EU109" s="716"/>
      <c r="EV109" s="717"/>
      <c r="EW109" s="715"/>
      <c r="EX109" s="716"/>
      <c r="EY109" s="716"/>
      <c r="EZ109" s="717"/>
      <c r="FA109" s="715"/>
      <c r="FB109" s="716"/>
      <c r="FC109" s="716"/>
      <c r="FD109" s="717"/>
      <c r="FE109" s="715"/>
      <c r="FF109" s="716"/>
      <c r="FG109" s="716"/>
      <c r="FH109" s="717"/>
      <c r="FI109" s="715"/>
      <c r="FJ109" s="716"/>
      <c r="FK109" s="716"/>
      <c r="FL109" s="717"/>
      <c r="FM109" s="715"/>
      <c r="FN109" s="716"/>
      <c r="FO109" s="716"/>
      <c r="FP109" s="717"/>
      <c r="FQ109" s="715"/>
      <c r="FR109" s="716"/>
      <c r="FS109" s="716"/>
      <c r="FT109" s="717"/>
      <c r="FU109" s="715"/>
      <c r="FV109" s="716"/>
      <c r="FW109" s="716"/>
      <c r="FX109" s="717"/>
      <c r="FY109" s="715"/>
      <c r="FZ109" s="716"/>
      <c r="GA109" s="716"/>
      <c r="GB109" s="716"/>
      <c r="GC109" s="733"/>
      <c r="GD109" s="727"/>
      <c r="GE109" s="727"/>
      <c r="GF109" s="727"/>
      <c r="GG109" s="730"/>
      <c r="GH109" s="794"/>
    </row>
    <row r="110" spans="3:190" ht="7.5" customHeight="1">
      <c r="C110" s="192"/>
      <c r="D110" s="192"/>
      <c r="E110" s="192"/>
      <c r="F110" s="192"/>
      <c r="G110" s="192"/>
      <c r="H110" s="192"/>
      <c r="I110" s="192"/>
      <c r="J110" s="192"/>
      <c r="K110" s="192"/>
      <c r="L110" s="192"/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3"/>
      <c r="AB110" s="711"/>
      <c r="AC110" s="711"/>
      <c r="AD110" s="194"/>
      <c r="AE110" s="193"/>
      <c r="AF110" s="711"/>
      <c r="AG110" s="711"/>
      <c r="AH110" s="194"/>
      <c r="AI110" s="193"/>
      <c r="AJ110" s="711"/>
      <c r="AK110" s="711"/>
      <c r="AL110" s="194"/>
      <c r="AM110" s="193"/>
      <c r="AN110" s="711"/>
      <c r="AO110" s="711"/>
      <c r="AP110" s="194"/>
      <c r="AQ110" s="193"/>
      <c r="AR110" s="711"/>
      <c r="AS110" s="711"/>
      <c r="AT110" s="194"/>
      <c r="AU110" s="193"/>
      <c r="AV110" s="711"/>
      <c r="AW110" s="711"/>
      <c r="AX110" s="194"/>
      <c r="AY110" s="193"/>
      <c r="AZ110" s="711"/>
      <c r="BA110" s="711"/>
      <c r="BB110" s="194"/>
      <c r="BC110" s="193"/>
      <c r="BD110" s="711"/>
      <c r="BE110" s="711"/>
      <c r="BF110" s="194"/>
      <c r="BG110" s="193"/>
      <c r="BH110" s="711"/>
      <c r="BI110" s="711"/>
      <c r="BJ110" s="194"/>
      <c r="BK110" s="788"/>
      <c r="BL110" s="724"/>
      <c r="BM110" s="719"/>
      <c r="BN110" s="719"/>
      <c r="BO110" s="719"/>
      <c r="BP110" s="720"/>
      <c r="BQ110" s="718"/>
      <c r="BR110" s="719"/>
      <c r="BS110" s="719"/>
      <c r="BT110" s="720"/>
      <c r="BU110" s="718"/>
      <c r="BV110" s="719"/>
      <c r="BW110" s="719"/>
      <c r="BX110" s="720"/>
      <c r="BY110" s="718"/>
      <c r="BZ110" s="719"/>
      <c r="CA110" s="719"/>
      <c r="CB110" s="720"/>
      <c r="CC110" s="718"/>
      <c r="CD110" s="719"/>
      <c r="CE110" s="719"/>
      <c r="CF110" s="720"/>
      <c r="CG110" s="718"/>
      <c r="CH110" s="719"/>
      <c r="CI110" s="719"/>
      <c r="CJ110" s="720"/>
      <c r="CK110" s="718"/>
      <c r="CL110" s="719"/>
      <c r="CM110" s="719"/>
      <c r="CN110" s="720"/>
      <c r="CO110" s="718"/>
      <c r="CP110" s="719"/>
      <c r="CQ110" s="719"/>
      <c r="CR110" s="720"/>
      <c r="CS110" s="718"/>
      <c r="CT110" s="719"/>
      <c r="CU110" s="719"/>
      <c r="CV110" s="720"/>
      <c r="CW110" s="718"/>
      <c r="CX110" s="719"/>
      <c r="CY110" s="719"/>
      <c r="CZ110" s="720"/>
      <c r="DA110" s="718"/>
      <c r="DB110" s="719"/>
      <c r="DC110" s="719"/>
      <c r="DD110" s="720"/>
      <c r="DE110" s="718"/>
      <c r="DF110" s="719"/>
      <c r="DG110" s="719"/>
      <c r="DH110" s="720"/>
      <c r="DI110" s="718"/>
      <c r="DJ110" s="719"/>
      <c r="DK110" s="719"/>
      <c r="DL110" s="720"/>
      <c r="DM110" s="718"/>
      <c r="DN110" s="719"/>
      <c r="DO110" s="719"/>
      <c r="DP110" s="720"/>
      <c r="DQ110" s="718"/>
      <c r="DR110" s="719"/>
      <c r="DS110" s="719"/>
      <c r="DT110" s="720"/>
      <c r="DU110" s="718"/>
      <c r="DV110" s="719"/>
      <c r="DW110" s="719"/>
      <c r="DX110" s="720"/>
      <c r="DY110" s="718"/>
      <c r="DZ110" s="719"/>
      <c r="EA110" s="719"/>
      <c r="EB110" s="720"/>
      <c r="EC110" s="718"/>
      <c r="ED110" s="719"/>
      <c r="EE110" s="719"/>
      <c r="EF110" s="720"/>
      <c r="EG110" s="718"/>
      <c r="EH110" s="719"/>
      <c r="EI110" s="719"/>
      <c r="EJ110" s="720"/>
      <c r="EK110" s="718"/>
      <c r="EL110" s="719"/>
      <c r="EM110" s="719"/>
      <c r="EN110" s="720"/>
      <c r="EO110" s="718"/>
      <c r="EP110" s="719"/>
      <c r="EQ110" s="719"/>
      <c r="ER110" s="720"/>
      <c r="ES110" s="718"/>
      <c r="ET110" s="719"/>
      <c r="EU110" s="719"/>
      <c r="EV110" s="720"/>
      <c r="EW110" s="718"/>
      <c r="EX110" s="719"/>
      <c r="EY110" s="719"/>
      <c r="EZ110" s="720"/>
      <c r="FA110" s="718"/>
      <c r="FB110" s="719"/>
      <c r="FC110" s="719"/>
      <c r="FD110" s="720"/>
      <c r="FE110" s="718"/>
      <c r="FF110" s="719"/>
      <c r="FG110" s="719"/>
      <c r="FH110" s="720"/>
      <c r="FI110" s="718"/>
      <c r="FJ110" s="719"/>
      <c r="FK110" s="719"/>
      <c r="FL110" s="720"/>
      <c r="FM110" s="718"/>
      <c r="FN110" s="719"/>
      <c r="FO110" s="719"/>
      <c r="FP110" s="720"/>
      <c r="FQ110" s="718"/>
      <c r="FR110" s="719"/>
      <c r="FS110" s="719"/>
      <c r="FT110" s="720"/>
      <c r="FU110" s="718"/>
      <c r="FV110" s="719"/>
      <c r="FW110" s="719"/>
      <c r="FX110" s="720"/>
      <c r="FY110" s="718"/>
      <c r="FZ110" s="719"/>
      <c r="GA110" s="719"/>
      <c r="GB110" s="719"/>
      <c r="GC110" s="733"/>
      <c r="GD110" s="727"/>
      <c r="GE110" s="727"/>
      <c r="GF110" s="727"/>
      <c r="GG110" s="730"/>
      <c r="GH110" s="794"/>
    </row>
    <row r="111" spans="3:190" ht="7.5" customHeight="1">
      <c r="C111" s="192"/>
      <c r="D111" s="192"/>
      <c r="E111" s="192"/>
      <c r="F111" s="192"/>
      <c r="G111" s="192"/>
      <c r="H111" s="192"/>
      <c r="I111" s="192"/>
      <c r="J111" s="192"/>
      <c r="K111" s="192"/>
      <c r="L111" s="192"/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3"/>
      <c r="AA111" s="194"/>
      <c r="AB111" s="711"/>
      <c r="AC111" s="711"/>
      <c r="AD111" s="193"/>
      <c r="AE111" s="194"/>
      <c r="AF111" s="711"/>
      <c r="AG111" s="711"/>
      <c r="AH111" s="193"/>
      <c r="AI111" s="194"/>
      <c r="AJ111" s="711"/>
      <c r="AK111" s="711"/>
      <c r="AL111" s="193"/>
      <c r="AM111" s="194"/>
      <c r="AN111" s="711"/>
      <c r="AO111" s="711"/>
      <c r="AP111" s="193"/>
      <c r="AQ111" s="194"/>
      <c r="AR111" s="711"/>
      <c r="AS111" s="711"/>
      <c r="AT111" s="193"/>
      <c r="AU111" s="194"/>
      <c r="AV111" s="711"/>
      <c r="AW111" s="711"/>
      <c r="AX111" s="193"/>
      <c r="AY111" s="194"/>
      <c r="AZ111" s="711"/>
      <c r="BA111" s="711"/>
      <c r="BB111" s="193"/>
      <c r="BC111" s="194"/>
      <c r="BD111" s="711"/>
      <c r="BE111" s="711"/>
      <c r="BF111" s="193"/>
      <c r="BG111" s="194"/>
      <c r="BH111" s="711"/>
      <c r="BI111" s="711"/>
      <c r="BJ111" s="193"/>
      <c r="BK111" s="788" t="s">
        <v>259</v>
      </c>
      <c r="BL111" s="724"/>
      <c r="BM111" s="713"/>
      <c r="BN111" s="713"/>
      <c r="BO111" s="713"/>
      <c r="BP111" s="714"/>
      <c r="BQ111" s="712"/>
      <c r="BR111" s="713"/>
      <c r="BS111" s="713"/>
      <c r="BT111" s="714"/>
      <c r="BU111" s="712"/>
      <c r="BV111" s="713"/>
      <c r="BW111" s="713"/>
      <c r="BX111" s="714"/>
      <c r="BY111" s="712"/>
      <c r="BZ111" s="713"/>
      <c r="CA111" s="713"/>
      <c r="CB111" s="714"/>
      <c r="CC111" s="712"/>
      <c r="CD111" s="713"/>
      <c r="CE111" s="713"/>
      <c r="CF111" s="714"/>
      <c r="CG111" s="712"/>
      <c r="CH111" s="713"/>
      <c r="CI111" s="713"/>
      <c r="CJ111" s="714"/>
      <c r="CK111" s="712"/>
      <c r="CL111" s="713"/>
      <c r="CM111" s="713"/>
      <c r="CN111" s="714"/>
      <c r="CO111" s="712"/>
      <c r="CP111" s="713"/>
      <c r="CQ111" s="713"/>
      <c r="CR111" s="714"/>
      <c r="CS111" s="712"/>
      <c r="CT111" s="713"/>
      <c r="CU111" s="713"/>
      <c r="CV111" s="714"/>
      <c r="CW111" s="712"/>
      <c r="CX111" s="713"/>
      <c r="CY111" s="713"/>
      <c r="CZ111" s="714"/>
      <c r="DA111" s="712"/>
      <c r="DB111" s="713"/>
      <c r="DC111" s="713"/>
      <c r="DD111" s="714"/>
      <c r="DE111" s="712"/>
      <c r="DF111" s="713"/>
      <c r="DG111" s="713"/>
      <c r="DH111" s="714"/>
      <c r="DI111" s="712"/>
      <c r="DJ111" s="713"/>
      <c r="DK111" s="713"/>
      <c r="DL111" s="714"/>
      <c r="DM111" s="712"/>
      <c r="DN111" s="713"/>
      <c r="DO111" s="713"/>
      <c r="DP111" s="714"/>
      <c r="DQ111" s="712"/>
      <c r="DR111" s="713"/>
      <c r="DS111" s="713"/>
      <c r="DT111" s="714"/>
      <c r="DU111" s="712"/>
      <c r="DV111" s="713"/>
      <c r="DW111" s="713"/>
      <c r="DX111" s="714"/>
      <c r="DY111" s="712"/>
      <c r="DZ111" s="713"/>
      <c r="EA111" s="713"/>
      <c r="EB111" s="714"/>
      <c r="EC111" s="712"/>
      <c r="ED111" s="713"/>
      <c r="EE111" s="713"/>
      <c r="EF111" s="714"/>
      <c r="EG111" s="712"/>
      <c r="EH111" s="713"/>
      <c r="EI111" s="713"/>
      <c r="EJ111" s="714"/>
      <c r="EK111" s="712"/>
      <c r="EL111" s="713"/>
      <c r="EM111" s="713"/>
      <c r="EN111" s="714"/>
      <c r="EO111" s="712"/>
      <c r="EP111" s="713"/>
      <c r="EQ111" s="713"/>
      <c r="ER111" s="714"/>
      <c r="ES111" s="712"/>
      <c r="ET111" s="713"/>
      <c r="EU111" s="713"/>
      <c r="EV111" s="714"/>
      <c r="EW111" s="712"/>
      <c r="EX111" s="713"/>
      <c r="EY111" s="713"/>
      <c r="EZ111" s="714"/>
      <c r="FA111" s="712"/>
      <c r="FB111" s="713"/>
      <c r="FC111" s="713"/>
      <c r="FD111" s="714"/>
      <c r="FE111" s="712"/>
      <c r="FF111" s="713"/>
      <c r="FG111" s="713"/>
      <c r="FH111" s="714"/>
      <c r="FI111" s="712"/>
      <c r="FJ111" s="713"/>
      <c r="FK111" s="713"/>
      <c r="FL111" s="714"/>
      <c r="FM111" s="712"/>
      <c r="FN111" s="713"/>
      <c r="FO111" s="713"/>
      <c r="FP111" s="714"/>
      <c r="FQ111" s="712"/>
      <c r="FR111" s="713"/>
      <c r="FS111" s="713"/>
      <c r="FT111" s="714"/>
      <c r="FU111" s="712"/>
      <c r="FV111" s="713"/>
      <c r="FW111" s="713"/>
      <c r="FX111" s="714"/>
      <c r="FY111" s="712"/>
      <c r="FZ111" s="713"/>
      <c r="GA111" s="713"/>
      <c r="GB111" s="713"/>
      <c r="GC111" s="733"/>
      <c r="GD111" s="727"/>
      <c r="GE111" s="727"/>
      <c r="GF111" s="727"/>
      <c r="GG111" s="730"/>
      <c r="GH111" s="794">
        <f>GC111-MAX(GD111:GG114)</f>
        <v>0</v>
      </c>
    </row>
    <row r="112" spans="3:190" ht="7.5" customHeight="1">
      <c r="C112" s="192"/>
      <c r="D112" s="192"/>
      <c r="E112" s="192"/>
      <c r="F112" s="192"/>
      <c r="G112" s="192"/>
      <c r="H112" s="192"/>
      <c r="I112" s="192"/>
      <c r="J112" s="192"/>
      <c r="K112" s="192"/>
      <c r="L112" s="192"/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3"/>
      <c r="Z112" s="711"/>
      <c r="AA112" s="711"/>
      <c r="AB112" s="194"/>
      <c r="AC112" s="193"/>
      <c r="AD112" s="711"/>
      <c r="AE112" s="711"/>
      <c r="AF112" s="194"/>
      <c r="AG112" s="193"/>
      <c r="AH112" s="711"/>
      <c r="AI112" s="711"/>
      <c r="AJ112" s="194"/>
      <c r="AK112" s="193"/>
      <c r="AL112" s="711"/>
      <c r="AM112" s="711"/>
      <c r="AN112" s="194"/>
      <c r="AO112" s="193"/>
      <c r="AP112" s="711"/>
      <c r="AQ112" s="711"/>
      <c r="AR112" s="194"/>
      <c r="AS112" s="193"/>
      <c r="AT112" s="711"/>
      <c r="AU112" s="711"/>
      <c r="AV112" s="194"/>
      <c r="AW112" s="193"/>
      <c r="AX112" s="711"/>
      <c r="AY112" s="711"/>
      <c r="AZ112" s="194"/>
      <c r="BA112" s="193"/>
      <c r="BB112" s="711"/>
      <c r="BC112" s="711"/>
      <c r="BD112" s="194"/>
      <c r="BE112" s="193"/>
      <c r="BF112" s="711"/>
      <c r="BG112" s="711"/>
      <c r="BH112" s="194"/>
      <c r="BI112" s="193"/>
      <c r="BJ112" s="192"/>
      <c r="BK112" s="788"/>
      <c r="BL112" s="724"/>
      <c r="BM112" s="716"/>
      <c r="BN112" s="716"/>
      <c r="BO112" s="716"/>
      <c r="BP112" s="717"/>
      <c r="BQ112" s="715"/>
      <c r="BR112" s="716"/>
      <c r="BS112" s="716"/>
      <c r="BT112" s="717"/>
      <c r="BU112" s="715"/>
      <c r="BV112" s="716"/>
      <c r="BW112" s="716"/>
      <c r="BX112" s="717"/>
      <c r="BY112" s="715"/>
      <c r="BZ112" s="716"/>
      <c r="CA112" s="716"/>
      <c r="CB112" s="717"/>
      <c r="CC112" s="715"/>
      <c r="CD112" s="716"/>
      <c r="CE112" s="716"/>
      <c r="CF112" s="717"/>
      <c r="CG112" s="715"/>
      <c r="CH112" s="716"/>
      <c r="CI112" s="716"/>
      <c r="CJ112" s="717"/>
      <c r="CK112" s="715"/>
      <c r="CL112" s="716"/>
      <c r="CM112" s="716"/>
      <c r="CN112" s="717"/>
      <c r="CO112" s="715"/>
      <c r="CP112" s="716"/>
      <c r="CQ112" s="716"/>
      <c r="CR112" s="717"/>
      <c r="CS112" s="715"/>
      <c r="CT112" s="716"/>
      <c r="CU112" s="716"/>
      <c r="CV112" s="717"/>
      <c r="CW112" s="715"/>
      <c r="CX112" s="716"/>
      <c r="CY112" s="716"/>
      <c r="CZ112" s="717"/>
      <c r="DA112" s="715"/>
      <c r="DB112" s="716"/>
      <c r="DC112" s="716"/>
      <c r="DD112" s="717"/>
      <c r="DE112" s="715"/>
      <c r="DF112" s="716"/>
      <c r="DG112" s="716"/>
      <c r="DH112" s="717"/>
      <c r="DI112" s="715"/>
      <c r="DJ112" s="716"/>
      <c r="DK112" s="716"/>
      <c r="DL112" s="717"/>
      <c r="DM112" s="715"/>
      <c r="DN112" s="716"/>
      <c r="DO112" s="716"/>
      <c r="DP112" s="717"/>
      <c r="DQ112" s="715"/>
      <c r="DR112" s="716"/>
      <c r="DS112" s="716"/>
      <c r="DT112" s="717"/>
      <c r="DU112" s="715"/>
      <c r="DV112" s="716"/>
      <c r="DW112" s="716"/>
      <c r="DX112" s="717"/>
      <c r="DY112" s="715"/>
      <c r="DZ112" s="716"/>
      <c r="EA112" s="716"/>
      <c r="EB112" s="717"/>
      <c r="EC112" s="715"/>
      <c r="ED112" s="716"/>
      <c r="EE112" s="716"/>
      <c r="EF112" s="717"/>
      <c r="EG112" s="715"/>
      <c r="EH112" s="716"/>
      <c r="EI112" s="716"/>
      <c r="EJ112" s="717"/>
      <c r="EK112" s="715"/>
      <c r="EL112" s="716"/>
      <c r="EM112" s="716"/>
      <c r="EN112" s="717"/>
      <c r="EO112" s="715"/>
      <c r="EP112" s="716"/>
      <c r="EQ112" s="716"/>
      <c r="ER112" s="717"/>
      <c r="ES112" s="715"/>
      <c r="ET112" s="716"/>
      <c r="EU112" s="716"/>
      <c r="EV112" s="717"/>
      <c r="EW112" s="715"/>
      <c r="EX112" s="716"/>
      <c r="EY112" s="716"/>
      <c r="EZ112" s="717"/>
      <c r="FA112" s="715"/>
      <c r="FB112" s="716"/>
      <c r="FC112" s="716"/>
      <c r="FD112" s="717"/>
      <c r="FE112" s="715"/>
      <c r="FF112" s="716"/>
      <c r="FG112" s="716"/>
      <c r="FH112" s="717"/>
      <c r="FI112" s="715"/>
      <c r="FJ112" s="716"/>
      <c r="FK112" s="716"/>
      <c r="FL112" s="717"/>
      <c r="FM112" s="715"/>
      <c r="FN112" s="716"/>
      <c r="FO112" s="716"/>
      <c r="FP112" s="717"/>
      <c r="FQ112" s="715"/>
      <c r="FR112" s="716"/>
      <c r="FS112" s="716"/>
      <c r="FT112" s="717"/>
      <c r="FU112" s="715"/>
      <c r="FV112" s="716"/>
      <c r="FW112" s="716"/>
      <c r="FX112" s="717"/>
      <c r="FY112" s="715"/>
      <c r="FZ112" s="716"/>
      <c r="GA112" s="716"/>
      <c r="GB112" s="716"/>
      <c r="GC112" s="733"/>
      <c r="GD112" s="727"/>
      <c r="GE112" s="727"/>
      <c r="GF112" s="727"/>
      <c r="GG112" s="730"/>
      <c r="GH112" s="794"/>
    </row>
    <row r="113" spans="3:190" ht="7.5" customHeight="1">
      <c r="C113" s="192"/>
      <c r="D113" s="192"/>
      <c r="E113" s="192"/>
      <c r="F113" s="192"/>
      <c r="G113" s="192"/>
      <c r="H113" s="192"/>
      <c r="I113" s="192"/>
      <c r="J113" s="192"/>
      <c r="K113" s="192"/>
      <c r="L113" s="192"/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3"/>
      <c r="Y113" s="194"/>
      <c r="Z113" s="711"/>
      <c r="AA113" s="711"/>
      <c r="AB113" s="193"/>
      <c r="AC113" s="194"/>
      <c r="AD113" s="711"/>
      <c r="AE113" s="711"/>
      <c r="AF113" s="193"/>
      <c r="AG113" s="194"/>
      <c r="AH113" s="711"/>
      <c r="AI113" s="711"/>
      <c r="AJ113" s="193"/>
      <c r="AK113" s="194"/>
      <c r="AL113" s="711"/>
      <c r="AM113" s="711"/>
      <c r="AN113" s="193"/>
      <c r="AO113" s="194"/>
      <c r="AP113" s="711"/>
      <c r="AQ113" s="711"/>
      <c r="AR113" s="193"/>
      <c r="AS113" s="194"/>
      <c r="AT113" s="711"/>
      <c r="AU113" s="711"/>
      <c r="AV113" s="193"/>
      <c r="AW113" s="194"/>
      <c r="AX113" s="711"/>
      <c r="AY113" s="711"/>
      <c r="AZ113" s="193"/>
      <c r="BA113" s="194"/>
      <c r="BB113" s="711"/>
      <c r="BC113" s="711"/>
      <c r="BD113" s="193"/>
      <c r="BE113" s="194"/>
      <c r="BF113" s="711"/>
      <c r="BG113" s="711"/>
      <c r="BH113" s="193"/>
      <c r="BI113" s="194"/>
      <c r="BJ113" s="192"/>
      <c r="BK113" s="788"/>
      <c r="BL113" s="724"/>
      <c r="BM113" s="716"/>
      <c r="BN113" s="716"/>
      <c r="BO113" s="716"/>
      <c r="BP113" s="717"/>
      <c r="BQ113" s="715"/>
      <c r="BR113" s="716"/>
      <c r="BS113" s="716"/>
      <c r="BT113" s="717"/>
      <c r="BU113" s="715"/>
      <c r="BV113" s="716"/>
      <c r="BW113" s="716"/>
      <c r="BX113" s="717"/>
      <c r="BY113" s="715"/>
      <c r="BZ113" s="716"/>
      <c r="CA113" s="716"/>
      <c r="CB113" s="717"/>
      <c r="CC113" s="715"/>
      <c r="CD113" s="716"/>
      <c r="CE113" s="716"/>
      <c r="CF113" s="717"/>
      <c r="CG113" s="715"/>
      <c r="CH113" s="716"/>
      <c r="CI113" s="716"/>
      <c r="CJ113" s="717"/>
      <c r="CK113" s="715"/>
      <c r="CL113" s="716"/>
      <c r="CM113" s="716"/>
      <c r="CN113" s="717"/>
      <c r="CO113" s="715"/>
      <c r="CP113" s="716"/>
      <c r="CQ113" s="716"/>
      <c r="CR113" s="717"/>
      <c r="CS113" s="715"/>
      <c r="CT113" s="716"/>
      <c r="CU113" s="716"/>
      <c r="CV113" s="717"/>
      <c r="CW113" s="715"/>
      <c r="CX113" s="716"/>
      <c r="CY113" s="716"/>
      <c r="CZ113" s="717"/>
      <c r="DA113" s="715"/>
      <c r="DB113" s="716"/>
      <c r="DC113" s="716"/>
      <c r="DD113" s="717"/>
      <c r="DE113" s="715"/>
      <c r="DF113" s="716"/>
      <c r="DG113" s="716"/>
      <c r="DH113" s="717"/>
      <c r="DI113" s="715"/>
      <c r="DJ113" s="716"/>
      <c r="DK113" s="716"/>
      <c r="DL113" s="717"/>
      <c r="DM113" s="715"/>
      <c r="DN113" s="716"/>
      <c r="DO113" s="716"/>
      <c r="DP113" s="717"/>
      <c r="DQ113" s="715"/>
      <c r="DR113" s="716"/>
      <c r="DS113" s="716"/>
      <c r="DT113" s="717"/>
      <c r="DU113" s="715"/>
      <c r="DV113" s="716"/>
      <c r="DW113" s="716"/>
      <c r="DX113" s="717"/>
      <c r="DY113" s="715"/>
      <c r="DZ113" s="716"/>
      <c r="EA113" s="716"/>
      <c r="EB113" s="717"/>
      <c r="EC113" s="715"/>
      <c r="ED113" s="716"/>
      <c r="EE113" s="716"/>
      <c r="EF113" s="717"/>
      <c r="EG113" s="715"/>
      <c r="EH113" s="716"/>
      <c r="EI113" s="716"/>
      <c r="EJ113" s="717"/>
      <c r="EK113" s="715"/>
      <c r="EL113" s="716"/>
      <c r="EM113" s="716"/>
      <c r="EN113" s="717"/>
      <c r="EO113" s="715"/>
      <c r="EP113" s="716"/>
      <c r="EQ113" s="716"/>
      <c r="ER113" s="717"/>
      <c r="ES113" s="715"/>
      <c r="ET113" s="716"/>
      <c r="EU113" s="716"/>
      <c r="EV113" s="717"/>
      <c r="EW113" s="715"/>
      <c r="EX113" s="716"/>
      <c r="EY113" s="716"/>
      <c r="EZ113" s="717"/>
      <c r="FA113" s="715"/>
      <c r="FB113" s="716"/>
      <c r="FC113" s="716"/>
      <c r="FD113" s="717"/>
      <c r="FE113" s="715"/>
      <c r="FF113" s="716"/>
      <c r="FG113" s="716"/>
      <c r="FH113" s="717"/>
      <c r="FI113" s="715"/>
      <c r="FJ113" s="716"/>
      <c r="FK113" s="716"/>
      <c r="FL113" s="717"/>
      <c r="FM113" s="715"/>
      <c r="FN113" s="716"/>
      <c r="FO113" s="716"/>
      <c r="FP113" s="717"/>
      <c r="FQ113" s="715"/>
      <c r="FR113" s="716"/>
      <c r="FS113" s="716"/>
      <c r="FT113" s="717"/>
      <c r="FU113" s="715"/>
      <c r="FV113" s="716"/>
      <c r="FW113" s="716"/>
      <c r="FX113" s="717"/>
      <c r="FY113" s="715"/>
      <c r="FZ113" s="716"/>
      <c r="GA113" s="716"/>
      <c r="GB113" s="716"/>
      <c r="GC113" s="733"/>
      <c r="GD113" s="727"/>
      <c r="GE113" s="727"/>
      <c r="GF113" s="727"/>
      <c r="GG113" s="730"/>
      <c r="GH113" s="794"/>
    </row>
    <row r="114" spans="3:190" ht="7.5" customHeight="1">
      <c r="C114" s="192"/>
      <c r="D114" s="192"/>
      <c r="E114" s="192"/>
      <c r="F114" s="192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3"/>
      <c r="X114" s="711"/>
      <c r="Y114" s="711"/>
      <c r="Z114" s="194"/>
      <c r="AA114" s="193"/>
      <c r="AB114" s="711"/>
      <c r="AC114" s="711"/>
      <c r="AD114" s="194"/>
      <c r="AE114" s="193"/>
      <c r="AF114" s="711"/>
      <c r="AG114" s="711"/>
      <c r="AH114" s="194"/>
      <c r="AI114" s="193"/>
      <c r="AJ114" s="711"/>
      <c r="AK114" s="711"/>
      <c r="AL114" s="194"/>
      <c r="AM114" s="193"/>
      <c r="AN114" s="711"/>
      <c r="AO114" s="711"/>
      <c r="AP114" s="194"/>
      <c r="AQ114" s="193"/>
      <c r="AR114" s="711"/>
      <c r="AS114" s="711"/>
      <c r="AT114" s="194"/>
      <c r="AU114" s="193"/>
      <c r="AV114" s="711"/>
      <c r="AW114" s="711"/>
      <c r="AX114" s="194"/>
      <c r="AY114" s="193"/>
      <c r="AZ114" s="711"/>
      <c r="BA114" s="711"/>
      <c r="BB114" s="194"/>
      <c r="BC114" s="193"/>
      <c r="BD114" s="711"/>
      <c r="BE114" s="711"/>
      <c r="BF114" s="194"/>
      <c r="BG114" s="193"/>
      <c r="BH114" s="711"/>
      <c r="BI114" s="711"/>
      <c r="BJ114" s="194"/>
      <c r="BK114" s="788"/>
      <c r="BL114" s="724"/>
      <c r="BM114" s="719"/>
      <c r="BN114" s="719"/>
      <c r="BO114" s="719"/>
      <c r="BP114" s="720"/>
      <c r="BQ114" s="718"/>
      <c r="BR114" s="719"/>
      <c r="BS114" s="719"/>
      <c r="BT114" s="720"/>
      <c r="BU114" s="718"/>
      <c r="BV114" s="719"/>
      <c r="BW114" s="719"/>
      <c r="BX114" s="720"/>
      <c r="BY114" s="718"/>
      <c r="BZ114" s="719"/>
      <c r="CA114" s="719"/>
      <c r="CB114" s="720"/>
      <c r="CC114" s="718"/>
      <c r="CD114" s="719"/>
      <c r="CE114" s="719"/>
      <c r="CF114" s="720"/>
      <c r="CG114" s="718"/>
      <c r="CH114" s="719"/>
      <c r="CI114" s="719"/>
      <c r="CJ114" s="720"/>
      <c r="CK114" s="718"/>
      <c r="CL114" s="719"/>
      <c r="CM114" s="719"/>
      <c r="CN114" s="720"/>
      <c r="CO114" s="718"/>
      <c r="CP114" s="719"/>
      <c r="CQ114" s="719"/>
      <c r="CR114" s="720"/>
      <c r="CS114" s="718"/>
      <c r="CT114" s="719"/>
      <c r="CU114" s="719"/>
      <c r="CV114" s="720"/>
      <c r="CW114" s="718"/>
      <c r="CX114" s="719"/>
      <c r="CY114" s="719"/>
      <c r="CZ114" s="720"/>
      <c r="DA114" s="718"/>
      <c r="DB114" s="719"/>
      <c r="DC114" s="719"/>
      <c r="DD114" s="720"/>
      <c r="DE114" s="718"/>
      <c r="DF114" s="719"/>
      <c r="DG114" s="719"/>
      <c r="DH114" s="720"/>
      <c r="DI114" s="718"/>
      <c r="DJ114" s="719"/>
      <c r="DK114" s="719"/>
      <c r="DL114" s="720"/>
      <c r="DM114" s="718"/>
      <c r="DN114" s="719"/>
      <c r="DO114" s="719"/>
      <c r="DP114" s="720"/>
      <c r="DQ114" s="718"/>
      <c r="DR114" s="719"/>
      <c r="DS114" s="719"/>
      <c r="DT114" s="720"/>
      <c r="DU114" s="718"/>
      <c r="DV114" s="719"/>
      <c r="DW114" s="719"/>
      <c r="DX114" s="720"/>
      <c r="DY114" s="718"/>
      <c r="DZ114" s="719"/>
      <c r="EA114" s="719"/>
      <c r="EB114" s="720"/>
      <c r="EC114" s="718"/>
      <c r="ED114" s="719"/>
      <c r="EE114" s="719"/>
      <c r="EF114" s="720"/>
      <c r="EG114" s="718"/>
      <c r="EH114" s="719"/>
      <c r="EI114" s="719"/>
      <c r="EJ114" s="720"/>
      <c r="EK114" s="718"/>
      <c r="EL114" s="719"/>
      <c r="EM114" s="719"/>
      <c r="EN114" s="720"/>
      <c r="EO114" s="718"/>
      <c r="EP114" s="719"/>
      <c r="EQ114" s="719"/>
      <c r="ER114" s="720"/>
      <c r="ES114" s="718"/>
      <c r="ET114" s="719"/>
      <c r="EU114" s="719"/>
      <c r="EV114" s="720"/>
      <c r="EW114" s="718"/>
      <c r="EX114" s="719"/>
      <c r="EY114" s="719"/>
      <c r="EZ114" s="720"/>
      <c r="FA114" s="718"/>
      <c r="FB114" s="719"/>
      <c r="FC114" s="719"/>
      <c r="FD114" s="720"/>
      <c r="FE114" s="718"/>
      <c r="FF114" s="719"/>
      <c r="FG114" s="719"/>
      <c r="FH114" s="720"/>
      <c r="FI114" s="718"/>
      <c r="FJ114" s="719"/>
      <c r="FK114" s="719"/>
      <c r="FL114" s="720"/>
      <c r="FM114" s="718"/>
      <c r="FN114" s="719"/>
      <c r="FO114" s="719"/>
      <c r="FP114" s="720"/>
      <c r="FQ114" s="718"/>
      <c r="FR114" s="719"/>
      <c r="FS114" s="719"/>
      <c r="FT114" s="720"/>
      <c r="FU114" s="718"/>
      <c r="FV114" s="719"/>
      <c r="FW114" s="719"/>
      <c r="FX114" s="720"/>
      <c r="FY114" s="718"/>
      <c r="FZ114" s="719"/>
      <c r="GA114" s="719"/>
      <c r="GB114" s="719"/>
      <c r="GC114" s="733"/>
      <c r="GD114" s="727"/>
      <c r="GE114" s="727"/>
      <c r="GF114" s="727"/>
      <c r="GG114" s="730"/>
      <c r="GH114" s="794"/>
    </row>
    <row r="115" spans="3:190" ht="7.5" customHeight="1">
      <c r="C115" s="192"/>
      <c r="D115" s="192"/>
      <c r="E115" s="192"/>
      <c r="F115" s="192"/>
      <c r="G115" s="192"/>
      <c r="H115" s="192"/>
      <c r="I115" s="192"/>
      <c r="J115" s="192"/>
      <c r="K115" s="192"/>
      <c r="L115" s="192"/>
      <c r="M115" s="192"/>
      <c r="N115" s="192"/>
      <c r="O115" s="192"/>
      <c r="P115" s="192"/>
      <c r="Q115" s="192"/>
      <c r="R115" s="192"/>
      <c r="S115" s="192"/>
      <c r="T115" s="192"/>
      <c r="U115" s="192"/>
      <c r="V115" s="193"/>
      <c r="W115" s="194"/>
      <c r="X115" s="711"/>
      <c r="Y115" s="711"/>
      <c r="Z115" s="193"/>
      <c r="AA115" s="194"/>
      <c r="AB115" s="711"/>
      <c r="AC115" s="711"/>
      <c r="AD115" s="193"/>
      <c r="AE115" s="194"/>
      <c r="AF115" s="711"/>
      <c r="AG115" s="711"/>
      <c r="AH115" s="193"/>
      <c r="AI115" s="194"/>
      <c r="AJ115" s="711"/>
      <c r="AK115" s="711"/>
      <c r="AL115" s="193"/>
      <c r="AM115" s="194"/>
      <c r="AN115" s="711"/>
      <c r="AO115" s="711"/>
      <c r="AP115" s="193"/>
      <c r="AQ115" s="194"/>
      <c r="AR115" s="711"/>
      <c r="AS115" s="711"/>
      <c r="AT115" s="193"/>
      <c r="AU115" s="194"/>
      <c r="AV115" s="711"/>
      <c r="AW115" s="711"/>
      <c r="AX115" s="193"/>
      <c r="AY115" s="194"/>
      <c r="AZ115" s="711"/>
      <c r="BA115" s="711"/>
      <c r="BB115" s="193"/>
      <c r="BC115" s="194"/>
      <c r="BD115" s="711"/>
      <c r="BE115" s="711"/>
      <c r="BF115" s="193"/>
      <c r="BG115" s="194"/>
      <c r="BH115" s="711"/>
      <c r="BI115" s="711"/>
      <c r="BJ115" s="193"/>
      <c r="BK115" s="788" t="s">
        <v>310</v>
      </c>
      <c r="BL115" s="724"/>
      <c r="BM115" s="713"/>
      <c r="BN115" s="713"/>
      <c r="BO115" s="713"/>
      <c r="BP115" s="714"/>
      <c r="BQ115" s="712"/>
      <c r="BR115" s="713"/>
      <c r="BS115" s="713"/>
      <c r="BT115" s="714"/>
      <c r="BU115" s="712"/>
      <c r="BV115" s="713"/>
      <c r="BW115" s="713"/>
      <c r="BX115" s="714"/>
      <c r="BY115" s="712"/>
      <c r="BZ115" s="713"/>
      <c r="CA115" s="713"/>
      <c r="CB115" s="714"/>
      <c r="CC115" s="712"/>
      <c r="CD115" s="713"/>
      <c r="CE115" s="713"/>
      <c r="CF115" s="714"/>
      <c r="CG115" s="712"/>
      <c r="CH115" s="713"/>
      <c r="CI115" s="713"/>
      <c r="CJ115" s="714"/>
      <c r="CK115" s="712"/>
      <c r="CL115" s="713"/>
      <c r="CM115" s="713"/>
      <c r="CN115" s="714"/>
      <c r="CO115" s="712"/>
      <c r="CP115" s="713"/>
      <c r="CQ115" s="713"/>
      <c r="CR115" s="714"/>
      <c r="CS115" s="712"/>
      <c r="CT115" s="713"/>
      <c r="CU115" s="713"/>
      <c r="CV115" s="714"/>
      <c r="CW115" s="712"/>
      <c r="CX115" s="713"/>
      <c r="CY115" s="713"/>
      <c r="CZ115" s="714"/>
      <c r="DA115" s="712"/>
      <c r="DB115" s="713"/>
      <c r="DC115" s="713"/>
      <c r="DD115" s="714"/>
      <c r="DE115" s="712"/>
      <c r="DF115" s="713"/>
      <c r="DG115" s="713"/>
      <c r="DH115" s="714"/>
      <c r="DI115" s="712"/>
      <c r="DJ115" s="713"/>
      <c r="DK115" s="713"/>
      <c r="DL115" s="714"/>
      <c r="DM115" s="712"/>
      <c r="DN115" s="713"/>
      <c r="DO115" s="713"/>
      <c r="DP115" s="714"/>
      <c r="DQ115" s="712"/>
      <c r="DR115" s="713"/>
      <c r="DS115" s="713"/>
      <c r="DT115" s="714"/>
      <c r="DU115" s="712"/>
      <c r="DV115" s="713"/>
      <c r="DW115" s="713"/>
      <c r="DX115" s="714"/>
      <c r="DY115" s="712"/>
      <c r="DZ115" s="713"/>
      <c r="EA115" s="713"/>
      <c r="EB115" s="714"/>
      <c r="EC115" s="712"/>
      <c r="ED115" s="713"/>
      <c r="EE115" s="713"/>
      <c r="EF115" s="714"/>
      <c r="EG115" s="712"/>
      <c r="EH115" s="713"/>
      <c r="EI115" s="713"/>
      <c r="EJ115" s="714"/>
      <c r="EK115" s="712"/>
      <c r="EL115" s="713"/>
      <c r="EM115" s="713"/>
      <c r="EN115" s="714"/>
      <c r="EO115" s="712"/>
      <c r="EP115" s="713"/>
      <c r="EQ115" s="713"/>
      <c r="ER115" s="714"/>
      <c r="ES115" s="712"/>
      <c r="ET115" s="713"/>
      <c r="EU115" s="713"/>
      <c r="EV115" s="714"/>
      <c r="EW115" s="712"/>
      <c r="EX115" s="713"/>
      <c r="EY115" s="713"/>
      <c r="EZ115" s="714"/>
      <c r="FA115" s="712"/>
      <c r="FB115" s="713"/>
      <c r="FC115" s="713"/>
      <c r="FD115" s="714"/>
      <c r="FE115" s="712"/>
      <c r="FF115" s="713"/>
      <c r="FG115" s="713"/>
      <c r="FH115" s="714"/>
      <c r="FI115" s="712"/>
      <c r="FJ115" s="713"/>
      <c r="FK115" s="713"/>
      <c r="FL115" s="714"/>
      <c r="FM115" s="712"/>
      <c r="FN115" s="713"/>
      <c r="FO115" s="713"/>
      <c r="FP115" s="714"/>
      <c r="FQ115" s="712"/>
      <c r="FR115" s="713"/>
      <c r="FS115" s="713"/>
      <c r="FT115" s="714"/>
      <c r="FU115" s="712"/>
      <c r="FV115" s="713"/>
      <c r="FW115" s="713"/>
      <c r="FX115" s="714"/>
      <c r="FY115" s="712"/>
      <c r="FZ115" s="713"/>
      <c r="GA115" s="713"/>
      <c r="GB115" s="713"/>
      <c r="GC115" s="733"/>
      <c r="GD115" s="727"/>
      <c r="GE115" s="727"/>
      <c r="GF115" s="727"/>
      <c r="GG115" s="730"/>
      <c r="GH115" s="794">
        <f>GC115-MAX(GD115:GG118)</f>
        <v>0</v>
      </c>
    </row>
    <row r="116" spans="3:190" ht="7.5" customHeight="1">
      <c r="C116" s="192"/>
      <c r="D116" s="192"/>
      <c r="E116" s="192"/>
      <c r="F116" s="192"/>
      <c r="G116" s="192"/>
      <c r="H116" s="192"/>
      <c r="I116" s="192"/>
      <c r="J116" s="192"/>
      <c r="K116" s="192"/>
      <c r="L116" s="192"/>
      <c r="M116" s="192"/>
      <c r="N116" s="192"/>
      <c r="O116" s="192"/>
      <c r="P116" s="192"/>
      <c r="Q116" s="192"/>
      <c r="R116" s="192"/>
      <c r="S116" s="192"/>
      <c r="T116" s="192"/>
      <c r="U116" s="193"/>
      <c r="V116" s="711"/>
      <c r="W116" s="711"/>
      <c r="X116" s="194"/>
      <c r="Y116" s="193"/>
      <c r="Z116" s="711"/>
      <c r="AA116" s="711"/>
      <c r="AB116" s="194"/>
      <c r="AC116" s="193"/>
      <c r="AD116" s="711"/>
      <c r="AE116" s="711"/>
      <c r="AF116" s="194"/>
      <c r="AG116" s="193"/>
      <c r="AH116" s="711"/>
      <c r="AI116" s="711"/>
      <c r="AJ116" s="194"/>
      <c r="AK116" s="193"/>
      <c r="AL116" s="711"/>
      <c r="AM116" s="711"/>
      <c r="AN116" s="194"/>
      <c r="AO116" s="193"/>
      <c r="AP116" s="711"/>
      <c r="AQ116" s="711"/>
      <c r="AR116" s="194"/>
      <c r="AS116" s="193"/>
      <c r="AT116" s="711"/>
      <c r="AU116" s="711"/>
      <c r="AV116" s="194"/>
      <c r="AW116" s="193"/>
      <c r="AX116" s="711"/>
      <c r="AY116" s="711"/>
      <c r="AZ116" s="194"/>
      <c r="BA116" s="193"/>
      <c r="BB116" s="711"/>
      <c r="BC116" s="711"/>
      <c r="BD116" s="194"/>
      <c r="BE116" s="193"/>
      <c r="BF116" s="711"/>
      <c r="BG116" s="711"/>
      <c r="BH116" s="194"/>
      <c r="BI116" s="193"/>
      <c r="BJ116" s="192"/>
      <c r="BK116" s="788"/>
      <c r="BL116" s="724"/>
      <c r="BM116" s="716"/>
      <c r="BN116" s="716"/>
      <c r="BO116" s="716"/>
      <c r="BP116" s="717"/>
      <c r="BQ116" s="715"/>
      <c r="BR116" s="716"/>
      <c r="BS116" s="716"/>
      <c r="BT116" s="717"/>
      <c r="BU116" s="715"/>
      <c r="BV116" s="716"/>
      <c r="BW116" s="716"/>
      <c r="BX116" s="717"/>
      <c r="BY116" s="715"/>
      <c r="BZ116" s="716"/>
      <c r="CA116" s="716"/>
      <c r="CB116" s="717"/>
      <c r="CC116" s="715"/>
      <c r="CD116" s="716"/>
      <c r="CE116" s="716"/>
      <c r="CF116" s="717"/>
      <c r="CG116" s="715"/>
      <c r="CH116" s="716"/>
      <c r="CI116" s="716"/>
      <c r="CJ116" s="717"/>
      <c r="CK116" s="715"/>
      <c r="CL116" s="716"/>
      <c r="CM116" s="716"/>
      <c r="CN116" s="717"/>
      <c r="CO116" s="715"/>
      <c r="CP116" s="716"/>
      <c r="CQ116" s="716"/>
      <c r="CR116" s="717"/>
      <c r="CS116" s="715"/>
      <c r="CT116" s="716"/>
      <c r="CU116" s="716"/>
      <c r="CV116" s="717"/>
      <c r="CW116" s="715"/>
      <c r="CX116" s="716"/>
      <c r="CY116" s="716"/>
      <c r="CZ116" s="717"/>
      <c r="DA116" s="715"/>
      <c r="DB116" s="716"/>
      <c r="DC116" s="716"/>
      <c r="DD116" s="717"/>
      <c r="DE116" s="715"/>
      <c r="DF116" s="716"/>
      <c r="DG116" s="716"/>
      <c r="DH116" s="717"/>
      <c r="DI116" s="715"/>
      <c r="DJ116" s="716"/>
      <c r="DK116" s="716"/>
      <c r="DL116" s="717"/>
      <c r="DM116" s="715"/>
      <c r="DN116" s="716"/>
      <c r="DO116" s="716"/>
      <c r="DP116" s="717"/>
      <c r="DQ116" s="715"/>
      <c r="DR116" s="716"/>
      <c r="DS116" s="716"/>
      <c r="DT116" s="717"/>
      <c r="DU116" s="715"/>
      <c r="DV116" s="716"/>
      <c r="DW116" s="716"/>
      <c r="DX116" s="717"/>
      <c r="DY116" s="715"/>
      <c r="DZ116" s="716"/>
      <c r="EA116" s="716"/>
      <c r="EB116" s="717"/>
      <c r="EC116" s="715"/>
      <c r="ED116" s="716"/>
      <c r="EE116" s="716"/>
      <c r="EF116" s="717"/>
      <c r="EG116" s="715"/>
      <c r="EH116" s="716"/>
      <c r="EI116" s="716"/>
      <c r="EJ116" s="717"/>
      <c r="EK116" s="715"/>
      <c r="EL116" s="716"/>
      <c r="EM116" s="716"/>
      <c r="EN116" s="717"/>
      <c r="EO116" s="715"/>
      <c r="EP116" s="716"/>
      <c r="EQ116" s="716"/>
      <c r="ER116" s="717"/>
      <c r="ES116" s="715"/>
      <c r="ET116" s="716"/>
      <c r="EU116" s="716"/>
      <c r="EV116" s="717"/>
      <c r="EW116" s="715"/>
      <c r="EX116" s="716"/>
      <c r="EY116" s="716"/>
      <c r="EZ116" s="717"/>
      <c r="FA116" s="715"/>
      <c r="FB116" s="716"/>
      <c r="FC116" s="716"/>
      <c r="FD116" s="717"/>
      <c r="FE116" s="715"/>
      <c r="FF116" s="716"/>
      <c r="FG116" s="716"/>
      <c r="FH116" s="717"/>
      <c r="FI116" s="715"/>
      <c r="FJ116" s="716"/>
      <c r="FK116" s="716"/>
      <c r="FL116" s="717"/>
      <c r="FM116" s="715"/>
      <c r="FN116" s="716"/>
      <c r="FO116" s="716"/>
      <c r="FP116" s="717"/>
      <c r="FQ116" s="715"/>
      <c r="FR116" s="716"/>
      <c r="FS116" s="716"/>
      <c r="FT116" s="717"/>
      <c r="FU116" s="715"/>
      <c r="FV116" s="716"/>
      <c r="FW116" s="716"/>
      <c r="FX116" s="717"/>
      <c r="FY116" s="715"/>
      <c r="FZ116" s="716"/>
      <c r="GA116" s="716"/>
      <c r="GB116" s="716"/>
      <c r="GC116" s="733"/>
      <c r="GD116" s="727"/>
      <c r="GE116" s="727"/>
      <c r="GF116" s="727"/>
      <c r="GG116" s="730"/>
      <c r="GH116" s="794"/>
    </row>
    <row r="117" spans="3:190" ht="7.5" customHeight="1">
      <c r="C117" s="192"/>
      <c r="D117" s="192"/>
      <c r="E117" s="192"/>
      <c r="F117" s="192"/>
      <c r="G117" s="192"/>
      <c r="H117" s="192"/>
      <c r="I117" s="192"/>
      <c r="J117" s="192"/>
      <c r="K117" s="192"/>
      <c r="L117" s="192"/>
      <c r="M117" s="192"/>
      <c r="N117" s="192"/>
      <c r="O117" s="192"/>
      <c r="P117" s="192"/>
      <c r="Q117" s="192"/>
      <c r="R117" s="192"/>
      <c r="S117" s="192"/>
      <c r="T117" s="193"/>
      <c r="U117" s="194"/>
      <c r="V117" s="711"/>
      <c r="W117" s="711"/>
      <c r="X117" s="193"/>
      <c r="Y117" s="194"/>
      <c r="Z117" s="711"/>
      <c r="AA117" s="711"/>
      <c r="AB117" s="193"/>
      <c r="AC117" s="194"/>
      <c r="AD117" s="711"/>
      <c r="AE117" s="711"/>
      <c r="AF117" s="193"/>
      <c r="AG117" s="194"/>
      <c r="AH117" s="711"/>
      <c r="AI117" s="711"/>
      <c r="AJ117" s="193"/>
      <c r="AK117" s="194"/>
      <c r="AL117" s="711"/>
      <c r="AM117" s="711"/>
      <c r="AN117" s="193"/>
      <c r="AO117" s="194"/>
      <c r="AP117" s="711"/>
      <c r="AQ117" s="711"/>
      <c r="AR117" s="193"/>
      <c r="AS117" s="194"/>
      <c r="AT117" s="711"/>
      <c r="AU117" s="711"/>
      <c r="AV117" s="193"/>
      <c r="AW117" s="194"/>
      <c r="AX117" s="711"/>
      <c r="AY117" s="711"/>
      <c r="AZ117" s="193"/>
      <c r="BA117" s="194"/>
      <c r="BB117" s="711"/>
      <c r="BC117" s="711"/>
      <c r="BD117" s="193"/>
      <c r="BE117" s="194"/>
      <c r="BF117" s="711"/>
      <c r="BG117" s="711"/>
      <c r="BH117" s="193"/>
      <c r="BI117" s="194"/>
      <c r="BJ117" s="192"/>
      <c r="BK117" s="788"/>
      <c r="BL117" s="724"/>
      <c r="BM117" s="716"/>
      <c r="BN117" s="716"/>
      <c r="BO117" s="716"/>
      <c r="BP117" s="717"/>
      <c r="BQ117" s="715"/>
      <c r="BR117" s="716"/>
      <c r="BS117" s="716"/>
      <c r="BT117" s="717"/>
      <c r="BU117" s="715"/>
      <c r="BV117" s="716"/>
      <c r="BW117" s="716"/>
      <c r="BX117" s="717"/>
      <c r="BY117" s="715"/>
      <c r="BZ117" s="716"/>
      <c r="CA117" s="716"/>
      <c r="CB117" s="717"/>
      <c r="CC117" s="715"/>
      <c r="CD117" s="716"/>
      <c r="CE117" s="716"/>
      <c r="CF117" s="717"/>
      <c r="CG117" s="715"/>
      <c r="CH117" s="716"/>
      <c r="CI117" s="716"/>
      <c r="CJ117" s="717"/>
      <c r="CK117" s="715"/>
      <c r="CL117" s="716"/>
      <c r="CM117" s="716"/>
      <c r="CN117" s="717"/>
      <c r="CO117" s="715"/>
      <c r="CP117" s="716"/>
      <c r="CQ117" s="716"/>
      <c r="CR117" s="717"/>
      <c r="CS117" s="715"/>
      <c r="CT117" s="716"/>
      <c r="CU117" s="716"/>
      <c r="CV117" s="717"/>
      <c r="CW117" s="715"/>
      <c r="CX117" s="716"/>
      <c r="CY117" s="716"/>
      <c r="CZ117" s="717"/>
      <c r="DA117" s="715"/>
      <c r="DB117" s="716"/>
      <c r="DC117" s="716"/>
      <c r="DD117" s="717"/>
      <c r="DE117" s="715"/>
      <c r="DF117" s="716"/>
      <c r="DG117" s="716"/>
      <c r="DH117" s="717"/>
      <c r="DI117" s="715"/>
      <c r="DJ117" s="716"/>
      <c r="DK117" s="716"/>
      <c r="DL117" s="717"/>
      <c r="DM117" s="715"/>
      <c r="DN117" s="716"/>
      <c r="DO117" s="716"/>
      <c r="DP117" s="717"/>
      <c r="DQ117" s="715"/>
      <c r="DR117" s="716"/>
      <c r="DS117" s="716"/>
      <c r="DT117" s="717"/>
      <c r="DU117" s="715"/>
      <c r="DV117" s="716"/>
      <c r="DW117" s="716"/>
      <c r="DX117" s="717"/>
      <c r="DY117" s="715"/>
      <c r="DZ117" s="716"/>
      <c r="EA117" s="716"/>
      <c r="EB117" s="717"/>
      <c r="EC117" s="715"/>
      <c r="ED117" s="716"/>
      <c r="EE117" s="716"/>
      <c r="EF117" s="717"/>
      <c r="EG117" s="715"/>
      <c r="EH117" s="716"/>
      <c r="EI117" s="716"/>
      <c r="EJ117" s="717"/>
      <c r="EK117" s="715"/>
      <c r="EL117" s="716"/>
      <c r="EM117" s="716"/>
      <c r="EN117" s="717"/>
      <c r="EO117" s="715"/>
      <c r="EP117" s="716"/>
      <c r="EQ117" s="716"/>
      <c r="ER117" s="717"/>
      <c r="ES117" s="715"/>
      <c r="ET117" s="716"/>
      <c r="EU117" s="716"/>
      <c r="EV117" s="717"/>
      <c r="EW117" s="715"/>
      <c r="EX117" s="716"/>
      <c r="EY117" s="716"/>
      <c r="EZ117" s="717"/>
      <c r="FA117" s="715"/>
      <c r="FB117" s="716"/>
      <c r="FC117" s="716"/>
      <c r="FD117" s="717"/>
      <c r="FE117" s="715"/>
      <c r="FF117" s="716"/>
      <c r="FG117" s="716"/>
      <c r="FH117" s="717"/>
      <c r="FI117" s="715"/>
      <c r="FJ117" s="716"/>
      <c r="FK117" s="716"/>
      <c r="FL117" s="717"/>
      <c r="FM117" s="715"/>
      <c r="FN117" s="716"/>
      <c r="FO117" s="716"/>
      <c r="FP117" s="717"/>
      <c r="FQ117" s="715"/>
      <c r="FR117" s="716"/>
      <c r="FS117" s="716"/>
      <c r="FT117" s="717"/>
      <c r="FU117" s="715"/>
      <c r="FV117" s="716"/>
      <c r="FW117" s="716"/>
      <c r="FX117" s="717"/>
      <c r="FY117" s="715"/>
      <c r="FZ117" s="716"/>
      <c r="GA117" s="716"/>
      <c r="GB117" s="716"/>
      <c r="GC117" s="733"/>
      <c r="GD117" s="727"/>
      <c r="GE117" s="727"/>
      <c r="GF117" s="727"/>
      <c r="GG117" s="730"/>
      <c r="GH117" s="794"/>
    </row>
    <row r="118" spans="3:190" ht="7.5" customHeight="1">
      <c r="C118" s="192"/>
      <c r="D118" s="192"/>
      <c r="E118" s="192"/>
      <c r="F118" s="192"/>
      <c r="G118" s="192"/>
      <c r="H118" s="192"/>
      <c r="I118" s="192"/>
      <c r="J118" s="192"/>
      <c r="K118" s="192"/>
      <c r="L118" s="192"/>
      <c r="M118" s="192"/>
      <c r="N118" s="192"/>
      <c r="O118" s="192"/>
      <c r="P118" s="192"/>
      <c r="Q118" s="192"/>
      <c r="R118" s="192"/>
      <c r="S118" s="193"/>
      <c r="T118" s="711"/>
      <c r="U118" s="711"/>
      <c r="V118" s="194"/>
      <c r="W118" s="193"/>
      <c r="X118" s="711"/>
      <c r="Y118" s="711"/>
      <c r="Z118" s="194"/>
      <c r="AA118" s="193"/>
      <c r="AB118" s="711"/>
      <c r="AC118" s="711"/>
      <c r="AD118" s="194"/>
      <c r="AE118" s="193"/>
      <c r="AF118" s="711"/>
      <c r="AG118" s="711"/>
      <c r="AH118" s="194"/>
      <c r="AI118" s="193"/>
      <c r="AJ118" s="711"/>
      <c r="AK118" s="711"/>
      <c r="AL118" s="194"/>
      <c r="AM118" s="193"/>
      <c r="AN118" s="711"/>
      <c r="AO118" s="711"/>
      <c r="AP118" s="194"/>
      <c r="AQ118" s="193"/>
      <c r="AR118" s="711"/>
      <c r="AS118" s="711"/>
      <c r="AT118" s="194"/>
      <c r="AU118" s="193"/>
      <c r="AV118" s="711"/>
      <c r="AW118" s="711"/>
      <c r="AX118" s="194"/>
      <c r="AY118" s="193"/>
      <c r="AZ118" s="711"/>
      <c r="BA118" s="711"/>
      <c r="BB118" s="194"/>
      <c r="BC118" s="193"/>
      <c r="BD118" s="711"/>
      <c r="BE118" s="711"/>
      <c r="BF118" s="194"/>
      <c r="BG118" s="193"/>
      <c r="BH118" s="711"/>
      <c r="BI118" s="711"/>
      <c r="BJ118" s="194"/>
      <c r="BK118" s="788"/>
      <c r="BL118" s="724"/>
      <c r="BM118" s="719"/>
      <c r="BN118" s="719"/>
      <c r="BO118" s="719"/>
      <c r="BP118" s="720"/>
      <c r="BQ118" s="718"/>
      <c r="BR118" s="719"/>
      <c r="BS118" s="719"/>
      <c r="BT118" s="720"/>
      <c r="BU118" s="718"/>
      <c r="BV118" s="719"/>
      <c r="BW118" s="719"/>
      <c r="BX118" s="720"/>
      <c r="BY118" s="718"/>
      <c r="BZ118" s="719"/>
      <c r="CA118" s="719"/>
      <c r="CB118" s="720"/>
      <c r="CC118" s="718"/>
      <c r="CD118" s="719"/>
      <c r="CE118" s="719"/>
      <c r="CF118" s="720"/>
      <c r="CG118" s="718"/>
      <c r="CH118" s="719"/>
      <c r="CI118" s="719"/>
      <c r="CJ118" s="720"/>
      <c r="CK118" s="718"/>
      <c r="CL118" s="719"/>
      <c r="CM118" s="719"/>
      <c r="CN118" s="720"/>
      <c r="CO118" s="718"/>
      <c r="CP118" s="719"/>
      <c r="CQ118" s="719"/>
      <c r="CR118" s="720"/>
      <c r="CS118" s="718"/>
      <c r="CT118" s="719"/>
      <c r="CU118" s="719"/>
      <c r="CV118" s="720"/>
      <c r="CW118" s="718"/>
      <c r="CX118" s="719"/>
      <c r="CY118" s="719"/>
      <c r="CZ118" s="720"/>
      <c r="DA118" s="718"/>
      <c r="DB118" s="719"/>
      <c r="DC118" s="719"/>
      <c r="DD118" s="720"/>
      <c r="DE118" s="718"/>
      <c r="DF118" s="719"/>
      <c r="DG118" s="719"/>
      <c r="DH118" s="720"/>
      <c r="DI118" s="718"/>
      <c r="DJ118" s="719"/>
      <c r="DK118" s="719"/>
      <c r="DL118" s="720"/>
      <c r="DM118" s="718"/>
      <c r="DN118" s="719"/>
      <c r="DO118" s="719"/>
      <c r="DP118" s="720"/>
      <c r="DQ118" s="718"/>
      <c r="DR118" s="719"/>
      <c r="DS118" s="719"/>
      <c r="DT118" s="720"/>
      <c r="DU118" s="718"/>
      <c r="DV118" s="719"/>
      <c r="DW118" s="719"/>
      <c r="DX118" s="720"/>
      <c r="DY118" s="718"/>
      <c r="DZ118" s="719"/>
      <c r="EA118" s="719"/>
      <c r="EB118" s="720"/>
      <c r="EC118" s="718"/>
      <c r="ED118" s="719"/>
      <c r="EE118" s="719"/>
      <c r="EF118" s="720"/>
      <c r="EG118" s="718"/>
      <c r="EH118" s="719"/>
      <c r="EI118" s="719"/>
      <c r="EJ118" s="720"/>
      <c r="EK118" s="718"/>
      <c r="EL118" s="719"/>
      <c r="EM118" s="719"/>
      <c r="EN118" s="720"/>
      <c r="EO118" s="718"/>
      <c r="EP118" s="719"/>
      <c r="EQ118" s="719"/>
      <c r="ER118" s="720"/>
      <c r="ES118" s="718"/>
      <c r="ET118" s="719"/>
      <c r="EU118" s="719"/>
      <c r="EV118" s="720"/>
      <c r="EW118" s="718"/>
      <c r="EX118" s="719"/>
      <c r="EY118" s="719"/>
      <c r="EZ118" s="720"/>
      <c r="FA118" s="718"/>
      <c r="FB118" s="719"/>
      <c r="FC118" s="719"/>
      <c r="FD118" s="720"/>
      <c r="FE118" s="718"/>
      <c r="FF118" s="719"/>
      <c r="FG118" s="719"/>
      <c r="FH118" s="720"/>
      <c r="FI118" s="718"/>
      <c r="FJ118" s="719"/>
      <c r="FK118" s="719"/>
      <c r="FL118" s="720"/>
      <c r="FM118" s="718"/>
      <c r="FN118" s="719"/>
      <c r="FO118" s="719"/>
      <c r="FP118" s="720"/>
      <c r="FQ118" s="718"/>
      <c r="FR118" s="719"/>
      <c r="FS118" s="719"/>
      <c r="FT118" s="720"/>
      <c r="FU118" s="718"/>
      <c r="FV118" s="719"/>
      <c r="FW118" s="719"/>
      <c r="FX118" s="720"/>
      <c r="FY118" s="718"/>
      <c r="FZ118" s="719"/>
      <c r="GA118" s="719"/>
      <c r="GB118" s="719"/>
      <c r="GC118" s="733"/>
      <c r="GD118" s="727"/>
      <c r="GE118" s="727"/>
      <c r="GF118" s="727"/>
      <c r="GG118" s="730"/>
      <c r="GH118" s="794"/>
    </row>
    <row r="119" spans="3:190" ht="7.5" customHeight="1">
      <c r="C119" s="192"/>
      <c r="D119" s="192"/>
      <c r="E119" s="192"/>
      <c r="F119" s="192"/>
      <c r="G119" s="192"/>
      <c r="H119" s="192"/>
      <c r="I119" s="192"/>
      <c r="J119" s="192"/>
      <c r="K119" s="192"/>
      <c r="L119" s="192"/>
      <c r="M119" s="192"/>
      <c r="N119" s="192"/>
      <c r="O119" s="192"/>
      <c r="P119" s="192"/>
      <c r="Q119" s="192"/>
      <c r="R119" s="193"/>
      <c r="S119" s="194"/>
      <c r="T119" s="711"/>
      <c r="U119" s="711"/>
      <c r="V119" s="193"/>
      <c r="W119" s="194"/>
      <c r="X119" s="711"/>
      <c r="Y119" s="711"/>
      <c r="Z119" s="193"/>
      <c r="AA119" s="194"/>
      <c r="AB119" s="711"/>
      <c r="AC119" s="711"/>
      <c r="AD119" s="193"/>
      <c r="AE119" s="194"/>
      <c r="AF119" s="711"/>
      <c r="AG119" s="711"/>
      <c r="AH119" s="193"/>
      <c r="AI119" s="194"/>
      <c r="AJ119" s="711"/>
      <c r="AK119" s="711"/>
      <c r="AL119" s="193"/>
      <c r="AM119" s="194"/>
      <c r="AN119" s="711"/>
      <c r="AO119" s="711"/>
      <c r="AP119" s="193"/>
      <c r="AQ119" s="194"/>
      <c r="AR119" s="711"/>
      <c r="AS119" s="711"/>
      <c r="AT119" s="193"/>
      <c r="AU119" s="194"/>
      <c r="AV119" s="711"/>
      <c r="AW119" s="711"/>
      <c r="AX119" s="193"/>
      <c r="AY119" s="194"/>
      <c r="AZ119" s="711"/>
      <c r="BA119" s="711"/>
      <c r="BB119" s="193"/>
      <c r="BC119" s="194"/>
      <c r="BD119" s="711"/>
      <c r="BE119" s="711"/>
      <c r="BF119" s="193"/>
      <c r="BG119" s="194"/>
      <c r="BH119" s="711"/>
      <c r="BI119" s="711"/>
      <c r="BJ119" s="193"/>
      <c r="BK119" s="788" t="s">
        <v>311</v>
      </c>
      <c r="BL119" s="724"/>
      <c r="BM119" s="713"/>
      <c r="BN119" s="713"/>
      <c r="BO119" s="713"/>
      <c r="BP119" s="714"/>
      <c r="BQ119" s="712"/>
      <c r="BR119" s="713"/>
      <c r="BS119" s="713"/>
      <c r="BT119" s="714"/>
      <c r="BU119" s="712"/>
      <c r="BV119" s="713"/>
      <c r="BW119" s="713"/>
      <c r="BX119" s="714"/>
      <c r="BY119" s="712"/>
      <c r="BZ119" s="713"/>
      <c r="CA119" s="713"/>
      <c r="CB119" s="714"/>
      <c r="CC119" s="712"/>
      <c r="CD119" s="713"/>
      <c r="CE119" s="713"/>
      <c r="CF119" s="714"/>
      <c r="CG119" s="712"/>
      <c r="CH119" s="713"/>
      <c r="CI119" s="713"/>
      <c r="CJ119" s="714"/>
      <c r="CK119" s="712"/>
      <c r="CL119" s="713"/>
      <c r="CM119" s="713"/>
      <c r="CN119" s="714"/>
      <c r="CO119" s="712"/>
      <c r="CP119" s="713"/>
      <c r="CQ119" s="713"/>
      <c r="CR119" s="714"/>
      <c r="CS119" s="712"/>
      <c r="CT119" s="713"/>
      <c r="CU119" s="713"/>
      <c r="CV119" s="714"/>
      <c r="CW119" s="712"/>
      <c r="CX119" s="713"/>
      <c r="CY119" s="713"/>
      <c r="CZ119" s="714"/>
      <c r="DA119" s="712"/>
      <c r="DB119" s="713"/>
      <c r="DC119" s="713"/>
      <c r="DD119" s="714"/>
      <c r="DE119" s="712"/>
      <c r="DF119" s="713"/>
      <c r="DG119" s="713"/>
      <c r="DH119" s="714"/>
      <c r="DI119" s="712"/>
      <c r="DJ119" s="713"/>
      <c r="DK119" s="713"/>
      <c r="DL119" s="714"/>
      <c r="DM119" s="712"/>
      <c r="DN119" s="713"/>
      <c r="DO119" s="713"/>
      <c r="DP119" s="714"/>
      <c r="DQ119" s="712"/>
      <c r="DR119" s="713"/>
      <c r="DS119" s="713"/>
      <c r="DT119" s="714"/>
      <c r="DU119" s="712"/>
      <c r="DV119" s="713"/>
      <c r="DW119" s="713"/>
      <c r="DX119" s="714"/>
      <c r="DY119" s="712"/>
      <c r="DZ119" s="713"/>
      <c r="EA119" s="713"/>
      <c r="EB119" s="714"/>
      <c r="EC119" s="712"/>
      <c r="ED119" s="713"/>
      <c r="EE119" s="713"/>
      <c r="EF119" s="714"/>
      <c r="EG119" s="712"/>
      <c r="EH119" s="713"/>
      <c r="EI119" s="713"/>
      <c r="EJ119" s="714"/>
      <c r="EK119" s="712"/>
      <c r="EL119" s="713"/>
      <c r="EM119" s="713"/>
      <c r="EN119" s="714"/>
      <c r="EO119" s="712"/>
      <c r="EP119" s="713"/>
      <c r="EQ119" s="713"/>
      <c r="ER119" s="714"/>
      <c r="ES119" s="712"/>
      <c r="ET119" s="713"/>
      <c r="EU119" s="713"/>
      <c r="EV119" s="714"/>
      <c r="EW119" s="712"/>
      <c r="EX119" s="713"/>
      <c r="EY119" s="713"/>
      <c r="EZ119" s="714"/>
      <c r="FA119" s="712"/>
      <c r="FB119" s="713"/>
      <c r="FC119" s="713"/>
      <c r="FD119" s="714"/>
      <c r="FE119" s="712"/>
      <c r="FF119" s="713"/>
      <c r="FG119" s="713"/>
      <c r="FH119" s="714"/>
      <c r="FI119" s="712"/>
      <c r="FJ119" s="713"/>
      <c r="FK119" s="713"/>
      <c r="FL119" s="714"/>
      <c r="FM119" s="712"/>
      <c r="FN119" s="713"/>
      <c r="FO119" s="713"/>
      <c r="FP119" s="714"/>
      <c r="FQ119" s="712"/>
      <c r="FR119" s="713"/>
      <c r="FS119" s="713"/>
      <c r="FT119" s="714"/>
      <c r="FU119" s="712"/>
      <c r="FV119" s="713"/>
      <c r="FW119" s="713"/>
      <c r="FX119" s="714"/>
      <c r="FY119" s="712"/>
      <c r="FZ119" s="713"/>
      <c r="GA119" s="713"/>
      <c r="GB119" s="713"/>
      <c r="GC119" s="733"/>
      <c r="GD119" s="727"/>
      <c r="GE119" s="727"/>
      <c r="GF119" s="727"/>
      <c r="GG119" s="730"/>
      <c r="GH119" s="794">
        <f>GC119-MAX(GD119:GG122)</f>
        <v>0</v>
      </c>
    </row>
    <row r="120" spans="3:190" ht="7.5" customHeight="1">
      <c r="C120" s="192"/>
      <c r="D120" s="192"/>
      <c r="E120" s="192"/>
      <c r="F120" s="192"/>
      <c r="G120" s="192"/>
      <c r="H120" s="192"/>
      <c r="I120" s="192"/>
      <c r="J120" s="192"/>
      <c r="K120" s="192"/>
      <c r="L120" s="192"/>
      <c r="M120" s="192"/>
      <c r="N120" s="192"/>
      <c r="O120" s="192"/>
      <c r="P120" s="192"/>
      <c r="Q120" s="193"/>
      <c r="R120" s="711"/>
      <c r="S120" s="711"/>
      <c r="T120" s="194"/>
      <c r="U120" s="193"/>
      <c r="V120" s="711"/>
      <c r="W120" s="711"/>
      <c r="X120" s="194"/>
      <c r="Y120" s="193"/>
      <c r="Z120" s="711"/>
      <c r="AA120" s="711"/>
      <c r="AB120" s="194"/>
      <c r="AC120" s="193"/>
      <c r="AD120" s="711"/>
      <c r="AE120" s="711"/>
      <c r="AF120" s="194"/>
      <c r="AG120" s="193"/>
      <c r="AH120" s="711"/>
      <c r="AI120" s="711"/>
      <c r="AJ120" s="194"/>
      <c r="AK120" s="193"/>
      <c r="AL120" s="711"/>
      <c r="AM120" s="711"/>
      <c r="AN120" s="194"/>
      <c r="AO120" s="193"/>
      <c r="AP120" s="711"/>
      <c r="AQ120" s="711"/>
      <c r="AR120" s="194"/>
      <c r="AS120" s="193"/>
      <c r="AT120" s="711"/>
      <c r="AU120" s="711"/>
      <c r="AV120" s="194"/>
      <c r="AW120" s="193"/>
      <c r="AX120" s="711"/>
      <c r="AY120" s="711"/>
      <c r="AZ120" s="194"/>
      <c r="BA120" s="193"/>
      <c r="BB120" s="711"/>
      <c r="BC120" s="711"/>
      <c r="BD120" s="194"/>
      <c r="BE120" s="193"/>
      <c r="BF120" s="711"/>
      <c r="BG120" s="711"/>
      <c r="BH120" s="194"/>
      <c r="BI120" s="193"/>
      <c r="BJ120" s="192"/>
      <c r="BK120" s="788"/>
      <c r="BL120" s="724"/>
      <c r="BM120" s="716"/>
      <c r="BN120" s="716"/>
      <c r="BO120" s="716"/>
      <c r="BP120" s="717"/>
      <c r="BQ120" s="715"/>
      <c r="BR120" s="716"/>
      <c r="BS120" s="716"/>
      <c r="BT120" s="717"/>
      <c r="BU120" s="715"/>
      <c r="BV120" s="716"/>
      <c r="BW120" s="716"/>
      <c r="BX120" s="717"/>
      <c r="BY120" s="715"/>
      <c r="BZ120" s="716"/>
      <c r="CA120" s="716"/>
      <c r="CB120" s="717"/>
      <c r="CC120" s="715"/>
      <c r="CD120" s="716"/>
      <c r="CE120" s="716"/>
      <c r="CF120" s="717"/>
      <c r="CG120" s="715"/>
      <c r="CH120" s="716"/>
      <c r="CI120" s="716"/>
      <c r="CJ120" s="717"/>
      <c r="CK120" s="715"/>
      <c r="CL120" s="716"/>
      <c r="CM120" s="716"/>
      <c r="CN120" s="717"/>
      <c r="CO120" s="715"/>
      <c r="CP120" s="716"/>
      <c r="CQ120" s="716"/>
      <c r="CR120" s="717"/>
      <c r="CS120" s="715"/>
      <c r="CT120" s="716"/>
      <c r="CU120" s="716"/>
      <c r="CV120" s="717"/>
      <c r="CW120" s="715"/>
      <c r="CX120" s="716"/>
      <c r="CY120" s="716"/>
      <c r="CZ120" s="717"/>
      <c r="DA120" s="715"/>
      <c r="DB120" s="716"/>
      <c r="DC120" s="716"/>
      <c r="DD120" s="717"/>
      <c r="DE120" s="715"/>
      <c r="DF120" s="716"/>
      <c r="DG120" s="716"/>
      <c r="DH120" s="717"/>
      <c r="DI120" s="715"/>
      <c r="DJ120" s="716"/>
      <c r="DK120" s="716"/>
      <c r="DL120" s="717"/>
      <c r="DM120" s="715"/>
      <c r="DN120" s="716"/>
      <c r="DO120" s="716"/>
      <c r="DP120" s="717"/>
      <c r="DQ120" s="715"/>
      <c r="DR120" s="716"/>
      <c r="DS120" s="716"/>
      <c r="DT120" s="717"/>
      <c r="DU120" s="715"/>
      <c r="DV120" s="716"/>
      <c r="DW120" s="716"/>
      <c r="DX120" s="717"/>
      <c r="DY120" s="715"/>
      <c r="DZ120" s="716"/>
      <c r="EA120" s="716"/>
      <c r="EB120" s="717"/>
      <c r="EC120" s="715"/>
      <c r="ED120" s="716"/>
      <c r="EE120" s="716"/>
      <c r="EF120" s="717"/>
      <c r="EG120" s="715"/>
      <c r="EH120" s="716"/>
      <c r="EI120" s="716"/>
      <c r="EJ120" s="717"/>
      <c r="EK120" s="715"/>
      <c r="EL120" s="716"/>
      <c r="EM120" s="716"/>
      <c r="EN120" s="717"/>
      <c r="EO120" s="715"/>
      <c r="EP120" s="716"/>
      <c r="EQ120" s="716"/>
      <c r="ER120" s="717"/>
      <c r="ES120" s="715"/>
      <c r="ET120" s="716"/>
      <c r="EU120" s="716"/>
      <c r="EV120" s="717"/>
      <c r="EW120" s="715"/>
      <c r="EX120" s="716"/>
      <c r="EY120" s="716"/>
      <c r="EZ120" s="717"/>
      <c r="FA120" s="715"/>
      <c r="FB120" s="716"/>
      <c r="FC120" s="716"/>
      <c r="FD120" s="717"/>
      <c r="FE120" s="715"/>
      <c r="FF120" s="716"/>
      <c r="FG120" s="716"/>
      <c r="FH120" s="717"/>
      <c r="FI120" s="715"/>
      <c r="FJ120" s="716"/>
      <c r="FK120" s="716"/>
      <c r="FL120" s="717"/>
      <c r="FM120" s="715"/>
      <c r="FN120" s="716"/>
      <c r="FO120" s="716"/>
      <c r="FP120" s="717"/>
      <c r="FQ120" s="715"/>
      <c r="FR120" s="716"/>
      <c r="FS120" s="716"/>
      <c r="FT120" s="717"/>
      <c r="FU120" s="715"/>
      <c r="FV120" s="716"/>
      <c r="FW120" s="716"/>
      <c r="FX120" s="717"/>
      <c r="FY120" s="715"/>
      <c r="FZ120" s="716"/>
      <c r="GA120" s="716"/>
      <c r="GB120" s="716"/>
      <c r="GC120" s="733"/>
      <c r="GD120" s="727"/>
      <c r="GE120" s="727"/>
      <c r="GF120" s="727"/>
      <c r="GG120" s="730"/>
      <c r="GH120" s="794"/>
    </row>
    <row r="121" spans="3:190" ht="7.5" customHeight="1">
      <c r="C121" s="192"/>
      <c r="D121" s="192"/>
      <c r="E121" s="192"/>
      <c r="F121" s="192"/>
      <c r="G121" s="192"/>
      <c r="H121" s="192"/>
      <c r="I121" s="192"/>
      <c r="J121" s="192"/>
      <c r="K121" s="192"/>
      <c r="L121" s="192"/>
      <c r="M121" s="192"/>
      <c r="N121" s="192"/>
      <c r="O121" s="192"/>
      <c r="P121" s="193"/>
      <c r="Q121" s="194"/>
      <c r="R121" s="711"/>
      <c r="S121" s="711"/>
      <c r="T121" s="193"/>
      <c r="U121" s="194"/>
      <c r="V121" s="711"/>
      <c r="W121" s="711"/>
      <c r="X121" s="193"/>
      <c r="Y121" s="194"/>
      <c r="Z121" s="711"/>
      <c r="AA121" s="711"/>
      <c r="AB121" s="193"/>
      <c r="AC121" s="194"/>
      <c r="AD121" s="711"/>
      <c r="AE121" s="711"/>
      <c r="AF121" s="193"/>
      <c r="AG121" s="194"/>
      <c r="AH121" s="711"/>
      <c r="AI121" s="711"/>
      <c r="AJ121" s="193"/>
      <c r="AK121" s="194"/>
      <c r="AL121" s="711"/>
      <c r="AM121" s="711"/>
      <c r="AN121" s="193"/>
      <c r="AO121" s="194"/>
      <c r="AP121" s="711"/>
      <c r="AQ121" s="711"/>
      <c r="AR121" s="193"/>
      <c r="AS121" s="194"/>
      <c r="AT121" s="711"/>
      <c r="AU121" s="711"/>
      <c r="AV121" s="193"/>
      <c r="AW121" s="194"/>
      <c r="AX121" s="711"/>
      <c r="AY121" s="711"/>
      <c r="AZ121" s="193"/>
      <c r="BA121" s="194"/>
      <c r="BB121" s="711"/>
      <c r="BC121" s="711"/>
      <c r="BD121" s="193"/>
      <c r="BE121" s="194"/>
      <c r="BF121" s="711"/>
      <c r="BG121" s="711"/>
      <c r="BH121" s="193"/>
      <c r="BI121" s="194"/>
      <c r="BJ121" s="192"/>
      <c r="BK121" s="788"/>
      <c r="BL121" s="724"/>
      <c r="BM121" s="716"/>
      <c r="BN121" s="716"/>
      <c r="BO121" s="716"/>
      <c r="BP121" s="717"/>
      <c r="BQ121" s="715"/>
      <c r="BR121" s="716"/>
      <c r="BS121" s="716"/>
      <c r="BT121" s="717"/>
      <c r="BU121" s="715"/>
      <c r="BV121" s="716"/>
      <c r="BW121" s="716"/>
      <c r="BX121" s="717"/>
      <c r="BY121" s="715"/>
      <c r="BZ121" s="716"/>
      <c r="CA121" s="716"/>
      <c r="CB121" s="717"/>
      <c r="CC121" s="715"/>
      <c r="CD121" s="716"/>
      <c r="CE121" s="716"/>
      <c r="CF121" s="717"/>
      <c r="CG121" s="715"/>
      <c r="CH121" s="716"/>
      <c r="CI121" s="716"/>
      <c r="CJ121" s="717"/>
      <c r="CK121" s="715"/>
      <c r="CL121" s="716"/>
      <c r="CM121" s="716"/>
      <c r="CN121" s="717"/>
      <c r="CO121" s="715"/>
      <c r="CP121" s="716"/>
      <c r="CQ121" s="716"/>
      <c r="CR121" s="717"/>
      <c r="CS121" s="715"/>
      <c r="CT121" s="716"/>
      <c r="CU121" s="716"/>
      <c r="CV121" s="717"/>
      <c r="CW121" s="715"/>
      <c r="CX121" s="716"/>
      <c r="CY121" s="716"/>
      <c r="CZ121" s="717"/>
      <c r="DA121" s="715"/>
      <c r="DB121" s="716"/>
      <c r="DC121" s="716"/>
      <c r="DD121" s="717"/>
      <c r="DE121" s="715"/>
      <c r="DF121" s="716"/>
      <c r="DG121" s="716"/>
      <c r="DH121" s="717"/>
      <c r="DI121" s="715"/>
      <c r="DJ121" s="716"/>
      <c r="DK121" s="716"/>
      <c r="DL121" s="717"/>
      <c r="DM121" s="715"/>
      <c r="DN121" s="716"/>
      <c r="DO121" s="716"/>
      <c r="DP121" s="717"/>
      <c r="DQ121" s="715"/>
      <c r="DR121" s="716"/>
      <c r="DS121" s="716"/>
      <c r="DT121" s="717"/>
      <c r="DU121" s="715"/>
      <c r="DV121" s="716"/>
      <c r="DW121" s="716"/>
      <c r="DX121" s="717"/>
      <c r="DY121" s="715"/>
      <c r="DZ121" s="716"/>
      <c r="EA121" s="716"/>
      <c r="EB121" s="717"/>
      <c r="EC121" s="715"/>
      <c r="ED121" s="716"/>
      <c r="EE121" s="716"/>
      <c r="EF121" s="717"/>
      <c r="EG121" s="715"/>
      <c r="EH121" s="716"/>
      <c r="EI121" s="716"/>
      <c r="EJ121" s="717"/>
      <c r="EK121" s="715"/>
      <c r="EL121" s="716"/>
      <c r="EM121" s="716"/>
      <c r="EN121" s="717"/>
      <c r="EO121" s="715"/>
      <c r="EP121" s="716"/>
      <c r="EQ121" s="716"/>
      <c r="ER121" s="717"/>
      <c r="ES121" s="715"/>
      <c r="ET121" s="716"/>
      <c r="EU121" s="716"/>
      <c r="EV121" s="717"/>
      <c r="EW121" s="715"/>
      <c r="EX121" s="716"/>
      <c r="EY121" s="716"/>
      <c r="EZ121" s="717"/>
      <c r="FA121" s="715"/>
      <c r="FB121" s="716"/>
      <c r="FC121" s="716"/>
      <c r="FD121" s="717"/>
      <c r="FE121" s="715"/>
      <c r="FF121" s="716"/>
      <c r="FG121" s="716"/>
      <c r="FH121" s="717"/>
      <c r="FI121" s="715"/>
      <c r="FJ121" s="716"/>
      <c r="FK121" s="716"/>
      <c r="FL121" s="717"/>
      <c r="FM121" s="715"/>
      <c r="FN121" s="716"/>
      <c r="FO121" s="716"/>
      <c r="FP121" s="717"/>
      <c r="FQ121" s="715"/>
      <c r="FR121" s="716"/>
      <c r="FS121" s="716"/>
      <c r="FT121" s="717"/>
      <c r="FU121" s="715"/>
      <c r="FV121" s="716"/>
      <c r="FW121" s="716"/>
      <c r="FX121" s="717"/>
      <c r="FY121" s="715"/>
      <c r="FZ121" s="716"/>
      <c r="GA121" s="716"/>
      <c r="GB121" s="716"/>
      <c r="GC121" s="733"/>
      <c r="GD121" s="727"/>
      <c r="GE121" s="727"/>
      <c r="GF121" s="727"/>
      <c r="GG121" s="730"/>
      <c r="GH121" s="794"/>
    </row>
    <row r="122" spans="3:190" ht="7.5" customHeight="1">
      <c r="C122" s="192"/>
      <c r="D122" s="192"/>
      <c r="E122" s="192"/>
      <c r="F122" s="192"/>
      <c r="G122" s="192"/>
      <c r="H122" s="192"/>
      <c r="I122" s="192"/>
      <c r="J122" s="192"/>
      <c r="K122" s="192"/>
      <c r="L122" s="192"/>
      <c r="M122" s="192"/>
      <c r="N122" s="192"/>
      <c r="O122" s="193"/>
      <c r="P122" s="711"/>
      <c r="Q122" s="711"/>
      <c r="R122" s="194"/>
      <c r="S122" s="193"/>
      <c r="T122" s="711"/>
      <c r="U122" s="711"/>
      <c r="V122" s="194"/>
      <c r="W122" s="193"/>
      <c r="X122" s="711"/>
      <c r="Y122" s="711"/>
      <c r="Z122" s="194"/>
      <c r="AA122" s="193"/>
      <c r="AB122" s="711"/>
      <c r="AC122" s="711"/>
      <c r="AD122" s="194"/>
      <c r="AE122" s="193"/>
      <c r="AF122" s="711"/>
      <c r="AG122" s="711"/>
      <c r="AH122" s="194"/>
      <c r="AI122" s="193"/>
      <c r="AJ122" s="711"/>
      <c r="AK122" s="711"/>
      <c r="AL122" s="194"/>
      <c r="AM122" s="193"/>
      <c r="AN122" s="711"/>
      <c r="AO122" s="711"/>
      <c r="AP122" s="194"/>
      <c r="AQ122" s="193"/>
      <c r="AR122" s="711"/>
      <c r="AS122" s="711"/>
      <c r="AT122" s="194"/>
      <c r="AU122" s="193"/>
      <c r="AV122" s="711"/>
      <c r="AW122" s="711"/>
      <c r="AX122" s="194"/>
      <c r="AY122" s="193"/>
      <c r="AZ122" s="711"/>
      <c r="BA122" s="711"/>
      <c r="BB122" s="194"/>
      <c r="BC122" s="193"/>
      <c r="BD122" s="711"/>
      <c r="BE122" s="711"/>
      <c r="BF122" s="194"/>
      <c r="BG122" s="193"/>
      <c r="BH122" s="711"/>
      <c r="BI122" s="711"/>
      <c r="BJ122" s="194"/>
      <c r="BK122" s="788"/>
      <c r="BL122" s="724"/>
      <c r="BM122" s="719"/>
      <c r="BN122" s="719"/>
      <c r="BO122" s="719"/>
      <c r="BP122" s="720"/>
      <c r="BQ122" s="718"/>
      <c r="BR122" s="719"/>
      <c r="BS122" s="719"/>
      <c r="BT122" s="720"/>
      <c r="BU122" s="718"/>
      <c r="BV122" s="719"/>
      <c r="BW122" s="719"/>
      <c r="BX122" s="720"/>
      <c r="BY122" s="718"/>
      <c r="BZ122" s="719"/>
      <c r="CA122" s="719"/>
      <c r="CB122" s="720"/>
      <c r="CC122" s="718"/>
      <c r="CD122" s="719"/>
      <c r="CE122" s="719"/>
      <c r="CF122" s="720"/>
      <c r="CG122" s="718"/>
      <c r="CH122" s="719"/>
      <c r="CI122" s="719"/>
      <c r="CJ122" s="720"/>
      <c r="CK122" s="718"/>
      <c r="CL122" s="719"/>
      <c r="CM122" s="719"/>
      <c r="CN122" s="720"/>
      <c r="CO122" s="718"/>
      <c r="CP122" s="719"/>
      <c r="CQ122" s="719"/>
      <c r="CR122" s="720"/>
      <c r="CS122" s="718"/>
      <c r="CT122" s="719"/>
      <c r="CU122" s="719"/>
      <c r="CV122" s="720"/>
      <c r="CW122" s="718"/>
      <c r="CX122" s="719"/>
      <c r="CY122" s="719"/>
      <c r="CZ122" s="720"/>
      <c r="DA122" s="718"/>
      <c r="DB122" s="719"/>
      <c r="DC122" s="719"/>
      <c r="DD122" s="720"/>
      <c r="DE122" s="718"/>
      <c r="DF122" s="719"/>
      <c r="DG122" s="719"/>
      <c r="DH122" s="720"/>
      <c r="DI122" s="718"/>
      <c r="DJ122" s="719"/>
      <c r="DK122" s="719"/>
      <c r="DL122" s="720"/>
      <c r="DM122" s="718"/>
      <c r="DN122" s="719"/>
      <c r="DO122" s="719"/>
      <c r="DP122" s="720"/>
      <c r="DQ122" s="718"/>
      <c r="DR122" s="719"/>
      <c r="DS122" s="719"/>
      <c r="DT122" s="720"/>
      <c r="DU122" s="718"/>
      <c r="DV122" s="719"/>
      <c r="DW122" s="719"/>
      <c r="DX122" s="720"/>
      <c r="DY122" s="718"/>
      <c r="DZ122" s="719"/>
      <c r="EA122" s="719"/>
      <c r="EB122" s="720"/>
      <c r="EC122" s="718"/>
      <c r="ED122" s="719"/>
      <c r="EE122" s="719"/>
      <c r="EF122" s="720"/>
      <c r="EG122" s="718"/>
      <c r="EH122" s="719"/>
      <c r="EI122" s="719"/>
      <c r="EJ122" s="720"/>
      <c r="EK122" s="718"/>
      <c r="EL122" s="719"/>
      <c r="EM122" s="719"/>
      <c r="EN122" s="720"/>
      <c r="EO122" s="718"/>
      <c r="EP122" s="719"/>
      <c r="EQ122" s="719"/>
      <c r="ER122" s="720"/>
      <c r="ES122" s="718"/>
      <c r="ET122" s="719"/>
      <c r="EU122" s="719"/>
      <c r="EV122" s="720"/>
      <c r="EW122" s="718"/>
      <c r="EX122" s="719"/>
      <c r="EY122" s="719"/>
      <c r="EZ122" s="720"/>
      <c r="FA122" s="718"/>
      <c r="FB122" s="719"/>
      <c r="FC122" s="719"/>
      <c r="FD122" s="720"/>
      <c r="FE122" s="718"/>
      <c r="FF122" s="719"/>
      <c r="FG122" s="719"/>
      <c r="FH122" s="720"/>
      <c r="FI122" s="718"/>
      <c r="FJ122" s="719"/>
      <c r="FK122" s="719"/>
      <c r="FL122" s="720"/>
      <c r="FM122" s="718"/>
      <c r="FN122" s="719"/>
      <c r="FO122" s="719"/>
      <c r="FP122" s="720"/>
      <c r="FQ122" s="718"/>
      <c r="FR122" s="719"/>
      <c r="FS122" s="719"/>
      <c r="FT122" s="720"/>
      <c r="FU122" s="718"/>
      <c r="FV122" s="719"/>
      <c r="FW122" s="719"/>
      <c r="FX122" s="720"/>
      <c r="FY122" s="718"/>
      <c r="FZ122" s="719"/>
      <c r="GA122" s="719"/>
      <c r="GB122" s="719"/>
      <c r="GC122" s="733"/>
      <c r="GD122" s="727"/>
      <c r="GE122" s="727"/>
      <c r="GF122" s="727"/>
      <c r="GG122" s="730"/>
      <c r="GH122" s="794"/>
    </row>
    <row r="123" spans="3:190" ht="7.5" customHeight="1"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3"/>
      <c r="O123" s="194"/>
      <c r="P123" s="711"/>
      <c r="Q123" s="711"/>
      <c r="R123" s="193"/>
      <c r="S123" s="194"/>
      <c r="T123" s="711"/>
      <c r="U123" s="711"/>
      <c r="V123" s="193"/>
      <c r="W123" s="194"/>
      <c r="X123" s="711"/>
      <c r="Y123" s="711"/>
      <c r="Z123" s="193"/>
      <c r="AA123" s="194"/>
      <c r="AB123" s="711"/>
      <c r="AC123" s="711"/>
      <c r="AD123" s="193"/>
      <c r="AE123" s="194"/>
      <c r="AF123" s="711"/>
      <c r="AG123" s="711"/>
      <c r="AH123" s="193"/>
      <c r="AI123" s="194"/>
      <c r="AJ123" s="711"/>
      <c r="AK123" s="711"/>
      <c r="AL123" s="193"/>
      <c r="AM123" s="194"/>
      <c r="AN123" s="711"/>
      <c r="AO123" s="711"/>
      <c r="AP123" s="193"/>
      <c r="AQ123" s="194"/>
      <c r="AR123" s="711"/>
      <c r="AS123" s="711"/>
      <c r="AT123" s="193"/>
      <c r="AU123" s="194"/>
      <c r="AV123" s="711"/>
      <c r="AW123" s="711"/>
      <c r="AX123" s="193"/>
      <c r="AY123" s="194"/>
      <c r="AZ123" s="711"/>
      <c r="BA123" s="711"/>
      <c r="BB123" s="193"/>
      <c r="BC123" s="194"/>
      <c r="BD123" s="711"/>
      <c r="BE123" s="711"/>
      <c r="BF123" s="193"/>
      <c r="BG123" s="194"/>
      <c r="BH123" s="711"/>
      <c r="BI123" s="711"/>
      <c r="BJ123" s="193"/>
      <c r="BK123" s="788" t="s">
        <v>312</v>
      </c>
      <c r="BL123" s="724"/>
      <c r="BM123" s="713"/>
      <c r="BN123" s="713"/>
      <c r="BO123" s="713"/>
      <c r="BP123" s="714"/>
      <c r="BQ123" s="712"/>
      <c r="BR123" s="713"/>
      <c r="BS123" s="713"/>
      <c r="BT123" s="714"/>
      <c r="BU123" s="712"/>
      <c r="BV123" s="713"/>
      <c r="BW123" s="713"/>
      <c r="BX123" s="714"/>
      <c r="BY123" s="712"/>
      <c r="BZ123" s="713"/>
      <c r="CA123" s="713"/>
      <c r="CB123" s="714"/>
      <c r="CC123" s="712"/>
      <c r="CD123" s="713"/>
      <c r="CE123" s="713"/>
      <c r="CF123" s="714"/>
      <c r="CG123" s="712"/>
      <c r="CH123" s="713"/>
      <c r="CI123" s="713"/>
      <c r="CJ123" s="714"/>
      <c r="CK123" s="712"/>
      <c r="CL123" s="713"/>
      <c r="CM123" s="713"/>
      <c r="CN123" s="714"/>
      <c r="CO123" s="712"/>
      <c r="CP123" s="713"/>
      <c r="CQ123" s="713"/>
      <c r="CR123" s="714"/>
      <c r="CS123" s="712"/>
      <c r="CT123" s="713"/>
      <c r="CU123" s="713"/>
      <c r="CV123" s="714"/>
      <c r="CW123" s="712"/>
      <c r="CX123" s="713"/>
      <c r="CY123" s="713"/>
      <c r="CZ123" s="714"/>
      <c r="DA123" s="712"/>
      <c r="DB123" s="713"/>
      <c r="DC123" s="713"/>
      <c r="DD123" s="714"/>
      <c r="DE123" s="712"/>
      <c r="DF123" s="713"/>
      <c r="DG123" s="713"/>
      <c r="DH123" s="714"/>
      <c r="DI123" s="712"/>
      <c r="DJ123" s="713"/>
      <c r="DK123" s="713"/>
      <c r="DL123" s="714"/>
      <c r="DM123" s="712"/>
      <c r="DN123" s="713"/>
      <c r="DO123" s="713"/>
      <c r="DP123" s="714"/>
      <c r="DQ123" s="712"/>
      <c r="DR123" s="713"/>
      <c r="DS123" s="713"/>
      <c r="DT123" s="714"/>
      <c r="DU123" s="712"/>
      <c r="DV123" s="713"/>
      <c r="DW123" s="713"/>
      <c r="DX123" s="714"/>
      <c r="DY123" s="712"/>
      <c r="DZ123" s="713"/>
      <c r="EA123" s="713"/>
      <c r="EB123" s="714"/>
      <c r="EC123" s="712"/>
      <c r="ED123" s="713"/>
      <c r="EE123" s="713"/>
      <c r="EF123" s="714"/>
      <c r="EG123" s="712"/>
      <c r="EH123" s="713"/>
      <c r="EI123" s="713"/>
      <c r="EJ123" s="714"/>
      <c r="EK123" s="712"/>
      <c r="EL123" s="713"/>
      <c r="EM123" s="713"/>
      <c r="EN123" s="714"/>
      <c r="EO123" s="712"/>
      <c r="EP123" s="713"/>
      <c r="EQ123" s="713"/>
      <c r="ER123" s="714"/>
      <c r="ES123" s="712"/>
      <c r="ET123" s="713"/>
      <c r="EU123" s="713"/>
      <c r="EV123" s="714"/>
      <c r="EW123" s="712"/>
      <c r="EX123" s="713"/>
      <c r="EY123" s="713"/>
      <c r="EZ123" s="714"/>
      <c r="FA123" s="712"/>
      <c r="FB123" s="713"/>
      <c r="FC123" s="713"/>
      <c r="FD123" s="714"/>
      <c r="FE123" s="712"/>
      <c r="FF123" s="713"/>
      <c r="FG123" s="713"/>
      <c r="FH123" s="714"/>
      <c r="FI123" s="712"/>
      <c r="FJ123" s="713"/>
      <c r="FK123" s="713"/>
      <c r="FL123" s="714"/>
      <c r="FM123" s="712"/>
      <c r="FN123" s="713"/>
      <c r="FO123" s="713"/>
      <c r="FP123" s="714"/>
      <c r="FQ123" s="712"/>
      <c r="FR123" s="713"/>
      <c r="FS123" s="713"/>
      <c r="FT123" s="714"/>
      <c r="FU123" s="712"/>
      <c r="FV123" s="713"/>
      <c r="FW123" s="713"/>
      <c r="FX123" s="714"/>
      <c r="FY123" s="712"/>
      <c r="FZ123" s="713"/>
      <c r="GA123" s="713"/>
      <c r="GB123" s="713"/>
      <c r="GC123" s="733"/>
      <c r="GD123" s="727"/>
      <c r="GE123" s="727"/>
      <c r="GF123" s="727"/>
      <c r="GG123" s="730"/>
      <c r="GH123" s="794">
        <f>GC123-MAX(GD123:GG126)</f>
        <v>0</v>
      </c>
    </row>
    <row r="124" spans="3:190" ht="7.5" customHeight="1">
      <c r="C124" s="192"/>
      <c r="D124" s="192"/>
      <c r="E124" s="192"/>
      <c r="F124" s="192"/>
      <c r="G124" s="192"/>
      <c r="H124" s="192"/>
      <c r="I124" s="192"/>
      <c r="J124" s="192"/>
      <c r="K124" s="192"/>
      <c r="L124" s="192"/>
      <c r="M124" s="193"/>
      <c r="N124" s="711"/>
      <c r="O124" s="711"/>
      <c r="P124" s="194"/>
      <c r="Q124" s="193"/>
      <c r="R124" s="711"/>
      <c r="S124" s="711"/>
      <c r="T124" s="194"/>
      <c r="U124" s="193"/>
      <c r="V124" s="711"/>
      <c r="W124" s="711"/>
      <c r="X124" s="194"/>
      <c r="Y124" s="193"/>
      <c r="Z124" s="711"/>
      <c r="AA124" s="711"/>
      <c r="AB124" s="194"/>
      <c r="AC124" s="193"/>
      <c r="AD124" s="711"/>
      <c r="AE124" s="711"/>
      <c r="AF124" s="194"/>
      <c r="AG124" s="193"/>
      <c r="AH124" s="711"/>
      <c r="AI124" s="711"/>
      <c r="AJ124" s="194"/>
      <c r="AK124" s="193"/>
      <c r="AL124" s="711"/>
      <c r="AM124" s="711"/>
      <c r="AN124" s="194"/>
      <c r="AO124" s="193"/>
      <c r="AP124" s="711"/>
      <c r="AQ124" s="711"/>
      <c r="AR124" s="194"/>
      <c r="AS124" s="193"/>
      <c r="AT124" s="711"/>
      <c r="AU124" s="711"/>
      <c r="AV124" s="194"/>
      <c r="AW124" s="193"/>
      <c r="AX124" s="711"/>
      <c r="AY124" s="711"/>
      <c r="AZ124" s="194"/>
      <c r="BA124" s="193"/>
      <c r="BB124" s="711"/>
      <c r="BC124" s="711"/>
      <c r="BD124" s="194"/>
      <c r="BE124" s="193"/>
      <c r="BF124" s="711"/>
      <c r="BG124" s="711"/>
      <c r="BH124" s="194"/>
      <c r="BI124" s="193"/>
      <c r="BJ124" s="192"/>
      <c r="BK124" s="788"/>
      <c r="BL124" s="724"/>
      <c r="BM124" s="716"/>
      <c r="BN124" s="716"/>
      <c r="BO124" s="716"/>
      <c r="BP124" s="717"/>
      <c r="BQ124" s="715"/>
      <c r="BR124" s="716"/>
      <c r="BS124" s="716"/>
      <c r="BT124" s="717"/>
      <c r="BU124" s="715"/>
      <c r="BV124" s="716"/>
      <c r="BW124" s="716"/>
      <c r="BX124" s="717"/>
      <c r="BY124" s="715"/>
      <c r="BZ124" s="716"/>
      <c r="CA124" s="716"/>
      <c r="CB124" s="717"/>
      <c r="CC124" s="715"/>
      <c r="CD124" s="716"/>
      <c r="CE124" s="716"/>
      <c r="CF124" s="717"/>
      <c r="CG124" s="715"/>
      <c r="CH124" s="716"/>
      <c r="CI124" s="716"/>
      <c r="CJ124" s="717"/>
      <c r="CK124" s="715"/>
      <c r="CL124" s="716"/>
      <c r="CM124" s="716"/>
      <c r="CN124" s="717"/>
      <c r="CO124" s="715"/>
      <c r="CP124" s="716"/>
      <c r="CQ124" s="716"/>
      <c r="CR124" s="717"/>
      <c r="CS124" s="715"/>
      <c r="CT124" s="716"/>
      <c r="CU124" s="716"/>
      <c r="CV124" s="717"/>
      <c r="CW124" s="715"/>
      <c r="CX124" s="716"/>
      <c r="CY124" s="716"/>
      <c r="CZ124" s="717"/>
      <c r="DA124" s="715"/>
      <c r="DB124" s="716"/>
      <c r="DC124" s="716"/>
      <c r="DD124" s="717"/>
      <c r="DE124" s="715"/>
      <c r="DF124" s="716"/>
      <c r="DG124" s="716"/>
      <c r="DH124" s="717"/>
      <c r="DI124" s="715"/>
      <c r="DJ124" s="716"/>
      <c r="DK124" s="716"/>
      <c r="DL124" s="717"/>
      <c r="DM124" s="715"/>
      <c r="DN124" s="716"/>
      <c r="DO124" s="716"/>
      <c r="DP124" s="717"/>
      <c r="DQ124" s="715"/>
      <c r="DR124" s="716"/>
      <c r="DS124" s="716"/>
      <c r="DT124" s="717"/>
      <c r="DU124" s="715"/>
      <c r="DV124" s="716"/>
      <c r="DW124" s="716"/>
      <c r="DX124" s="717"/>
      <c r="DY124" s="715"/>
      <c r="DZ124" s="716"/>
      <c r="EA124" s="716"/>
      <c r="EB124" s="717"/>
      <c r="EC124" s="715"/>
      <c r="ED124" s="716"/>
      <c r="EE124" s="716"/>
      <c r="EF124" s="717"/>
      <c r="EG124" s="715"/>
      <c r="EH124" s="716"/>
      <c r="EI124" s="716"/>
      <c r="EJ124" s="717"/>
      <c r="EK124" s="715"/>
      <c r="EL124" s="716"/>
      <c r="EM124" s="716"/>
      <c r="EN124" s="717"/>
      <c r="EO124" s="715"/>
      <c r="EP124" s="716"/>
      <c r="EQ124" s="716"/>
      <c r="ER124" s="717"/>
      <c r="ES124" s="715"/>
      <c r="ET124" s="716"/>
      <c r="EU124" s="716"/>
      <c r="EV124" s="717"/>
      <c r="EW124" s="715"/>
      <c r="EX124" s="716"/>
      <c r="EY124" s="716"/>
      <c r="EZ124" s="717"/>
      <c r="FA124" s="715"/>
      <c r="FB124" s="716"/>
      <c r="FC124" s="716"/>
      <c r="FD124" s="717"/>
      <c r="FE124" s="715"/>
      <c r="FF124" s="716"/>
      <c r="FG124" s="716"/>
      <c r="FH124" s="717"/>
      <c r="FI124" s="715"/>
      <c r="FJ124" s="716"/>
      <c r="FK124" s="716"/>
      <c r="FL124" s="717"/>
      <c r="FM124" s="715"/>
      <c r="FN124" s="716"/>
      <c r="FO124" s="716"/>
      <c r="FP124" s="717"/>
      <c r="FQ124" s="715"/>
      <c r="FR124" s="716"/>
      <c r="FS124" s="716"/>
      <c r="FT124" s="717"/>
      <c r="FU124" s="715"/>
      <c r="FV124" s="716"/>
      <c r="FW124" s="716"/>
      <c r="FX124" s="717"/>
      <c r="FY124" s="715"/>
      <c r="FZ124" s="716"/>
      <c r="GA124" s="716"/>
      <c r="GB124" s="716"/>
      <c r="GC124" s="733"/>
      <c r="GD124" s="727"/>
      <c r="GE124" s="727"/>
      <c r="GF124" s="727"/>
      <c r="GG124" s="730"/>
      <c r="GH124" s="794"/>
    </row>
    <row r="125" spans="3:190" ht="7.5" customHeight="1">
      <c r="C125" s="192"/>
      <c r="D125" s="192"/>
      <c r="E125" s="192"/>
      <c r="F125" s="192"/>
      <c r="G125" s="192"/>
      <c r="H125" s="192"/>
      <c r="I125" s="192"/>
      <c r="J125" s="192"/>
      <c r="K125" s="192"/>
      <c r="L125" s="193"/>
      <c r="M125" s="194"/>
      <c r="N125" s="711"/>
      <c r="O125" s="711"/>
      <c r="P125" s="193"/>
      <c r="Q125" s="194"/>
      <c r="R125" s="711"/>
      <c r="S125" s="711"/>
      <c r="T125" s="193"/>
      <c r="U125" s="194"/>
      <c r="V125" s="711"/>
      <c r="W125" s="711"/>
      <c r="X125" s="193"/>
      <c r="Y125" s="194"/>
      <c r="Z125" s="711"/>
      <c r="AA125" s="711"/>
      <c r="AB125" s="193"/>
      <c r="AC125" s="194"/>
      <c r="AD125" s="711"/>
      <c r="AE125" s="711"/>
      <c r="AF125" s="193"/>
      <c r="AG125" s="194"/>
      <c r="AH125" s="711"/>
      <c r="AI125" s="711"/>
      <c r="AJ125" s="193"/>
      <c r="AK125" s="194"/>
      <c r="AL125" s="711"/>
      <c r="AM125" s="711"/>
      <c r="AN125" s="193"/>
      <c r="AO125" s="194"/>
      <c r="AP125" s="711"/>
      <c r="AQ125" s="711"/>
      <c r="AR125" s="193"/>
      <c r="AS125" s="194"/>
      <c r="AT125" s="711"/>
      <c r="AU125" s="711"/>
      <c r="AV125" s="193"/>
      <c r="AW125" s="194"/>
      <c r="AX125" s="711"/>
      <c r="AY125" s="711"/>
      <c r="AZ125" s="193"/>
      <c r="BA125" s="194"/>
      <c r="BB125" s="711"/>
      <c r="BC125" s="711"/>
      <c r="BD125" s="193"/>
      <c r="BE125" s="194"/>
      <c r="BF125" s="711"/>
      <c r="BG125" s="711"/>
      <c r="BH125" s="193"/>
      <c r="BI125" s="194"/>
      <c r="BJ125" s="192"/>
      <c r="BK125" s="788"/>
      <c r="BL125" s="724"/>
      <c r="BM125" s="716"/>
      <c r="BN125" s="716"/>
      <c r="BO125" s="716"/>
      <c r="BP125" s="717"/>
      <c r="BQ125" s="715"/>
      <c r="BR125" s="716"/>
      <c r="BS125" s="716"/>
      <c r="BT125" s="717"/>
      <c r="BU125" s="715"/>
      <c r="BV125" s="716"/>
      <c r="BW125" s="716"/>
      <c r="BX125" s="717"/>
      <c r="BY125" s="715"/>
      <c r="BZ125" s="716"/>
      <c r="CA125" s="716"/>
      <c r="CB125" s="717"/>
      <c r="CC125" s="715"/>
      <c r="CD125" s="716"/>
      <c r="CE125" s="716"/>
      <c r="CF125" s="717"/>
      <c r="CG125" s="715"/>
      <c r="CH125" s="716"/>
      <c r="CI125" s="716"/>
      <c r="CJ125" s="717"/>
      <c r="CK125" s="715"/>
      <c r="CL125" s="716"/>
      <c r="CM125" s="716"/>
      <c r="CN125" s="717"/>
      <c r="CO125" s="715"/>
      <c r="CP125" s="716"/>
      <c r="CQ125" s="716"/>
      <c r="CR125" s="717"/>
      <c r="CS125" s="715"/>
      <c r="CT125" s="716"/>
      <c r="CU125" s="716"/>
      <c r="CV125" s="717"/>
      <c r="CW125" s="715"/>
      <c r="CX125" s="716"/>
      <c r="CY125" s="716"/>
      <c r="CZ125" s="717"/>
      <c r="DA125" s="715"/>
      <c r="DB125" s="716"/>
      <c r="DC125" s="716"/>
      <c r="DD125" s="717"/>
      <c r="DE125" s="715"/>
      <c r="DF125" s="716"/>
      <c r="DG125" s="716"/>
      <c r="DH125" s="717"/>
      <c r="DI125" s="715"/>
      <c r="DJ125" s="716"/>
      <c r="DK125" s="716"/>
      <c r="DL125" s="717"/>
      <c r="DM125" s="715"/>
      <c r="DN125" s="716"/>
      <c r="DO125" s="716"/>
      <c r="DP125" s="717"/>
      <c r="DQ125" s="715"/>
      <c r="DR125" s="716"/>
      <c r="DS125" s="716"/>
      <c r="DT125" s="717"/>
      <c r="DU125" s="715"/>
      <c r="DV125" s="716"/>
      <c r="DW125" s="716"/>
      <c r="DX125" s="717"/>
      <c r="DY125" s="715"/>
      <c r="DZ125" s="716"/>
      <c r="EA125" s="716"/>
      <c r="EB125" s="717"/>
      <c r="EC125" s="715"/>
      <c r="ED125" s="716"/>
      <c r="EE125" s="716"/>
      <c r="EF125" s="717"/>
      <c r="EG125" s="715"/>
      <c r="EH125" s="716"/>
      <c r="EI125" s="716"/>
      <c r="EJ125" s="717"/>
      <c r="EK125" s="715"/>
      <c r="EL125" s="716"/>
      <c r="EM125" s="716"/>
      <c r="EN125" s="717"/>
      <c r="EO125" s="715"/>
      <c r="EP125" s="716"/>
      <c r="EQ125" s="716"/>
      <c r="ER125" s="717"/>
      <c r="ES125" s="715"/>
      <c r="ET125" s="716"/>
      <c r="EU125" s="716"/>
      <c r="EV125" s="717"/>
      <c r="EW125" s="715"/>
      <c r="EX125" s="716"/>
      <c r="EY125" s="716"/>
      <c r="EZ125" s="717"/>
      <c r="FA125" s="715"/>
      <c r="FB125" s="716"/>
      <c r="FC125" s="716"/>
      <c r="FD125" s="717"/>
      <c r="FE125" s="715"/>
      <c r="FF125" s="716"/>
      <c r="FG125" s="716"/>
      <c r="FH125" s="717"/>
      <c r="FI125" s="715"/>
      <c r="FJ125" s="716"/>
      <c r="FK125" s="716"/>
      <c r="FL125" s="717"/>
      <c r="FM125" s="715"/>
      <c r="FN125" s="716"/>
      <c r="FO125" s="716"/>
      <c r="FP125" s="717"/>
      <c r="FQ125" s="715"/>
      <c r="FR125" s="716"/>
      <c r="FS125" s="716"/>
      <c r="FT125" s="717"/>
      <c r="FU125" s="715"/>
      <c r="FV125" s="716"/>
      <c r="FW125" s="716"/>
      <c r="FX125" s="717"/>
      <c r="FY125" s="715"/>
      <c r="FZ125" s="716"/>
      <c r="GA125" s="716"/>
      <c r="GB125" s="716"/>
      <c r="GC125" s="733"/>
      <c r="GD125" s="727"/>
      <c r="GE125" s="727"/>
      <c r="GF125" s="727"/>
      <c r="GG125" s="730"/>
      <c r="GH125" s="794"/>
    </row>
    <row r="126" spans="3:190" ht="7.5" customHeight="1">
      <c r="C126" s="192"/>
      <c r="D126" s="192"/>
      <c r="E126" s="192"/>
      <c r="F126" s="192"/>
      <c r="G126" s="192"/>
      <c r="H126" s="192"/>
      <c r="I126" s="192"/>
      <c r="J126" s="192"/>
      <c r="K126" s="193"/>
      <c r="L126" s="711"/>
      <c r="M126" s="711"/>
      <c r="N126" s="194"/>
      <c r="O126" s="193"/>
      <c r="P126" s="711"/>
      <c r="Q126" s="711"/>
      <c r="R126" s="194"/>
      <c r="S126" s="193"/>
      <c r="T126" s="711"/>
      <c r="U126" s="711"/>
      <c r="V126" s="194"/>
      <c r="W126" s="193"/>
      <c r="X126" s="711"/>
      <c r="Y126" s="711"/>
      <c r="Z126" s="194"/>
      <c r="AA126" s="193"/>
      <c r="AB126" s="711"/>
      <c r="AC126" s="711"/>
      <c r="AD126" s="194"/>
      <c r="AE126" s="193"/>
      <c r="AF126" s="711"/>
      <c r="AG126" s="711"/>
      <c r="AH126" s="194"/>
      <c r="AI126" s="193"/>
      <c r="AJ126" s="711"/>
      <c r="AK126" s="711"/>
      <c r="AL126" s="194"/>
      <c r="AM126" s="193"/>
      <c r="AN126" s="711"/>
      <c r="AO126" s="711"/>
      <c r="AP126" s="194"/>
      <c r="AQ126" s="193"/>
      <c r="AR126" s="711"/>
      <c r="AS126" s="711"/>
      <c r="AT126" s="194"/>
      <c r="AU126" s="193"/>
      <c r="AV126" s="711"/>
      <c r="AW126" s="711"/>
      <c r="AX126" s="194"/>
      <c r="AY126" s="193"/>
      <c r="AZ126" s="711"/>
      <c r="BA126" s="711"/>
      <c r="BB126" s="194"/>
      <c r="BC126" s="193"/>
      <c r="BD126" s="711"/>
      <c r="BE126" s="711"/>
      <c r="BF126" s="194"/>
      <c r="BG126" s="193"/>
      <c r="BH126" s="711"/>
      <c r="BI126" s="711"/>
      <c r="BJ126" s="194"/>
      <c r="BK126" s="788"/>
      <c r="BL126" s="724"/>
      <c r="BM126" s="719"/>
      <c r="BN126" s="719"/>
      <c r="BO126" s="719"/>
      <c r="BP126" s="720"/>
      <c r="BQ126" s="718"/>
      <c r="BR126" s="719"/>
      <c r="BS126" s="719"/>
      <c r="BT126" s="720"/>
      <c r="BU126" s="718"/>
      <c r="BV126" s="719"/>
      <c r="BW126" s="719"/>
      <c r="BX126" s="720"/>
      <c r="BY126" s="718"/>
      <c r="BZ126" s="719"/>
      <c r="CA126" s="719"/>
      <c r="CB126" s="720"/>
      <c r="CC126" s="718"/>
      <c r="CD126" s="719"/>
      <c r="CE126" s="719"/>
      <c r="CF126" s="720"/>
      <c r="CG126" s="718"/>
      <c r="CH126" s="719"/>
      <c r="CI126" s="719"/>
      <c r="CJ126" s="720"/>
      <c r="CK126" s="718"/>
      <c r="CL126" s="719"/>
      <c r="CM126" s="719"/>
      <c r="CN126" s="720"/>
      <c r="CO126" s="718"/>
      <c r="CP126" s="719"/>
      <c r="CQ126" s="719"/>
      <c r="CR126" s="720"/>
      <c r="CS126" s="718"/>
      <c r="CT126" s="719"/>
      <c r="CU126" s="719"/>
      <c r="CV126" s="720"/>
      <c r="CW126" s="718"/>
      <c r="CX126" s="719"/>
      <c r="CY126" s="719"/>
      <c r="CZ126" s="720"/>
      <c r="DA126" s="718"/>
      <c r="DB126" s="719"/>
      <c r="DC126" s="719"/>
      <c r="DD126" s="720"/>
      <c r="DE126" s="718"/>
      <c r="DF126" s="719"/>
      <c r="DG126" s="719"/>
      <c r="DH126" s="720"/>
      <c r="DI126" s="718"/>
      <c r="DJ126" s="719"/>
      <c r="DK126" s="719"/>
      <c r="DL126" s="720"/>
      <c r="DM126" s="718"/>
      <c r="DN126" s="719"/>
      <c r="DO126" s="719"/>
      <c r="DP126" s="720"/>
      <c r="DQ126" s="718"/>
      <c r="DR126" s="719"/>
      <c r="DS126" s="719"/>
      <c r="DT126" s="720"/>
      <c r="DU126" s="718"/>
      <c r="DV126" s="719"/>
      <c r="DW126" s="719"/>
      <c r="DX126" s="720"/>
      <c r="DY126" s="718"/>
      <c r="DZ126" s="719"/>
      <c r="EA126" s="719"/>
      <c r="EB126" s="720"/>
      <c r="EC126" s="718"/>
      <c r="ED126" s="719"/>
      <c r="EE126" s="719"/>
      <c r="EF126" s="720"/>
      <c r="EG126" s="718"/>
      <c r="EH126" s="719"/>
      <c r="EI126" s="719"/>
      <c r="EJ126" s="720"/>
      <c r="EK126" s="718"/>
      <c r="EL126" s="719"/>
      <c r="EM126" s="719"/>
      <c r="EN126" s="720"/>
      <c r="EO126" s="718"/>
      <c r="EP126" s="719"/>
      <c r="EQ126" s="719"/>
      <c r="ER126" s="720"/>
      <c r="ES126" s="718"/>
      <c r="ET126" s="719"/>
      <c r="EU126" s="719"/>
      <c r="EV126" s="720"/>
      <c r="EW126" s="718"/>
      <c r="EX126" s="719"/>
      <c r="EY126" s="719"/>
      <c r="EZ126" s="720"/>
      <c r="FA126" s="718"/>
      <c r="FB126" s="719"/>
      <c r="FC126" s="719"/>
      <c r="FD126" s="720"/>
      <c r="FE126" s="718"/>
      <c r="FF126" s="719"/>
      <c r="FG126" s="719"/>
      <c r="FH126" s="720"/>
      <c r="FI126" s="718"/>
      <c r="FJ126" s="719"/>
      <c r="FK126" s="719"/>
      <c r="FL126" s="720"/>
      <c r="FM126" s="718"/>
      <c r="FN126" s="719"/>
      <c r="FO126" s="719"/>
      <c r="FP126" s="720"/>
      <c r="FQ126" s="718"/>
      <c r="FR126" s="719"/>
      <c r="FS126" s="719"/>
      <c r="FT126" s="720"/>
      <c r="FU126" s="718"/>
      <c r="FV126" s="719"/>
      <c r="FW126" s="719"/>
      <c r="FX126" s="720"/>
      <c r="FY126" s="718"/>
      <c r="FZ126" s="719"/>
      <c r="GA126" s="719"/>
      <c r="GB126" s="719"/>
      <c r="GC126" s="733"/>
      <c r="GD126" s="727"/>
      <c r="GE126" s="727"/>
      <c r="GF126" s="727"/>
      <c r="GG126" s="730"/>
      <c r="GH126" s="794"/>
    </row>
    <row r="127" spans="3:190" ht="7.5" customHeight="1">
      <c r="C127" s="192"/>
      <c r="D127" s="192"/>
      <c r="E127" s="192"/>
      <c r="F127" s="192"/>
      <c r="G127" s="192"/>
      <c r="H127" s="192"/>
      <c r="I127" s="192"/>
      <c r="J127" s="193"/>
      <c r="K127" s="194"/>
      <c r="L127" s="711"/>
      <c r="M127" s="711"/>
      <c r="N127" s="193"/>
      <c r="O127" s="194"/>
      <c r="P127" s="711"/>
      <c r="Q127" s="711"/>
      <c r="R127" s="193"/>
      <c r="S127" s="194"/>
      <c r="T127" s="711"/>
      <c r="U127" s="711"/>
      <c r="V127" s="193"/>
      <c r="W127" s="194"/>
      <c r="X127" s="711"/>
      <c r="Y127" s="711"/>
      <c r="Z127" s="193"/>
      <c r="AA127" s="194"/>
      <c r="AB127" s="711"/>
      <c r="AC127" s="711"/>
      <c r="AD127" s="193"/>
      <c r="AE127" s="194"/>
      <c r="AF127" s="711"/>
      <c r="AG127" s="711"/>
      <c r="AH127" s="193"/>
      <c r="AI127" s="194"/>
      <c r="AJ127" s="711"/>
      <c r="AK127" s="711"/>
      <c r="AL127" s="193"/>
      <c r="AM127" s="194"/>
      <c r="AN127" s="711"/>
      <c r="AO127" s="711"/>
      <c r="AP127" s="193"/>
      <c r="AQ127" s="194"/>
      <c r="AR127" s="711"/>
      <c r="AS127" s="711"/>
      <c r="AT127" s="193"/>
      <c r="AU127" s="194"/>
      <c r="AV127" s="711"/>
      <c r="AW127" s="711"/>
      <c r="AX127" s="193"/>
      <c r="AY127" s="194"/>
      <c r="AZ127" s="711"/>
      <c r="BA127" s="711"/>
      <c r="BB127" s="193"/>
      <c r="BC127" s="194"/>
      <c r="BD127" s="711"/>
      <c r="BE127" s="711"/>
      <c r="BF127" s="193"/>
      <c r="BG127" s="194"/>
      <c r="BH127" s="711"/>
      <c r="BI127" s="711"/>
      <c r="BJ127" s="193"/>
      <c r="BK127" s="788" t="s">
        <v>313</v>
      </c>
      <c r="BL127" s="724"/>
      <c r="BM127" s="713"/>
      <c r="BN127" s="713"/>
      <c r="BO127" s="713"/>
      <c r="BP127" s="714"/>
      <c r="BQ127" s="712"/>
      <c r="BR127" s="713"/>
      <c r="BS127" s="713"/>
      <c r="BT127" s="714"/>
      <c r="BU127" s="712"/>
      <c r="BV127" s="713"/>
      <c r="BW127" s="713"/>
      <c r="BX127" s="714"/>
      <c r="BY127" s="712"/>
      <c r="BZ127" s="713"/>
      <c r="CA127" s="713"/>
      <c r="CB127" s="714"/>
      <c r="CC127" s="712"/>
      <c r="CD127" s="713"/>
      <c r="CE127" s="713"/>
      <c r="CF127" s="714"/>
      <c r="CG127" s="712"/>
      <c r="CH127" s="713"/>
      <c r="CI127" s="713"/>
      <c r="CJ127" s="714"/>
      <c r="CK127" s="712"/>
      <c r="CL127" s="713"/>
      <c r="CM127" s="713"/>
      <c r="CN127" s="714"/>
      <c r="CO127" s="712"/>
      <c r="CP127" s="713"/>
      <c r="CQ127" s="713"/>
      <c r="CR127" s="714"/>
      <c r="CS127" s="712"/>
      <c r="CT127" s="713"/>
      <c r="CU127" s="713"/>
      <c r="CV127" s="714"/>
      <c r="CW127" s="712"/>
      <c r="CX127" s="713"/>
      <c r="CY127" s="713"/>
      <c r="CZ127" s="714"/>
      <c r="DA127" s="712"/>
      <c r="DB127" s="713"/>
      <c r="DC127" s="713"/>
      <c r="DD127" s="714"/>
      <c r="DE127" s="712"/>
      <c r="DF127" s="713"/>
      <c r="DG127" s="713"/>
      <c r="DH127" s="714"/>
      <c r="DI127" s="712"/>
      <c r="DJ127" s="713"/>
      <c r="DK127" s="713"/>
      <c r="DL127" s="714"/>
      <c r="DM127" s="712"/>
      <c r="DN127" s="713"/>
      <c r="DO127" s="713"/>
      <c r="DP127" s="714"/>
      <c r="DQ127" s="712"/>
      <c r="DR127" s="713"/>
      <c r="DS127" s="713"/>
      <c r="DT127" s="714"/>
      <c r="DU127" s="712"/>
      <c r="DV127" s="713"/>
      <c r="DW127" s="713"/>
      <c r="DX127" s="714"/>
      <c r="DY127" s="712"/>
      <c r="DZ127" s="713"/>
      <c r="EA127" s="713"/>
      <c r="EB127" s="714"/>
      <c r="EC127" s="712"/>
      <c r="ED127" s="713"/>
      <c r="EE127" s="713"/>
      <c r="EF127" s="714"/>
      <c r="EG127" s="712"/>
      <c r="EH127" s="713"/>
      <c r="EI127" s="713"/>
      <c r="EJ127" s="714"/>
      <c r="EK127" s="712"/>
      <c r="EL127" s="713"/>
      <c r="EM127" s="713"/>
      <c r="EN127" s="714"/>
      <c r="EO127" s="712"/>
      <c r="EP127" s="713"/>
      <c r="EQ127" s="713"/>
      <c r="ER127" s="714"/>
      <c r="ES127" s="712"/>
      <c r="ET127" s="713"/>
      <c r="EU127" s="713"/>
      <c r="EV127" s="714"/>
      <c r="EW127" s="712"/>
      <c r="EX127" s="713"/>
      <c r="EY127" s="713"/>
      <c r="EZ127" s="714"/>
      <c r="FA127" s="712"/>
      <c r="FB127" s="713"/>
      <c r="FC127" s="713"/>
      <c r="FD127" s="714"/>
      <c r="FE127" s="712"/>
      <c r="FF127" s="713"/>
      <c r="FG127" s="713"/>
      <c r="FH127" s="714"/>
      <c r="FI127" s="712"/>
      <c r="FJ127" s="713"/>
      <c r="FK127" s="713"/>
      <c r="FL127" s="714"/>
      <c r="FM127" s="712"/>
      <c r="FN127" s="713"/>
      <c r="FO127" s="713"/>
      <c r="FP127" s="714"/>
      <c r="FQ127" s="712"/>
      <c r="FR127" s="713"/>
      <c r="FS127" s="713"/>
      <c r="FT127" s="714"/>
      <c r="FU127" s="712"/>
      <c r="FV127" s="713"/>
      <c r="FW127" s="713"/>
      <c r="FX127" s="714"/>
      <c r="FY127" s="712"/>
      <c r="FZ127" s="713"/>
      <c r="GA127" s="713"/>
      <c r="GB127" s="713"/>
      <c r="GC127" s="733"/>
      <c r="GD127" s="727"/>
      <c r="GE127" s="727"/>
      <c r="GF127" s="727"/>
      <c r="GG127" s="730"/>
      <c r="GH127" s="794">
        <f>GC127-MAX(GD127:GG130)</f>
        <v>0</v>
      </c>
    </row>
    <row r="128" spans="3:190" ht="7.5" customHeight="1">
      <c r="C128" s="192"/>
      <c r="D128" s="192"/>
      <c r="E128" s="192"/>
      <c r="F128" s="192"/>
      <c r="G128" s="192"/>
      <c r="H128" s="192"/>
      <c r="I128" s="193"/>
      <c r="J128" s="711"/>
      <c r="K128" s="711"/>
      <c r="L128" s="194"/>
      <c r="M128" s="193"/>
      <c r="N128" s="711"/>
      <c r="O128" s="711"/>
      <c r="P128" s="194"/>
      <c r="Q128" s="193"/>
      <c r="R128" s="711"/>
      <c r="S128" s="711"/>
      <c r="T128" s="194"/>
      <c r="U128" s="193"/>
      <c r="V128" s="711"/>
      <c r="W128" s="711"/>
      <c r="X128" s="194"/>
      <c r="Y128" s="193"/>
      <c r="Z128" s="711"/>
      <c r="AA128" s="711"/>
      <c r="AB128" s="194"/>
      <c r="AC128" s="193"/>
      <c r="AD128" s="711"/>
      <c r="AE128" s="711"/>
      <c r="AF128" s="194"/>
      <c r="AG128" s="193"/>
      <c r="AH128" s="711"/>
      <c r="AI128" s="711"/>
      <c r="AJ128" s="194"/>
      <c r="AK128" s="193"/>
      <c r="AL128" s="711"/>
      <c r="AM128" s="711"/>
      <c r="AN128" s="194"/>
      <c r="AO128" s="193"/>
      <c r="AP128" s="711"/>
      <c r="AQ128" s="711"/>
      <c r="AR128" s="194"/>
      <c r="AS128" s="193"/>
      <c r="AT128" s="711"/>
      <c r="AU128" s="711"/>
      <c r="AV128" s="194"/>
      <c r="AW128" s="193"/>
      <c r="AX128" s="711"/>
      <c r="AY128" s="711"/>
      <c r="AZ128" s="194"/>
      <c r="BA128" s="193"/>
      <c r="BB128" s="711"/>
      <c r="BC128" s="711"/>
      <c r="BD128" s="194"/>
      <c r="BE128" s="193"/>
      <c r="BF128" s="711"/>
      <c r="BG128" s="711"/>
      <c r="BH128" s="194"/>
      <c r="BI128" s="193"/>
      <c r="BJ128" s="192"/>
      <c r="BK128" s="788"/>
      <c r="BL128" s="724"/>
      <c r="BM128" s="716"/>
      <c r="BN128" s="716"/>
      <c r="BO128" s="716"/>
      <c r="BP128" s="717"/>
      <c r="BQ128" s="715"/>
      <c r="BR128" s="716"/>
      <c r="BS128" s="716"/>
      <c r="BT128" s="717"/>
      <c r="BU128" s="715"/>
      <c r="BV128" s="716"/>
      <c r="BW128" s="716"/>
      <c r="BX128" s="717"/>
      <c r="BY128" s="715"/>
      <c r="BZ128" s="716"/>
      <c r="CA128" s="716"/>
      <c r="CB128" s="717"/>
      <c r="CC128" s="715"/>
      <c r="CD128" s="716"/>
      <c r="CE128" s="716"/>
      <c r="CF128" s="717"/>
      <c r="CG128" s="715"/>
      <c r="CH128" s="716"/>
      <c r="CI128" s="716"/>
      <c r="CJ128" s="717"/>
      <c r="CK128" s="715"/>
      <c r="CL128" s="716"/>
      <c r="CM128" s="716"/>
      <c r="CN128" s="717"/>
      <c r="CO128" s="715"/>
      <c r="CP128" s="716"/>
      <c r="CQ128" s="716"/>
      <c r="CR128" s="717"/>
      <c r="CS128" s="715"/>
      <c r="CT128" s="716"/>
      <c r="CU128" s="716"/>
      <c r="CV128" s="717"/>
      <c r="CW128" s="715"/>
      <c r="CX128" s="716"/>
      <c r="CY128" s="716"/>
      <c r="CZ128" s="717"/>
      <c r="DA128" s="715"/>
      <c r="DB128" s="716"/>
      <c r="DC128" s="716"/>
      <c r="DD128" s="717"/>
      <c r="DE128" s="715"/>
      <c r="DF128" s="716"/>
      <c r="DG128" s="716"/>
      <c r="DH128" s="717"/>
      <c r="DI128" s="715"/>
      <c r="DJ128" s="716"/>
      <c r="DK128" s="716"/>
      <c r="DL128" s="717"/>
      <c r="DM128" s="715"/>
      <c r="DN128" s="716"/>
      <c r="DO128" s="716"/>
      <c r="DP128" s="717"/>
      <c r="DQ128" s="715"/>
      <c r="DR128" s="716"/>
      <c r="DS128" s="716"/>
      <c r="DT128" s="717"/>
      <c r="DU128" s="715"/>
      <c r="DV128" s="716"/>
      <c r="DW128" s="716"/>
      <c r="DX128" s="717"/>
      <c r="DY128" s="715"/>
      <c r="DZ128" s="716"/>
      <c r="EA128" s="716"/>
      <c r="EB128" s="717"/>
      <c r="EC128" s="715"/>
      <c r="ED128" s="716"/>
      <c r="EE128" s="716"/>
      <c r="EF128" s="717"/>
      <c r="EG128" s="715"/>
      <c r="EH128" s="716"/>
      <c r="EI128" s="716"/>
      <c r="EJ128" s="717"/>
      <c r="EK128" s="715"/>
      <c r="EL128" s="716"/>
      <c r="EM128" s="716"/>
      <c r="EN128" s="717"/>
      <c r="EO128" s="715"/>
      <c r="EP128" s="716"/>
      <c r="EQ128" s="716"/>
      <c r="ER128" s="717"/>
      <c r="ES128" s="715"/>
      <c r="ET128" s="716"/>
      <c r="EU128" s="716"/>
      <c r="EV128" s="717"/>
      <c r="EW128" s="715"/>
      <c r="EX128" s="716"/>
      <c r="EY128" s="716"/>
      <c r="EZ128" s="717"/>
      <c r="FA128" s="715"/>
      <c r="FB128" s="716"/>
      <c r="FC128" s="716"/>
      <c r="FD128" s="717"/>
      <c r="FE128" s="715"/>
      <c r="FF128" s="716"/>
      <c r="FG128" s="716"/>
      <c r="FH128" s="717"/>
      <c r="FI128" s="715"/>
      <c r="FJ128" s="716"/>
      <c r="FK128" s="716"/>
      <c r="FL128" s="717"/>
      <c r="FM128" s="715"/>
      <c r="FN128" s="716"/>
      <c r="FO128" s="716"/>
      <c r="FP128" s="717"/>
      <c r="FQ128" s="715"/>
      <c r="FR128" s="716"/>
      <c r="FS128" s="716"/>
      <c r="FT128" s="717"/>
      <c r="FU128" s="715"/>
      <c r="FV128" s="716"/>
      <c r="FW128" s="716"/>
      <c r="FX128" s="717"/>
      <c r="FY128" s="715"/>
      <c r="FZ128" s="716"/>
      <c r="GA128" s="716"/>
      <c r="GB128" s="716"/>
      <c r="GC128" s="733"/>
      <c r="GD128" s="727"/>
      <c r="GE128" s="727"/>
      <c r="GF128" s="727"/>
      <c r="GG128" s="730"/>
      <c r="GH128" s="794"/>
    </row>
    <row r="129" spans="3:190" ht="7.5" customHeight="1">
      <c r="C129" s="192"/>
      <c r="D129" s="192"/>
      <c r="E129" s="192"/>
      <c r="F129" s="192"/>
      <c r="G129" s="192"/>
      <c r="H129" s="193"/>
      <c r="I129" s="194"/>
      <c r="J129" s="711"/>
      <c r="K129" s="711"/>
      <c r="L129" s="193"/>
      <c r="M129" s="194"/>
      <c r="N129" s="711"/>
      <c r="O129" s="711"/>
      <c r="P129" s="193"/>
      <c r="Q129" s="194"/>
      <c r="R129" s="711"/>
      <c r="S129" s="711"/>
      <c r="T129" s="193"/>
      <c r="U129" s="194"/>
      <c r="V129" s="711"/>
      <c r="W129" s="711"/>
      <c r="X129" s="193"/>
      <c r="Y129" s="194"/>
      <c r="Z129" s="711"/>
      <c r="AA129" s="711"/>
      <c r="AB129" s="193"/>
      <c r="AC129" s="194"/>
      <c r="AD129" s="711"/>
      <c r="AE129" s="711"/>
      <c r="AF129" s="193"/>
      <c r="AG129" s="194"/>
      <c r="AH129" s="711"/>
      <c r="AI129" s="711"/>
      <c r="AJ129" s="193"/>
      <c r="AK129" s="194"/>
      <c r="AL129" s="711"/>
      <c r="AM129" s="711"/>
      <c r="AN129" s="193"/>
      <c r="AO129" s="194"/>
      <c r="AP129" s="711"/>
      <c r="AQ129" s="711"/>
      <c r="AR129" s="193"/>
      <c r="AS129" s="194"/>
      <c r="AT129" s="711"/>
      <c r="AU129" s="711"/>
      <c r="AV129" s="193"/>
      <c r="AW129" s="194"/>
      <c r="AX129" s="711"/>
      <c r="AY129" s="711"/>
      <c r="AZ129" s="193"/>
      <c r="BA129" s="194"/>
      <c r="BB129" s="711"/>
      <c r="BC129" s="711"/>
      <c r="BD129" s="193"/>
      <c r="BE129" s="194"/>
      <c r="BF129" s="711"/>
      <c r="BG129" s="711"/>
      <c r="BH129" s="193"/>
      <c r="BI129" s="194"/>
      <c r="BJ129" s="192"/>
      <c r="BK129" s="788"/>
      <c r="BL129" s="724"/>
      <c r="BM129" s="716"/>
      <c r="BN129" s="716"/>
      <c r="BO129" s="716"/>
      <c r="BP129" s="717"/>
      <c r="BQ129" s="715"/>
      <c r="BR129" s="716"/>
      <c r="BS129" s="716"/>
      <c r="BT129" s="717"/>
      <c r="BU129" s="715"/>
      <c r="BV129" s="716"/>
      <c r="BW129" s="716"/>
      <c r="BX129" s="717"/>
      <c r="BY129" s="715"/>
      <c r="BZ129" s="716"/>
      <c r="CA129" s="716"/>
      <c r="CB129" s="717"/>
      <c r="CC129" s="715"/>
      <c r="CD129" s="716"/>
      <c r="CE129" s="716"/>
      <c r="CF129" s="717"/>
      <c r="CG129" s="715"/>
      <c r="CH129" s="716"/>
      <c r="CI129" s="716"/>
      <c r="CJ129" s="717"/>
      <c r="CK129" s="715"/>
      <c r="CL129" s="716"/>
      <c r="CM129" s="716"/>
      <c r="CN129" s="717"/>
      <c r="CO129" s="715"/>
      <c r="CP129" s="716"/>
      <c r="CQ129" s="716"/>
      <c r="CR129" s="717"/>
      <c r="CS129" s="715"/>
      <c r="CT129" s="716"/>
      <c r="CU129" s="716"/>
      <c r="CV129" s="717"/>
      <c r="CW129" s="715"/>
      <c r="CX129" s="716"/>
      <c r="CY129" s="716"/>
      <c r="CZ129" s="717"/>
      <c r="DA129" s="715"/>
      <c r="DB129" s="716"/>
      <c r="DC129" s="716"/>
      <c r="DD129" s="717"/>
      <c r="DE129" s="715"/>
      <c r="DF129" s="716"/>
      <c r="DG129" s="716"/>
      <c r="DH129" s="717"/>
      <c r="DI129" s="715"/>
      <c r="DJ129" s="716"/>
      <c r="DK129" s="716"/>
      <c r="DL129" s="717"/>
      <c r="DM129" s="715"/>
      <c r="DN129" s="716"/>
      <c r="DO129" s="716"/>
      <c r="DP129" s="717"/>
      <c r="DQ129" s="715"/>
      <c r="DR129" s="716"/>
      <c r="DS129" s="716"/>
      <c r="DT129" s="717"/>
      <c r="DU129" s="715"/>
      <c r="DV129" s="716"/>
      <c r="DW129" s="716"/>
      <c r="DX129" s="717"/>
      <c r="DY129" s="715"/>
      <c r="DZ129" s="716"/>
      <c r="EA129" s="716"/>
      <c r="EB129" s="717"/>
      <c r="EC129" s="715"/>
      <c r="ED129" s="716"/>
      <c r="EE129" s="716"/>
      <c r="EF129" s="717"/>
      <c r="EG129" s="715"/>
      <c r="EH129" s="716"/>
      <c r="EI129" s="716"/>
      <c r="EJ129" s="717"/>
      <c r="EK129" s="715"/>
      <c r="EL129" s="716"/>
      <c r="EM129" s="716"/>
      <c r="EN129" s="717"/>
      <c r="EO129" s="715"/>
      <c r="EP129" s="716"/>
      <c r="EQ129" s="716"/>
      <c r="ER129" s="717"/>
      <c r="ES129" s="715"/>
      <c r="ET129" s="716"/>
      <c r="EU129" s="716"/>
      <c r="EV129" s="717"/>
      <c r="EW129" s="715"/>
      <c r="EX129" s="716"/>
      <c r="EY129" s="716"/>
      <c r="EZ129" s="717"/>
      <c r="FA129" s="715"/>
      <c r="FB129" s="716"/>
      <c r="FC129" s="716"/>
      <c r="FD129" s="717"/>
      <c r="FE129" s="715"/>
      <c r="FF129" s="716"/>
      <c r="FG129" s="716"/>
      <c r="FH129" s="717"/>
      <c r="FI129" s="715"/>
      <c r="FJ129" s="716"/>
      <c r="FK129" s="716"/>
      <c r="FL129" s="717"/>
      <c r="FM129" s="715"/>
      <c r="FN129" s="716"/>
      <c r="FO129" s="716"/>
      <c r="FP129" s="717"/>
      <c r="FQ129" s="715"/>
      <c r="FR129" s="716"/>
      <c r="FS129" s="716"/>
      <c r="FT129" s="717"/>
      <c r="FU129" s="715"/>
      <c r="FV129" s="716"/>
      <c r="FW129" s="716"/>
      <c r="FX129" s="717"/>
      <c r="FY129" s="715"/>
      <c r="FZ129" s="716"/>
      <c r="GA129" s="716"/>
      <c r="GB129" s="716"/>
      <c r="GC129" s="733"/>
      <c r="GD129" s="727"/>
      <c r="GE129" s="727"/>
      <c r="GF129" s="727"/>
      <c r="GG129" s="730"/>
      <c r="GH129" s="794"/>
    </row>
    <row r="130" spans="3:190" ht="7.5" customHeight="1">
      <c r="C130" s="192"/>
      <c r="D130" s="192"/>
      <c r="E130" s="192"/>
      <c r="F130" s="192"/>
      <c r="G130" s="193"/>
      <c r="H130" s="711"/>
      <c r="I130" s="711"/>
      <c r="J130" s="194"/>
      <c r="K130" s="193"/>
      <c r="L130" s="711"/>
      <c r="M130" s="711"/>
      <c r="N130" s="194"/>
      <c r="O130" s="193"/>
      <c r="P130" s="711"/>
      <c r="Q130" s="711"/>
      <c r="R130" s="194"/>
      <c r="S130" s="193"/>
      <c r="T130" s="711"/>
      <c r="U130" s="711"/>
      <c r="V130" s="194"/>
      <c r="W130" s="193"/>
      <c r="X130" s="711"/>
      <c r="Y130" s="711"/>
      <c r="Z130" s="194"/>
      <c r="AA130" s="193"/>
      <c r="AB130" s="711"/>
      <c r="AC130" s="711"/>
      <c r="AD130" s="194"/>
      <c r="AE130" s="193"/>
      <c r="AF130" s="711"/>
      <c r="AG130" s="711"/>
      <c r="AH130" s="194"/>
      <c r="AI130" s="193"/>
      <c r="AJ130" s="711"/>
      <c r="AK130" s="711"/>
      <c r="AL130" s="194"/>
      <c r="AM130" s="193"/>
      <c r="AN130" s="711"/>
      <c r="AO130" s="711"/>
      <c r="AP130" s="194"/>
      <c r="AQ130" s="193"/>
      <c r="AR130" s="711"/>
      <c r="AS130" s="711"/>
      <c r="AT130" s="194"/>
      <c r="AU130" s="193"/>
      <c r="AV130" s="711"/>
      <c r="AW130" s="711"/>
      <c r="AX130" s="194"/>
      <c r="AY130" s="193"/>
      <c r="AZ130" s="711"/>
      <c r="BA130" s="711"/>
      <c r="BB130" s="194"/>
      <c r="BC130" s="193"/>
      <c r="BD130" s="711"/>
      <c r="BE130" s="711"/>
      <c r="BF130" s="194"/>
      <c r="BG130" s="193"/>
      <c r="BH130" s="711"/>
      <c r="BI130" s="711"/>
      <c r="BJ130" s="194"/>
      <c r="BK130" s="788"/>
      <c r="BL130" s="724"/>
      <c r="BM130" s="719"/>
      <c r="BN130" s="719"/>
      <c r="BO130" s="719"/>
      <c r="BP130" s="720"/>
      <c r="BQ130" s="718"/>
      <c r="BR130" s="719"/>
      <c r="BS130" s="719"/>
      <c r="BT130" s="720"/>
      <c r="BU130" s="718"/>
      <c r="BV130" s="719"/>
      <c r="BW130" s="719"/>
      <c r="BX130" s="720"/>
      <c r="BY130" s="718"/>
      <c r="BZ130" s="719"/>
      <c r="CA130" s="719"/>
      <c r="CB130" s="720"/>
      <c r="CC130" s="718"/>
      <c r="CD130" s="719"/>
      <c r="CE130" s="719"/>
      <c r="CF130" s="720"/>
      <c r="CG130" s="718"/>
      <c r="CH130" s="719"/>
      <c r="CI130" s="719"/>
      <c r="CJ130" s="720"/>
      <c r="CK130" s="718"/>
      <c r="CL130" s="719"/>
      <c r="CM130" s="719"/>
      <c r="CN130" s="720"/>
      <c r="CO130" s="718"/>
      <c r="CP130" s="719"/>
      <c r="CQ130" s="719"/>
      <c r="CR130" s="720"/>
      <c r="CS130" s="718"/>
      <c r="CT130" s="719"/>
      <c r="CU130" s="719"/>
      <c r="CV130" s="720"/>
      <c r="CW130" s="718"/>
      <c r="CX130" s="719"/>
      <c r="CY130" s="719"/>
      <c r="CZ130" s="720"/>
      <c r="DA130" s="718"/>
      <c r="DB130" s="719"/>
      <c r="DC130" s="719"/>
      <c r="DD130" s="720"/>
      <c r="DE130" s="718"/>
      <c r="DF130" s="719"/>
      <c r="DG130" s="719"/>
      <c r="DH130" s="720"/>
      <c r="DI130" s="718"/>
      <c r="DJ130" s="719"/>
      <c r="DK130" s="719"/>
      <c r="DL130" s="720"/>
      <c r="DM130" s="718"/>
      <c r="DN130" s="719"/>
      <c r="DO130" s="719"/>
      <c r="DP130" s="720"/>
      <c r="DQ130" s="718"/>
      <c r="DR130" s="719"/>
      <c r="DS130" s="719"/>
      <c r="DT130" s="720"/>
      <c r="DU130" s="718"/>
      <c r="DV130" s="719"/>
      <c r="DW130" s="719"/>
      <c r="DX130" s="720"/>
      <c r="DY130" s="718"/>
      <c r="DZ130" s="719"/>
      <c r="EA130" s="719"/>
      <c r="EB130" s="720"/>
      <c r="EC130" s="718"/>
      <c r="ED130" s="719"/>
      <c r="EE130" s="719"/>
      <c r="EF130" s="720"/>
      <c r="EG130" s="718"/>
      <c r="EH130" s="719"/>
      <c r="EI130" s="719"/>
      <c r="EJ130" s="720"/>
      <c r="EK130" s="718"/>
      <c r="EL130" s="719"/>
      <c r="EM130" s="719"/>
      <c r="EN130" s="720"/>
      <c r="EO130" s="718"/>
      <c r="EP130" s="719"/>
      <c r="EQ130" s="719"/>
      <c r="ER130" s="720"/>
      <c r="ES130" s="718"/>
      <c r="ET130" s="719"/>
      <c r="EU130" s="719"/>
      <c r="EV130" s="720"/>
      <c r="EW130" s="718"/>
      <c r="EX130" s="719"/>
      <c r="EY130" s="719"/>
      <c r="EZ130" s="720"/>
      <c r="FA130" s="718"/>
      <c r="FB130" s="719"/>
      <c r="FC130" s="719"/>
      <c r="FD130" s="720"/>
      <c r="FE130" s="718"/>
      <c r="FF130" s="719"/>
      <c r="FG130" s="719"/>
      <c r="FH130" s="720"/>
      <c r="FI130" s="718"/>
      <c r="FJ130" s="719"/>
      <c r="FK130" s="719"/>
      <c r="FL130" s="720"/>
      <c r="FM130" s="718"/>
      <c r="FN130" s="719"/>
      <c r="FO130" s="719"/>
      <c r="FP130" s="720"/>
      <c r="FQ130" s="718"/>
      <c r="FR130" s="719"/>
      <c r="FS130" s="719"/>
      <c r="FT130" s="720"/>
      <c r="FU130" s="718"/>
      <c r="FV130" s="719"/>
      <c r="FW130" s="719"/>
      <c r="FX130" s="720"/>
      <c r="FY130" s="718"/>
      <c r="FZ130" s="719"/>
      <c r="GA130" s="719"/>
      <c r="GB130" s="719"/>
      <c r="GC130" s="733"/>
      <c r="GD130" s="727"/>
      <c r="GE130" s="727"/>
      <c r="GF130" s="727"/>
      <c r="GG130" s="730"/>
      <c r="GH130" s="794"/>
    </row>
    <row r="131" spans="3:190" ht="7.5" customHeight="1">
      <c r="C131" s="192"/>
      <c r="D131" s="192"/>
      <c r="E131" s="192"/>
      <c r="F131" s="193"/>
      <c r="G131" s="194"/>
      <c r="H131" s="711"/>
      <c r="I131" s="711"/>
      <c r="J131" s="193"/>
      <c r="K131" s="194"/>
      <c r="L131" s="711"/>
      <c r="M131" s="711"/>
      <c r="N131" s="193"/>
      <c r="O131" s="194"/>
      <c r="P131" s="711"/>
      <c r="Q131" s="711"/>
      <c r="R131" s="193"/>
      <c r="S131" s="194"/>
      <c r="T131" s="711"/>
      <c r="U131" s="711"/>
      <c r="V131" s="193"/>
      <c r="W131" s="194"/>
      <c r="X131" s="711"/>
      <c r="Y131" s="711"/>
      <c r="Z131" s="193"/>
      <c r="AA131" s="194"/>
      <c r="AB131" s="711"/>
      <c r="AC131" s="711"/>
      <c r="AD131" s="193"/>
      <c r="AE131" s="194"/>
      <c r="AF131" s="711"/>
      <c r="AG131" s="711"/>
      <c r="AH131" s="193"/>
      <c r="AI131" s="194"/>
      <c r="AJ131" s="711"/>
      <c r="AK131" s="711"/>
      <c r="AL131" s="193"/>
      <c r="AM131" s="194"/>
      <c r="AN131" s="711"/>
      <c r="AO131" s="711"/>
      <c r="AP131" s="193"/>
      <c r="AQ131" s="194"/>
      <c r="AR131" s="711"/>
      <c r="AS131" s="711"/>
      <c r="AT131" s="193"/>
      <c r="AU131" s="194"/>
      <c r="AV131" s="711"/>
      <c r="AW131" s="711"/>
      <c r="AX131" s="193"/>
      <c r="AY131" s="194"/>
      <c r="AZ131" s="711"/>
      <c r="BA131" s="711"/>
      <c r="BB131" s="193"/>
      <c r="BC131" s="194"/>
      <c r="BD131" s="711"/>
      <c r="BE131" s="711"/>
      <c r="BF131" s="193"/>
      <c r="BG131" s="194"/>
      <c r="BH131" s="711"/>
      <c r="BI131" s="711"/>
      <c r="BJ131" s="193"/>
      <c r="BK131" s="788" t="s">
        <v>314</v>
      </c>
      <c r="BL131" s="724"/>
      <c r="BM131" s="713"/>
      <c r="BN131" s="713"/>
      <c r="BO131" s="713"/>
      <c r="BP131" s="714"/>
      <c r="BQ131" s="712"/>
      <c r="BR131" s="713"/>
      <c r="BS131" s="713"/>
      <c r="BT131" s="714"/>
      <c r="BU131" s="712"/>
      <c r="BV131" s="713"/>
      <c r="BW131" s="713"/>
      <c r="BX131" s="714"/>
      <c r="BY131" s="712"/>
      <c r="BZ131" s="713"/>
      <c r="CA131" s="713"/>
      <c r="CB131" s="714"/>
      <c r="CC131" s="712"/>
      <c r="CD131" s="713"/>
      <c r="CE131" s="713"/>
      <c r="CF131" s="714"/>
      <c r="CG131" s="712"/>
      <c r="CH131" s="713"/>
      <c r="CI131" s="713"/>
      <c r="CJ131" s="714"/>
      <c r="CK131" s="712"/>
      <c r="CL131" s="713"/>
      <c r="CM131" s="713"/>
      <c r="CN131" s="714"/>
      <c r="CO131" s="712"/>
      <c r="CP131" s="713"/>
      <c r="CQ131" s="713"/>
      <c r="CR131" s="714"/>
      <c r="CS131" s="712"/>
      <c r="CT131" s="713"/>
      <c r="CU131" s="713"/>
      <c r="CV131" s="714"/>
      <c r="CW131" s="712"/>
      <c r="CX131" s="713"/>
      <c r="CY131" s="713"/>
      <c r="CZ131" s="714"/>
      <c r="DA131" s="712"/>
      <c r="DB131" s="713"/>
      <c r="DC131" s="713"/>
      <c r="DD131" s="714"/>
      <c r="DE131" s="712"/>
      <c r="DF131" s="713"/>
      <c r="DG131" s="713"/>
      <c r="DH131" s="714"/>
      <c r="DI131" s="712"/>
      <c r="DJ131" s="713"/>
      <c r="DK131" s="713"/>
      <c r="DL131" s="714"/>
      <c r="DM131" s="712"/>
      <c r="DN131" s="713"/>
      <c r="DO131" s="713"/>
      <c r="DP131" s="714"/>
      <c r="DQ131" s="712"/>
      <c r="DR131" s="713"/>
      <c r="DS131" s="713"/>
      <c r="DT131" s="714"/>
      <c r="DU131" s="712"/>
      <c r="DV131" s="713"/>
      <c r="DW131" s="713"/>
      <c r="DX131" s="714"/>
      <c r="DY131" s="712"/>
      <c r="DZ131" s="713"/>
      <c r="EA131" s="713"/>
      <c r="EB131" s="714"/>
      <c r="EC131" s="712"/>
      <c r="ED131" s="713"/>
      <c r="EE131" s="713"/>
      <c r="EF131" s="714"/>
      <c r="EG131" s="712"/>
      <c r="EH131" s="713"/>
      <c r="EI131" s="713"/>
      <c r="EJ131" s="714"/>
      <c r="EK131" s="712"/>
      <c r="EL131" s="713"/>
      <c r="EM131" s="713"/>
      <c r="EN131" s="714"/>
      <c r="EO131" s="712"/>
      <c r="EP131" s="713"/>
      <c r="EQ131" s="713"/>
      <c r="ER131" s="714"/>
      <c r="ES131" s="712"/>
      <c r="ET131" s="713"/>
      <c r="EU131" s="713"/>
      <c r="EV131" s="714"/>
      <c r="EW131" s="712"/>
      <c r="EX131" s="713"/>
      <c r="EY131" s="713"/>
      <c r="EZ131" s="714"/>
      <c r="FA131" s="712"/>
      <c r="FB131" s="713"/>
      <c r="FC131" s="713"/>
      <c r="FD131" s="714"/>
      <c r="FE131" s="712"/>
      <c r="FF131" s="713"/>
      <c r="FG131" s="713"/>
      <c r="FH131" s="714"/>
      <c r="FI131" s="712"/>
      <c r="FJ131" s="713"/>
      <c r="FK131" s="713"/>
      <c r="FL131" s="714"/>
      <c r="FM131" s="712"/>
      <c r="FN131" s="713"/>
      <c r="FO131" s="713"/>
      <c r="FP131" s="714"/>
      <c r="FQ131" s="712"/>
      <c r="FR131" s="713"/>
      <c r="FS131" s="713"/>
      <c r="FT131" s="714"/>
      <c r="FU131" s="712"/>
      <c r="FV131" s="713"/>
      <c r="FW131" s="713"/>
      <c r="FX131" s="714"/>
      <c r="FY131" s="712"/>
      <c r="FZ131" s="713"/>
      <c r="GA131" s="713"/>
      <c r="GB131" s="713"/>
      <c r="GC131" s="733"/>
      <c r="GD131" s="727"/>
      <c r="GE131" s="727"/>
      <c r="GF131" s="727"/>
      <c r="GG131" s="730"/>
      <c r="GH131" s="794">
        <f>GC131-MAX(GD131:GG134)</f>
        <v>0</v>
      </c>
    </row>
    <row r="132" spans="3:190" ht="7.5" customHeight="1">
      <c r="C132" s="192"/>
      <c r="D132" s="192"/>
      <c r="E132" s="193"/>
      <c r="F132" s="711"/>
      <c r="G132" s="711"/>
      <c r="H132" s="194"/>
      <c r="I132" s="193"/>
      <c r="J132" s="711"/>
      <c r="K132" s="711"/>
      <c r="L132" s="194"/>
      <c r="M132" s="193"/>
      <c r="N132" s="711"/>
      <c r="O132" s="711"/>
      <c r="P132" s="194"/>
      <c r="Q132" s="193"/>
      <c r="R132" s="711"/>
      <c r="S132" s="711"/>
      <c r="T132" s="194"/>
      <c r="U132" s="193"/>
      <c r="V132" s="711"/>
      <c r="W132" s="711"/>
      <c r="X132" s="194"/>
      <c r="Y132" s="193"/>
      <c r="Z132" s="711"/>
      <c r="AA132" s="711"/>
      <c r="AB132" s="194"/>
      <c r="AC132" s="193"/>
      <c r="AD132" s="711"/>
      <c r="AE132" s="711"/>
      <c r="AF132" s="194"/>
      <c r="AG132" s="193"/>
      <c r="AH132" s="711"/>
      <c r="AI132" s="711"/>
      <c r="AJ132" s="194"/>
      <c r="AK132" s="193"/>
      <c r="AL132" s="711"/>
      <c r="AM132" s="711"/>
      <c r="AN132" s="194"/>
      <c r="AO132" s="193"/>
      <c r="AP132" s="711"/>
      <c r="AQ132" s="711"/>
      <c r="AR132" s="194"/>
      <c r="AS132" s="193"/>
      <c r="AT132" s="711"/>
      <c r="AU132" s="711"/>
      <c r="AV132" s="194"/>
      <c r="AW132" s="193"/>
      <c r="AX132" s="711"/>
      <c r="AY132" s="711"/>
      <c r="AZ132" s="194"/>
      <c r="BA132" s="193"/>
      <c r="BB132" s="711"/>
      <c r="BC132" s="711"/>
      <c r="BD132" s="194"/>
      <c r="BE132" s="193"/>
      <c r="BF132" s="711"/>
      <c r="BG132" s="711"/>
      <c r="BH132" s="194"/>
      <c r="BI132" s="193"/>
      <c r="BJ132" s="192"/>
      <c r="BK132" s="788"/>
      <c r="BL132" s="724"/>
      <c r="BM132" s="716"/>
      <c r="BN132" s="716"/>
      <c r="BO132" s="716"/>
      <c r="BP132" s="717"/>
      <c r="BQ132" s="715"/>
      <c r="BR132" s="716"/>
      <c r="BS132" s="716"/>
      <c r="BT132" s="717"/>
      <c r="BU132" s="715"/>
      <c r="BV132" s="716"/>
      <c r="BW132" s="716"/>
      <c r="BX132" s="717"/>
      <c r="BY132" s="715"/>
      <c r="BZ132" s="716"/>
      <c r="CA132" s="716"/>
      <c r="CB132" s="717"/>
      <c r="CC132" s="715"/>
      <c r="CD132" s="716"/>
      <c r="CE132" s="716"/>
      <c r="CF132" s="717"/>
      <c r="CG132" s="715"/>
      <c r="CH132" s="716"/>
      <c r="CI132" s="716"/>
      <c r="CJ132" s="717"/>
      <c r="CK132" s="715"/>
      <c r="CL132" s="716"/>
      <c r="CM132" s="716"/>
      <c r="CN132" s="717"/>
      <c r="CO132" s="715"/>
      <c r="CP132" s="716"/>
      <c r="CQ132" s="716"/>
      <c r="CR132" s="717"/>
      <c r="CS132" s="715"/>
      <c r="CT132" s="716"/>
      <c r="CU132" s="716"/>
      <c r="CV132" s="717"/>
      <c r="CW132" s="715"/>
      <c r="CX132" s="716"/>
      <c r="CY132" s="716"/>
      <c r="CZ132" s="717"/>
      <c r="DA132" s="715"/>
      <c r="DB132" s="716"/>
      <c r="DC132" s="716"/>
      <c r="DD132" s="717"/>
      <c r="DE132" s="715"/>
      <c r="DF132" s="716"/>
      <c r="DG132" s="716"/>
      <c r="DH132" s="717"/>
      <c r="DI132" s="715"/>
      <c r="DJ132" s="716"/>
      <c r="DK132" s="716"/>
      <c r="DL132" s="717"/>
      <c r="DM132" s="715"/>
      <c r="DN132" s="716"/>
      <c r="DO132" s="716"/>
      <c r="DP132" s="717"/>
      <c r="DQ132" s="715"/>
      <c r="DR132" s="716"/>
      <c r="DS132" s="716"/>
      <c r="DT132" s="717"/>
      <c r="DU132" s="715"/>
      <c r="DV132" s="716"/>
      <c r="DW132" s="716"/>
      <c r="DX132" s="717"/>
      <c r="DY132" s="715"/>
      <c r="DZ132" s="716"/>
      <c r="EA132" s="716"/>
      <c r="EB132" s="717"/>
      <c r="EC132" s="715"/>
      <c r="ED132" s="716"/>
      <c r="EE132" s="716"/>
      <c r="EF132" s="717"/>
      <c r="EG132" s="715"/>
      <c r="EH132" s="716"/>
      <c r="EI132" s="716"/>
      <c r="EJ132" s="717"/>
      <c r="EK132" s="715"/>
      <c r="EL132" s="716"/>
      <c r="EM132" s="716"/>
      <c r="EN132" s="717"/>
      <c r="EO132" s="715"/>
      <c r="EP132" s="716"/>
      <c r="EQ132" s="716"/>
      <c r="ER132" s="717"/>
      <c r="ES132" s="715"/>
      <c r="ET132" s="716"/>
      <c r="EU132" s="716"/>
      <c r="EV132" s="717"/>
      <c r="EW132" s="715"/>
      <c r="EX132" s="716"/>
      <c r="EY132" s="716"/>
      <c r="EZ132" s="717"/>
      <c r="FA132" s="715"/>
      <c r="FB132" s="716"/>
      <c r="FC132" s="716"/>
      <c r="FD132" s="717"/>
      <c r="FE132" s="715"/>
      <c r="FF132" s="716"/>
      <c r="FG132" s="716"/>
      <c r="FH132" s="717"/>
      <c r="FI132" s="715"/>
      <c r="FJ132" s="716"/>
      <c r="FK132" s="716"/>
      <c r="FL132" s="717"/>
      <c r="FM132" s="715"/>
      <c r="FN132" s="716"/>
      <c r="FO132" s="716"/>
      <c r="FP132" s="717"/>
      <c r="FQ132" s="715"/>
      <c r="FR132" s="716"/>
      <c r="FS132" s="716"/>
      <c r="FT132" s="717"/>
      <c r="FU132" s="715"/>
      <c r="FV132" s="716"/>
      <c r="FW132" s="716"/>
      <c r="FX132" s="717"/>
      <c r="FY132" s="715"/>
      <c r="FZ132" s="716"/>
      <c r="GA132" s="716"/>
      <c r="GB132" s="716"/>
      <c r="GC132" s="733"/>
      <c r="GD132" s="727"/>
      <c r="GE132" s="727"/>
      <c r="GF132" s="727"/>
      <c r="GG132" s="730"/>
      <c r="GH132" s="794"/>
    </row>
    <row r="133" spans="3:190" ht="7.5" customHeight="1">
      <c r="C133" s="192"/>
      <c r="D133" s="193"/>
      <c r="E133" s="194"/>
      <c r="F133" s="711"/>
      <c r="G133" s="711"/>
      <c r="H133" s="193"/>
      <c r="I133" s="194"/>
      <c r="J133" s="711"/>
      <c r="K133" s="711"/>
      <c r="L133" s="193"/>
      <c r="M133" s="194"/>
      <c r="N133" s="711"/>
      <c r="O133" s="711"/>
      <c r="P133" s="193"/>
      <c r="Q133" s="194"/>
      <c r="R133" s="711"/>
      <c r="S133" s="711"/>
      <c r="T133" s="193"/>
      <c r="U133" s="194"/>
      <c r="V133" s="711"/>
      <c r="W133" s="711"/>
      <c r="X133" s="193"/>
      <c r="Y133" s="194"/>
      <c r="Z133" s="711"/>
      <c r="AA133" s="711"/>
      <c r="AB133" s="193"/>
      <c r="AC133" s="194"/>
      <c r="AD133" s="711"/>
      <c r="AE133" s="711"/>
      <c r="AF133" s="193"/>
      <c r="AG133" s="194"/>
      <c r="AH133" s="711"/>
      <c r="AI133" s="711"/>
      <c r="AJ133" s="193"/>
      <c r="AK133" s="194"/>
      <c r="AL133" s="711"/>
      <c r="AM133" s="711"/>
      <c r="AN133" s="193"/>
      <c r="AO133" s="194"/>
      <c r="AP133" s="711"/>
      <c r="AQ133" s="711"/>
      <c r="AR133" s="193"/>
      <c r="AS133" s="194"/>
      <c r="AT133" s="711"/>
      <c r="AU133" s="711"/>
      <c r="AV133" s="193"/>
      <c r="AW133" s="194"/>
      <c r="AX133" s="711"/>
      <c r="AY133" s="711"/>
      <c r="AZ133" s="193"/>
      <c r="BA133" s="194"/>
      <c r="BB133" s="711"/>
      <c r="BC133" s="711"/>
      <c r="BD133" s="193"/>
      <c r="BE133" s="194"/>
      <c r="BF133" s="711"/>
      <c r="BG133" s="711"/>
      <c r="BH133" s="193"/>
      <c r="BI133" s="194"/>
      <c r="BJ133" s="192"/>
      <c r="BK133" s="788"/>
      <c r="BL133" s="724"/>
      <c r="BM133" s="716"/>
      <c r="BN133" s="716"/>
      <c r="BO133" s="716"/>
      <c r="BP133" s="717"/>
      <c r="BQ133" s="715"/>
      <c r="BR133" s="716"/>
      <c r="BS133" s="716"/>
      <c r="BT133" s="717"/>
      <c r="BU133" s="715"/>
      <c r="BV133" s="716"/>
      <c r="BW133" s="716"/>
      <c r="BX133" s="717"/>
      <c r="BY133" s="715"/>
      <c r="BZ133" s="716"/>
      <c r="CA133" s="716"/>
      <c r="CB133" s="717"/>
      <c r="CC133" s="715"/>
      <c r="CD133" s="716"/>
      <c r="CE133" s="716"/>
      <c r="CF133" s="717"/>
      <c r="CG133" s="715"/>
      <c r="CH133" s="716"/>
      <c r="CI133" s="716"/>
      <c r="CJ133" s="717"/>
      <c r="CK133" s="715"/>
      <c r="CL133" s="716"/>
      <c r="CM133" s="716"/>
      <c r="CN133" s="717"/>
      <c r="CO133" s="715"/>
      <c r="CP133" s="716"/>
      <c r="CQ133" s="716"/>
      <c r="CR133" s="717"/>
      <c r="CS133" s="715"/>
      <c r="CT133" s="716"/>
      <c r="CU133" s="716"/>
      <c r="CV133" s="717"/>
      <c r="CW133" s="715"/>
      <c r="CX133" s="716"/>
      <c r="CY133" s="716"/>
      <c r="CZ133" s="717"/>
      <c r="DA133" s="715"/>
      <c r="DB133" s="716"/>
      <c r="DC133" s="716"/>
      <c r="DD133" s="717"/>
      <c r="DE133" s="715"/>
      <c r="DF133" s="716"/>
      <c r="DG133" s="716"/>
      <c r="DH133" s="717"/>
      <c r="DI133" s="715"/>
      <c r="DJ133" s="716"/>
      <c r="DK133" s="716"/>
      <c r="DL133" s="717"/>
      <c r="DM133" s="715"/>
      <c r="DN133" s="716"/>
      <c r="DO133" s="716"/>
      <c r="DP133" s="717"/>
      <c r="DQ133" s="715"/>
      <c r="DR133" s="716"/>
      <c r="DS133" s="716"/>
      <c r="DT133" s="717"/>
      <c r="DU133" s="715"/>
      <c r="DV133" s="716"/>
      <c r="DW133" s="716"/>
      <c r="DX133" s="717"/>
      <c r="DY133" s="715"/>
      <c r="DZ133" s="716"/>
      <c r="EA133" s="716"/>
      <c r="EB133" s="717"/>
      <c r="EC133" s="715"/>
      <c r="ED133" s="716"/>
      <c r="EE133" s="716"/>
      <c r="EF133" s="717"/>
      <c r="EG133" s="715"/>
      <c r="EH133" s="716"/>
      <c r="EI133" s="716"/>
      <c r="EJ133" s="717"/>
      <c r="EK133" s="715"/>
      <c r="EL133" s="716"/>
      <c r="EM133" s="716"/>
      <c r="EN133" s="717"/>
      <c r="EO133" s="715"/>
      <c r="EP133" s="716"/>
      <c r="EQ133" s="716"/>
      <c r="ER133" s="717"/>
      <c r="ES133" s="715"/>
      <c r="ET133" s="716"/>
      <c r="EU133" s="716"/>
      <c r="EV133" s="717"/>
      <c r="EW133" s="715"/>
      <c r="EX133" s="716"/>
      <c r="EY133" s="716"/>
      <c r="EZ133" s="717"/>
      <c r="FA133" s="715"/>
      <c r="FB133" s="716"/>
      <c r="FC133" s="716"/>
      <c r="FD133" s="717"/>
      <c r="FE133" s="715"/>
      <c r="FF133" s="716"/>
      <c r="FG133" s="716"/>
      <c r="FH133" s="717"/>
      <c r="FI133" s="715"/>
      <c r="FJ133" s="716"/>
      <c r="FK133" s="716"/>
      <c r="FL133" s="717"/>
      <c r="FM133" s="715"/>
      <c r="FN133" s="716"/>
      <c r="FO133" s="716"/>
      <c r="FP133" s="717"/>
      <c r="FQ133" s="715"/>
      <c r="FR133" s="716"/>
      <c r="FS133" s="716"/>
      <c r="FT133" s="717"/>
      <c r="FU133" s="715"/>
      <c r="FV133" s="716"/>
      <c r="FW133" s="716"/>
      <c r="FX133" s="717"/>
      <c r="FY133" s="715"/>
      <c r="FZ133" s="716"/>
      <c r="GA133" s="716"/>
      <c r="GB133" s="716"/>
      <c r="GC133" s="733"/>
      <c r="GD133" s="727"/>
      <c r="GE133" s="727"/>
      <c r="GF133" s="727"/>
      <c r="GG133" s="730"/>
      <c r="GH133" s="794"/>
    </row>
    <row r="134" spans="3:190" ht="7.5" customHeight="1">
      <c r="C134" s="193"/>
      <c r="D134" s="711"/>
      <c r="E134" s="711"/>
      <c r="F134" s="194"/>
      <c r="G134" s="193"/>
      <c r="H134" s="711"/>
      <c r="I134" s="711"/>
      <c r="J134" s="194"/>
      <c r="K134" s="193"/>
      <c r="L134" s="711"/>
      <c r="M134" s="711"/>
      <c r="N134" s="194"/>
      <c r="O134" s="193"/>
      <c r="P134" s="711"/>
      <c r="Q134" s="711"/>
      <c r="R134" s="194"/>
      <c r="S134" s="193"/>
      <c r="T134" s="711"/>
      <c r="U134" s="711"/>
      <c r="V134" s="194"/>
      <c r="W134" s="193"/>
      <c r="X134" s="711"/>
      <c r="Y134" s="711"/>
      <c r="Z134" s="194"/>
      <c r="AA134" s="193"/>
      <c r="AB134" s="711"/>
      <c r="AC134" s="711"/>
      <c r="AD134" s="194"/>
      <c r="AE134" s="193"/>
      <c r="AF134" s="711"/>
      <c r="AG134" s="711"/>
      <c r="AH134" s="194"/>
      <c r="AI134" s="193"/>
      <c r="AJ134" s="711"/>
      <c r="AK134" s="711"/>
      <c r="AL134" s="194"/>
      <c r="AM134" s="193"/>
      <c r="AN134" s="711"/>
      <c r="AO134" s="711"/>
      <c r="AP134" s="194"/>
      <c r="AQ134" s="193"/>
      <c r="AR134" s="711"/>
      <c r="AS134" s="711"/>
      <c r="AT134" s="194"/>
      <c r="AU134" s="193"/>
      <c r="AV134" s="711"/>
      <c r="AW134" s="711"/>
      <c r="AX134" s="194"/>
      <c r="AY134" s="193"/>
      <c r="AZ134" s="711"/>
      <c r="BA134" s="711"/>
      <c r="BB134" s="194"/>
      <c r="BC134" s="193"/>
      <c r="BD134" s="711"/>
      <c r="BE134" s="711"/>
      <c r="BF134" s="194"/>
      <c r="BG134" s="193"/>
      <c r="BH134" s="711"/>
      <c r="BI134" s="711"/>
      <c r="BJ134" s="194"/>
      <c r="BK134" s="788"/>
      <c r="BL134" s="724"/>
      <c r="BM134" s="719"/>
      <c r="BN134" s="719"/>
      <c r="BO134" s="719"/>
      <c r="BP134" s="720"/>
      <c r="BQ134" s="718"/>
      <c r="BR134" s="719"/>
      <c r="BS134" s="719"/>
      <c r="BT134" s="720"/>
      <c r="BU134" s="718"/>
      <c r="BV134" s="719"/>
      <c r="BW134" s="719"/>
      <c r="BX134" s="720"/>
      <c r="BY134" s="718"/>
      <c r="BZ134" s="719"/>
      <c r="CA134" s="719"/>
      <c r="CB134" s="720"/>
      <c r="CC134" s="718"/>
      <c r="CD134" s="719"/>
      <c r="CE134" s="719"/>
      <c r="CF134" s="720"/>
      <c r="CG134" s="718"/>
      <c r="CH134" s="719"/>
      <c r="CI134" s="719"/>
      <c r="CJ134" s="720"/>
      <c r="CK134" s="718"/>
      <c r="CL134" s="719"/>
      <c r="CM134" s="719"/>
      <c r="CN134" s="720"/>
      <c r="CO134" s="718"/>
      <c r="CP134" s="719"/>
      <c r="CQ134" s="719"/>
      <c r="CR134" s="720"/>
      <c r="CS134" s="718"/>
      <c r="CT134" s="719"/>
      <c r="CU134" s="719"/>
      <c r="CV134" s="720"/>
      <c r="CW134" s="718"/>
      <c r="CX134" s="719"/>
      <c r="CY134" s="719"/>
      <c r="CZ134" s="720"/>
      <c r="DA134" s="718"/>
      <c r="DB134" s="719"/>
      <c r="DC134" s="719"/>
      <c r="DD134" s="720"/>
      <c r="DE134" s="718"/>
      <c r="DF134" s="719"/>
      <c r="DG134" s="719"/>
      <c r="DH134" s="720"/>
      <c r="DI134" s="718"/>
      <c r="DJ134" s="719"/>
      <c r="DK134" s="719"/>
      <c r="DL134" s="720"/>
      <c r="DM134" s="718"/>
      <c r="DN134" s="719"/>
      <c r="DO134" s="719"/>
      <c r="DP134" s="720"/>
      <c r="DQ134" s="718"/>
      <c r="DR134" s="719"/>
      <c r="DS134" s="719"/>
      <c r="DT134" s="720"/>
      <c r="DU134" s="718"/>
      <c r="DV134" s="719"/>
      <c r="DW134" s="719"/>
      <c r="DX134" s="720"/>
      <c r="DY134" s="718"/>
      <c r="DZ134" s="719"/>
      <c r="EA134" s="719"/>
      <c r="EB134" s="720"/>
      <c r="EC134" s="718"/>
      <c r="ED134" s="719"/>
      <c r="EE134" s="719"/>
      <c r="EF134" s="720"/>
      <c r="EG134" s="718"/>
      <c r="EH134" s="719"/>
      <c r="EI134" s="719"/>
      <c r="EJ134" s="720"/>
      <c r="EK134" s="718"/>
      <c r="EL134" s="719"/>
      <c r="EM134" s="719"/>
      <c r="EN134" s="720"/>
      <c r="EO134" s="718"/>
      <c r="EP134" s="719"/>
      <c r="EQ134" s="719"/>
      <c r="ER134" s="720"/>
      <c r="ES134" s="718"/>
      <c r="ET134" s="719"/>
      <c r="EU134" s="719"/>
      <c r="EV134" s="720"/>
      <c r="EW134" s="718"/>
      <c r="EX134" s="719"/>
      <c r="EY134" s="719"/>
      <c r="EZ134" s="720"/>
      <c r="FA134" s="718"/>
      <c r="FB134" s="719"/>
      <c r="FC134" s="719"/>
      <c r="FD134" s="720"/>
      <c r="FE134" s="718"/>
      <c r="FF134" s="719"/>
      <c r="FG134" s="719"/>
      <c r="FH134" s="720"/>
      <c r="FI134" s="718"/>
      <c r="FJ134" s="719"/>
      <c r="FK134" s="719"/>
      <c r="FL134" s="720"/>
      <c r="FM134" s="718"/>
      <c r="FN134" s="719"/>
      <c r="FO134" s="719"/>
      <c r="FP134" s="720"/>
      <c r="FQ134" s="718"/>
      <c r="FR134" s="719"/>
      <c r="FS134" s="719"/>
      <c r="FT134" s="720"/>
      <c r="FU134" s="718"/>
      <c r="FV134" s="719"/>
      <c r="FW134" s="719"/>
      <c r="FX134" s="720"/>
      <c r="FY134" s="718"/>
      <c r="FZ134" s="719"/>
      <c r="GA134" s="719"/>
      <c r="GB134" s="719"/>
      <c r="GC134" s="733"/>
      <c r="GD134" s="727"/>
      <c r="GE134" s="727"/>
      <c r="GF134" s="727"/>
      <c r="GG134" s="730"/>
      <c r="GH134" s="794"/>
    </row>
    <row r="135" spans="3:190" ht="7.5" customHeight="1">
      <c r="C135" s="194"/>
      <c r="D135" s="711"/>
      <c r="E135" s="711"/>
      <c r="F135" s="193"/>
      <c r="G135" s="194"/>
      <c r="H135" s="711"/>
      <c r="I135" s="711"/>
      <c r="J135" s="193"/>
      <c r="K135" s="194"/>
      <c r="L135" s="711"/>
      <c r="M135" s="711"/>
      <c r="N135" s="193"/>
      <c r="O135" s="194"/>
      <c r="P135" s="711"/>
      <c r="Q135" s="711"/>
      <c r="R135" s="193"/>
      <c r="S135" s="194"/>
      <c r="T135" s="711"/>
      <c r="U135" s="711"/>
      <c r="V135" s="193"/>
      <c r="W135" s="194"/>
      <c r="X135" s="711"/>
      <c r="Y135" s="711"/>
      <c r="Z135" s="193"/>
      <c r="AA135" s="194"/>
      <c r="AB135" s="711"/>
      <c r="AC135" s="711"/>
      <c r="AD135" s="193"/>
      <c r="AE135" s="194"/>
      <c r="AF135" s="711"/>
      <c r="AG135" s="711"/>
      <c r="AH135" s="193"/>
      <c r="AI135" s="194"/>
      <c r="AJ135" s="711"/>
      <c r="AK135" s="711"/>
      <c r="AL135" s="193"/>
      <c r="AM135" s="194"/>
      <c r="AN135" s="711"/>
      <c r="AO135" s="711"/>
      <c r="AP135" s="193"/>
      <c r="AQ135" s="194"/>
      <c r="AR135" s="711"/>
      <c r="AS135" s="711"/>
      <c r="AT135" s="193"/>
      <c r="AU135" s="194"/>
      <c r="AV135" s="711"/>
      <c r="AW135" s="711"/>
      <c r="AX135" s="193"/>
      <c r="AY135" s="194"/>
      <c r="AZ135" s="711"/>
      <c r="BA135" s="711"/>
      <c r="BB135" s="193"/>
      <c r="BC135" s="194"/>
      <c r="BD135" s="711"/>
      <c r="BE135" s="711"/>
      <c r="BF135" s="193"/>
      <c r="BG135" s="194"/>
      <c r="BH135" s="711"/>
      <c r="BI135" s="711"/>
      <c r="BJ135" s="193"/>
      <c r="BK135" s="788" t="s">
        <v>315</v>
      </c>
      <c r="BL135" s="724"/>
      <c r="BM135" s="713"/>
      <c r="BN135" s="713"/>
      <c r="BO135" s="713"/>
      <c r="BP135" s="714"/>
      <c r="BQ135" s="712"/>
      <c r="BR135" s="713"/>
      <c r="BS135" s="713"/>
      <c r="BT135" s="714"/>
      <c r="BU135" s="712"/>
      <c r="BV135" s="713"/>
      <c r="BW135" s="713"/>
      <c r="BX135" s="714"/>
      <c r="BY135" s="712"/>
      <c r="BZ135" s="713"/>
      <c r="CA135" s="713"/>
      <c r="CB135" s="714"/>
      <c r="CC135" s="712"/>
      <c r="CD135" s="713"/>
      <c r="CE135" s="713"/>
      <c r="CF135" s="714"/>
      <c r="CG135" s="712"/>
      <c r="CH135" s="713"/>
      <c r="CI135" s="713"/>
      <c r="CJ135" s="714"/>
      <c r="CK135" s="712"/>
      <c r="CL135" s="713"/>
      <c r="CM135" s="713"/>
      <c r="CN135" s="714"/>
      <c r="CO135" s="712"/>
      <c r="CP135" s="713"/>
      <c r="CQ135" s="713"/>
      <c r="CR135" s="714"/>
      <c r="CS135" s="712"/>
      <c r="CT135" s="713"/>
      <c r="CU135" s="713"/>
      <c r="CV135" s="714"/>
      <c r="CW135" s="712"/>
      <c r="CX135" s="713"/>
      <c r="CY135" s="713"/>
      <c r="CZ135" s="714"/>
      <c r="DA135" s="712"/>
      <c r="DB135" s="713"/>
      <c r="DC135" s="713"/>
      <c r="DD135" s="714"/>
      <c r="DE135" s="712"/>
      <c r="DF135" s="713"/>
      <c r="DG135" s="713"/>
      <c r="DH135" s="714"/>
      <c r="DI135" s="712"/>
      <c r="DJ135" s="713"/>
      <c r="DK135" s="713"/>
      <c r="DL135" s="714"/>
      <c r="DM135" s="712"/>
      <c r="DN135" s="713"/>
      <c r="DO135" s="713"/>
      <c r="DP135" s="714"/>
      <c r="DQ135" s="712"/>
      <c r="DR135" s="713"/>
      <c r="DS135" s="713"/>
      <c r="DT135" s="714"/>
      <c r="DU135" s="712"/>
      <c r="DV135" s="713"/>
      <c r="DW135" s="713"/>
      <c r="DX135" s="714"/>
      <c r="DY135" s="712"/>
      <c r="DZ135" s="713"/>
      <c r="EA135" s="713"/>
      <c r="EB135" s="714"/>
      <c r="EC135" s="712"/>
      <c r="ED135" s="713"/>
      <c r="EE135" s="713"/>
      <c r="EF135" s="714"/>
      <c r="EG135" s="712"/>
      <c r="EH135" s="713"/>
      <c r="EI135" s="713"/>
      <c r="EJ135" s="714"/>
      <c r="EK135" s="712"/>
      <c r="EL135" s="713"/>
      <c r="EM135" s="713"/>
      <c r="EN135" s="714"/>
      <c r="EO135" s="712"/>
      <c r="EP135" s="713"/>
      <c r="EQ135" s="713"/>
      <c r="ER135" s="714"/>
      <c r="ES135" s="712"/>
      <c r="ET135" s="713"/>
      <c r="EU135" s="713"/>
      <c r="EV135" s="714"/>
      <c r="EW135" s="712"/>
      <c r="EX135" s="713"/>
      <c r="EY135" s="713"/>
      <c r="EZ135" s="714"/>
      <c r="FA135" s="712"/>
      <c r="FB135" s="713"/>
      <c r="FC135" s="713"/>
      <c r="FD135" s="714"/>
      <c r="FE135" s="712"/>
      <c r="FF135" s="713"/>
      <c r="FG135" s="713"/>
      <c r="FH135" s="714"/>
      <c r="FI135" s="712"/>
      <c r="FJ135" s="713"/>
      <c r="FK135" s="713"/>
      <c r="FL135" s="714"/>
      <c r="FM135" s="712"/>
      <c r="FN135" s="713"/>
      <c r="FO135" s="713"/>
      <c r="FP135" s="714"/>
      <c r="FQ135" s="712"/>
      <c r="FR135" s="713"/>
      <c r="FS135" s="713"/>
      <c r="FT135" s="714"/>
      <c r="FU135" s="712"/>
      <c r="FV135" s="713"/>
      <c r="FW135" s="713"/>
      <c r="FX135" s="714"/>
      <c r="FY135" s="712"/>
      <c r="FZ135" s="713"/>
      <c r="GA135" s="713"/>
      <c r="GB135" s="713"/>
      <c r="GC135" s="733"/>
      <c r="GD135" s="727"/>
      <c r="GE135" s="727"/>
      <c r="GF135" s="727"/>
      <c r="GG135" s="730"/>
      <c r="GH135" s="794">
        <f>GC135-MAX(GD135:GG138)</f>
        <v>0</v>
      </c>
    </row>
    <row r="136" spans="3:190" ht="7.5" customHeight="1">
      <c r="C136" s="192"/>
      <c r="D136" s="194"/>
      <c r="E136" s="193"/>
      <c r="F136" s="711"/>
      <c r="G136" s="711"/>
      <c r="H136" s="194"/>
      <c r="I136" s="193"/>
      <c r="J136" s="711"/>
      <c r="K136" s="711"/>
      <c r="L136" s="194"/>
      <c r="M136" s="193"/>
      <c r="N136" s="711"/>
      <c r="O136" s="711"/>
      <c r="P136" s="194"/>
      <c r="Q136" s="193"/>
      <c r="R136" s="711"/>
      <c r="S136" s="711"/>
      <c r="T136" s="194"/>
      <c r="U136" s="193"/>
      <c r="V136" s="711"/>
      <c r="W136" s="711"/>
      <c r="X136" s="194"/>
      <c r="Y136" s="193"/>
      <c r="Z136" s="711"/>
      <c r="AA136" s="711"/>
      <c r="AB136" s="194"/>
      <c r="AC136" s="193"/>
      <c r="AD136" s="711"/>
      <c r="AE136" s="711"/>
      <c r="AF136" s="194"/>
      <c r="AG136" s="193"/>
      <c r="AH136" s="711"/>
      <c r="AI136" s="711"/>
      <c r="AJ136" s="194"/>
      <c r="AK136" s="193"/>
      <c r="AL136" s="711"/>
      <c r="AM136" s="711"/>
      <c r="AN136" s="194"/>
      <c r="AO136" s="193"/>
      <c r="AP136" s="711"/>
      <c r="AQ136" s="711"/>
      <c r="AR136" s="194"/>
      <c r="AS136" s="193"/>
      <c r="AT136" s="711"/>
      <c r="AU136" s="711"/>
      <c r="AV136" s="194"/>
      <c r="AW136" s="193"/>
      <c r="AX136" s="711"/>
      <c r="AY136" s="711"/>
      <c r="AZ136" s="194"/>
      <c r="BA136" s="193"/>
      <c r="BB136" s="711"/>
      <c r="BC136" s="711"/>
      <c r="BD136" s="194"/>
      <c r="BE136" s="193"/>
      <c r="BF136" s="711"/>
      <c r="BG136" s="711"/>
      <c r="BH136" s="194"/>
      <c r="BI136" s="193"/>
      <c r="BJ136" s="192"/>
      <c r="BK136" s="788"/>
      <c r="BL136" s="724"/>
      <c r="BM136" s="716"/>
      <c r="BN136" s="716"/>
      <c r="BO136" s="716"/>
      <c r="BP136" s="717"/>
      <c r="BQ136" s="715"/>
      <c r="BR136" s="716"/>
      <c r="BS136" s="716"/>
      <c r="BT136" s="717"/>
      <c r="BU136" s="715"/>
      <c r="BV136" s="716"/>
      <c r="BW136" s="716"/>
      <c r="BX136" s="717"/>
      <c r="BY136" s="715"/>
      <c r="BZ136" s="716"/>
      <c r="CA136" s="716"/>
      <c r="CB136" s="717"/>
      <c r="CC136" s="715"/>
      <c r="CD136" s="716"/>
      <c r="CE136" s="716"/>
      <c r="CF136" s="717"/>
      <c r="CG136" s="715"/>
      <c r="CH136" s="716"/>
      <c r="CI136" s="716"/>
      <c r="CJ136" s="717"/>
      <c r="CK136" s="715"/>
      <c r="CL136" s="716"/>
      <c r="CM136" s="716"/>
      <c r="CN136" s="717"/>
      <c r="CO136" s="715"/>
      <c r="CP136" s="716"/>
      <c r="CQ136" s="716"/>
      <c r="CR136" s="717"/>
      <c r="CS136" s="715"/>
      <c r="CT136" s="716"/>
      <c r="CU136" s="716"/>
      <c r="CV136" s="717"/>
      <c r="CW136" s="715"/>
      <c r="CX136" s="716"/>
      <c r="CY136" s="716"/>
      <c r="CZ136" s="717"/>
      <c r="DA136" s="715"/>
      <c r="DB136" s="716"/>
      <c r="DC136" s="716"/>
      <c r="DD136" s="717"/>
      <c r="DE136" s="715"/>
      <c r="DF136" s="716"/>
      <c r="DG136" s="716"/>
      <c r="DH136" s="717"/>
      <c r="DI136" s="715"/>
      <c r="DJ136" s="716"/>
      <c r="DK136" s="716"/>
      <c r="DL136" s="717"/>
      <c r="DM136" s="715"/>
      <c r="DN136" s="716"/>
      <c r="DO136" s="716"/>
      <c r="DP136" s="717"/>
      <c r="DQ136" s="715"/>
      <c r="DR136" s="716"/>
      <c r="DS136" s="716"/>
      <c r="DT136" s="717"/>
      <c r="DU136" s="715"/>
      <c r="DV136" s="716"/>
      <c r="DW136" s="716"/>
      <c r="DX136" s="717"/>
      <c r="DY136" s="715"/>
      <c r="DZ136" s="716"/>
      <c r="EA136" s="716"/>
      <c r="EB136" s="717"/>
      <c r="EC136" s="715"/>
      <c r="ED136" s="716"/>
      <c r="EE136" s="716"/>
      <c r="EF136" s="717"/>
      <c r="EG136" s="715"/>
      <c r="EH136" s="716"/>
      <c r="EI136" s="716"/>
      <c r="EJ136" s="717"/>
      <c r="EK136" s="715"/>
      <c r="EL136" s="716"/>
      <c r="EM136" s="716"/>
      <c r="EN136" s="717"/>
      <c r="EO136" s="715"/>
      <c r="EP136" s="716"/>
      <c r="EQ136" s="716"/>
      <c r="ER136" s="717"/>
      <c r="ES136" s="715"/>
      <c r="ET136" s="716"/>
      <c r="EU136" s="716"/>
      <c r="EV136" s="717"/>
      <c r="EW136" s="715"/>
      <c r="EX136" s="716"/>
      <c r="EY136" s="716"/>
      <c r="EZ136" s="717"/>
      <c r="FA136" s="715"/>
      <c r="FB136" s="716"/>
      <c r="FC136" s="716"/>
      <c r="FD136" s="717"/>
      <c r="FE136" s="715"/>
      <c r="FF136" s="716"/>
      <c r="FG136" s="716"/>
      <c r="FH136" s="717"/>
      <c r="FI136" s="715"/>
      <c r="FJ136" s="716"/>
      <c r="FK136" s="716"/>
      <c r="FL136" s="717"/>
      <c r="FM136" s="715"/>
      <c r="FN136" s="716"/>
      <c r="FO136" s="716"/>
      <c r="FP136" s="717"/>
      <c r="FQ136" s="715"/>
      <c r="FR136" s="716"/>
      <c r="FS136" s="716"/>
      <c r="FT136" s="717"/>
      <c r="FU136" s="715"/>
      <c r="FV136" s="716"/>
      <c r="FW136" s="716"/>
      <c r="FX136" s="717"/>
      <c r="FY136" s="715"/>
      <c r="FZ136" s="716"/>
      <c r="GA136" s="716"/>
      <c r="GB136" s="716"/>
      <c r="GC136" s="733"/>
      <c r="GD136" s="727"/>
      <c r="GE136" s="727"/>
      <c r="GF136" s="727"/>
      <c r="GG136" s="730"/>
      <c r="GH136" s="794"/>
    </row>
    <row r="137" spans="3:190" ht="7.5" customHeight="1">
      <c r="C137" s="192"/>
      <c r="D137" s="192"/>
      <c r="E137" s="194"/>
      <c r="F137" s="711"/>
      <c r="G137" s="711"/>
      <c r="H137" s="193"/>
      <c r="I137" s="194"/>
      <c r="J137" s="711"/>
      <c r="K137" s="711"/>
      <c r="L137" s="193"/>
      <c r="M137" s="194"/>
      <c r="N137" s="711"/>
      <c r="O137" s="711"/>
      <c r="P137" s="193"/>
      <c r="Q137" s="194"/>
      <c r="R137" s="711"/>
      <c r="S137" s="711"/>
      <c r="T137" s="193"/>
      <c r="U137" s="194"/>
      <c r="V137" s="711"/>
      <c r="W137" s="711"/>
      <c r="X137" s="193"/>
      <c r="Y137" s="194"/>
      <c r="Z137" s="711"/>
      <c r="AA137" s="711"/>
      <c r="AB137" s="193"/>
      <c r="AC137" s="194"/>
      <c r="AD137" s="711"/>
      <c r="AE137" s="711"/>
      <c r="AF137" s="193"/>
      <c r="AG137" s="194"/>
      <c r="AH137" s="711"/>
      <c r="AI137" s="711"/>
      <c r="AJ137" s="193"/>
      <c r="AK137" s="194"/>
      <c r="AL137" s="711"/>
      <c r="AM137" s="711"/>
      <c r="AN137" s="193"/>
      <c r="AO137" s="194"/>
      <c r="AP137" s="711"/>
      <c r="AQ137" s="711"/>
      <c r="AR137" s="193"/>
      <c r="AS137" s="194"/>
      <c r="AT137" s="711"/>
      <c r="AU137" s="711"/>
      <c r="AV137" s="193"/>
      <c r="AW137" s="194"/>
      <c r="AX137" s="711"/>
      <c r="AY137" s="711"/>
      <c r="AZ137" s="193"/>
      <c r="BA137" s="194"/>
      <c r="BB137" s="711"/>
      <c r="BC137" s="711"/>
      <c r="BD137" s="193"/>
      <c r="BE137" s="194"/>
      <c r="BF137" s="711"/>
      <c r="BG137" s="711"/>
      <c r="BH137" s="193"/>
      <c r="BI137" s="194"/>
      <c r="BJ137" s="192"/>
      <c r="BK137" s="788"/>
      <c r="BL137" s="724"/>
      <c r="BM137" s="716"/>
      <c r="BN137" s="716"/>
      <c r="BO137" s="716"/>
      <c r="BP137" s="717"/>
      <c r="BQ137" s="715"/>
      <c r="BR137" s="716"/>
      <c r="BS137" s="716"/>
      <c r="BT137" s="717"/>
      <c r="BU137" s="715"/>
      <c r="BV137" s="716"/>
      <c r="BW137" s="716"/>
      <c r="BX137" s="717"/>
      <c r="BY137" s="715"/>
      <c r="BZ137" s="716"/>
      <c r="CA137" s="716"/>
      <c r="CB137" s="717"/>
      <c r="CC137" s="715"/>
      <c r="CD137" s="716"/>
      <c r="CE137" s="716"/>
      <c r="CF137" s="717"/>
      <c r="CG137" s="715"/>
      <c r="CH137" s="716"/>
      <c r="CI137" s="716"/>
      <c r="CJ137" s="717"/>
      <c r="CK137" s="715"/>
      <c r="CL137" s="716"/>
      <c r="CM137" s="716"/>
      <c r="CN137" s="717"/>
      <c r="CO137" s="715"/>
      <c r="CP137" s="716"/>
      <c r="CQ137" s="716"/>
      <c r="CR137" s="717"/>
      <c r="CS137" s="715"/>
      <c r="CT137" s="716"/>
      <c r="CU137" s="716"/>
      <c r="CV137" s="717"/>
      <c r="CW137" s="715"/>
      <c r="CX137" s="716"/>
      <c r="CY137" s="716"/>
      <c r="CZ137" s="717"/>
      <c r="DA137" s="715"/>
      <c r="DB137" s="716"/>
      <c r="DC137" s="716"/>
      <c r="DD137" s="717"/>
      <c r="DE137" s="715"/>
      <c r="DF137" s="716"/>
      <c r="DG137" s="716"/>
      <c r="DH137" s="717"/>
      <c r="DI137" s="715"/>
      <c r="DJ137" s="716"/>
      <c r="DK137" s="716"/>
      <c r="DL137" s="717"/>
      <c r="DM137" s="715"/>
      <c r="DN137" s="716"/>
      <c r="DO137" s="716"/>
      <c r="DP137" s="717"/>
      <c r="DQ137" s="715"/>
      <c r="DR137" s="716"/>
      <c r="DS137" s="716"/>
      <c r="DT137" s="717"/>
      <c r="DU137" s="715"/>
      <c r="DV137" s="716"/>
      <c r="DW137" s="716"/>
      <c r="DX137" s="717"/>
      <c r="DY137" s="715"/>
      <c r="DZ137" s="716"/>
      <c r="EA137" s="716"/>
      <c r="EB137" s="717"/>
      <c r="EC137" s="715"/>
      <c r="ED137" s="716"/>
      <c r="EE137" s="716"/>
      <c r="EF137" s="717"/>
      <c r="EG137" s="715"/>
      <c r="EH137" s="716"/>
      <c r="EI137" s="716"/>
      <c r="EJ137" s="717"/>
      <c r="EK137" s="715"/>
      <c r="EL137" s="716"/>
      <c r="EM137" s="716"/>
      <c r="EN137" s="717"/>
      <c r="EO137" s="715"/>
      <c r="EP137" s="716"/>
      <c r="EQ137" s="716"/>
      <c r="ER137" s="717"/>
      <c r="ES137" s="715"/>
      <c r="ET137" s="716"/>
      <c r="EU137" s="716"/>
      <c r="EV137" s="717"/>
      <c r="EW137" s="715"/>
      <c r="EX137" s="716"/>
      <c r="EY137" s="716"/>
      <c r="EZ137" s="717"/>
      <c r="FA137" s="715"/>
      <c r="FB137" s="716"/>
      <c r="FC137" s="716"/>
      <c r="FD137" s="717"/>
      <c r="FE137" s="715"/>
      <c r="FF137" s="716"/>
      <c r="FG137" s="716"/>
      <c r="FH137" s="717"/>
      <c r="FI137" s="715"/>
      <c r="FJ137" s="716"/>
      <c r="FK137" s="716"/>
      <c r="FL137" s="717"/>
      <c r="FM137" s="715"/>
      <c r="FN137" s="716"/>
      <c r="FO137" s="716"/>
      <c r="FP137" s="717"/>
      <c r="FQ137" s="715"/>
      <c r="FR137" s="716"/>
      <c r="FS137" s="716"/>
      <c r="FT137" s="717"/>
      <c r="FU137" s="715"/>
      <c r="FV137" s="716"/>
      <c r="FW137" s="716"/>
      <c r="FX137" s="717"/>
      <c r="FY137" s="715"/>
      <c r="FZ137" s="716"/>
      <c r="GA137" s="716"/>
      <c r="GB137" s="716"/>
      <c r="GC137" s="733"/>
      <c r="GD137" s="727"/>
      <c r="GE137" s="727"/>
      <c r="GF137" s="727"/>
      <c r="GG137" s="730"/>
      <c r="GH137" s="794"/>
    </row>
    <row r="138" spans="3:190" ht="7.5" customHeight="1">
      <c r="C138" s="192"/>
      <c r="D138" s="192"/>
      <c r="E138" s="192"/>
      <c r="F138" s="194"/>
      <c r="G138" s="193"/>
      <c r="H138" s="711"/>
      <c r="I138" s="711"/>
      <c r="J138" s="194"/>
      <c r="K138" s="193"/>
      <c r="L138" s="711"/>
      <c r="M138" s="711"/>
      <c r="N138" s="194"/>
      <c r="O138" s="193"/>
      <c r="P138" s="711"/>
      <c r="Q138" s="711"/>
      <c r="R138" s="194"/>
      <c r="S138" s="193"/>
      <c r="T138" s="711"/>
      <c r="U138" s="711"/>
      <c r="V138" s="194"/>
      <c r="W138" s="193"/>
      <c r="X138" s="711"/>
      <c r="Y138" s="711"/>
      <c r="Z138" s="194"/>
      <c r="AA138" s="193"/>
      <c r="AB138" s="711"/>
      <c r="AC138" s="711"/>
      <c r="AD138" s="194"/>
      <c r="AE138" s="193"/>
      <c r="AF138" s="711"/>
      <c r="AG138" s="711"/>
      <c r="AH138" s="194"/>
      <c r="AI138" s="193"/>
      <c r="AJ138" s="711"/>
      <c r="AK138" s="711"/>
      <c r="AL138" s="194"/>
      <c r="AM138" s="193"/>
      <c r="AN138" s="711"/>
      <c r="AO138" s="711"/>
      <c r="AP138" s="194"/>
      <c r="AQ138" s="193"/>
      <c r="AR138" s="711"/>
      <c r="AS138" s="711"/>
      <c r="AT138" s="194"/>
      <c r="AU138" s="193"/>
      <c r="AV138" s="711"/>
      <c r="AW138" s="711"/>
      <c r="AX138" s="194"/>
      <c r="AY138" s="193"/>
      <c r="AZ138" s="711"/>
      <c r="BA138" s="711"/>
      <c r="BB138" s="194"/>
      <c r="BC138" s="193"/>
      <c r="BD138" s="711"/>
      <c r="BE138" s="711"/>
      <c r="BF138" s="194"/>
      <c r="BG138" s="193"/>
      <c r="BH138" s="711"/>
      <c r="BI138" s="711"/>
      <c r="BJ138" s="194"/>
      <c r="BK138" s="788"/>
      <c r="BL138" s="724"/>
      <c r="BM138" s="719"/>
      <c r="BN138" s="719"/>
      <c r="BO138" s="719"/>
      <c r="BP138" s="720"/>
      <c r="BQ138" s="718"/>
      <c r="BR138" s="719"/>
      <c r="BS138" s="719"/>
      <c r="BT138" s="720"/>
      <c r="BU138" s="718"/>
      <c r="BV138" s="719"/>
      <c r="BW138" s="719"/>
      <c r="BX138" s="720"/>
      <c r="BY138" s="718"/>
      <c r="BZ138" s="719"/>
      <c r="CA138" s="719"/>
      <c r="CB138" s="720"/>
      <c r="CC138" s="718"/>
      <c r="CD138" s="719"/>
      <c r="CE138" s="719"/>
      <c r="CF138" s="720"/>
      <c r="CG138" s="718"/>
      <c r="CH138" s="719"/>
      <c r="CI138" s="719"/>
      <c r="CJ138" s="720"/>
      <c r="CK138" s="718"/>
      <c r="CL138" s="719"/>
      <c r="CM138" s="719"/>
      <c r="CN138" s="720"/>
      <c r="CO138" s="718"/>
      <c r="CP138" s="719"/>
      <c r="CQ138" s="719"/>
      <c r="CR138" s="720"/>
      <c r="CS138" s="718"/>
      <c r="CT138" s="719"/>
      <c r="CU138" s="719"/>
      <c r="CV138" s="720"/>
      <c r="CW138" s="718"/>
      <c r="CX138" s="719"/>
      <c r="CY138" s="719"/>
      <c r="CZ138" s="720"/>
      <c r="DA138" s="718"/>
      <c r="DB138" s="719"/>
      <c r="DC138" s="719"/>
      <c r="DD138" s="720"/>
      <c r="DE138" s="718"/>
      <c r="DF138" s="719"/>
      <c r="DG138" s="719"/>
      <c r="DH138" s="720"/>
      <c r="DI138" s="718"/>
      <c r="DJ138" s="719"/>
      <c r="DK138" s="719"/>
      <c r="DL138" s="720"/>
      <c r="DM138" s="718"/>
      <c r="DN138" s="719"/>
      <c r="DO138" s="719"/>
      <c r="DP138" s="720"/>
      <c r="DQ138" s="718"/>
      <c r="DR138" s="719"/>
      <c r="DS138" s="719"/>
      <c r="DT138" s="720"/>
      <c r="DU138" s="718"/>
      <c r="DV138" s="719"/>
      <c r="DW138" s="719"/>
      <c r="DX138" s="720"/>
      <c r="DY138" s="718"/>
      <c r="DZ138" s="719"/>
      <c r="EA138" s="719"/>
      <c r="EB138" s="720"/>
      <c r="EC138" s="718"/>
      <c r="ED138" s="719"/>
      <c r="EE138" s="719"/>
      <c r="EF138" s="720"/>
      <c r="EG138" s="718"/>
      <c r="EH138" s="719"/>
      <c r="EI138" s="719"/>
      <c r="EJ138" s="720"/>
      <c r="EK138" s="718"/>
      <c r="EL138" s="719"/>
      <c r="EM138" s="719"/>
      <c r="EN138" s="720"/>
      <c r="EO138" s="718"/>
      <c r="EP138" s="719"/>
      <c r="EQ138" s="719"/>
      <c r="ER138" s="720"/>
      <c r="ES138" s="718"/>
      <c r="ET138" s="719"/>
      <c r="EU138" s="719"/>
      <c r="EV138" s="720"/>
      <c r="EW138" s="718"/>
      <c r="EX138" s="719"/>
      <c r="EY138" s="719"/>
      <c r="EZ138" s="720"/>
      <c r="FA138" s="718"/>
      <c r="FB138" s="719"/>
      <c r="FC138" s="719"/>
      <c r="FD138" s="720"/>
      <c r="FE138" s="718"/>
      <c r="FF138" s="719"/>
      <c r="FG138" s="719"/>
      <c r="FH138" s="720"/>
      <c r="FI138" s="718"/>
      <c r="FJ138" s="719"/>
      <c r="FK138" s="719"/>
      <c r="FL138" s="720"/>
      <c r="FM138" s="718"/>
      <c r="FN138" s="719"/>
      <c r="FO138" s="719"/>
      <c r="FP138" s="720"/>
      <c r="FQ138" s="718"/>
      <c r="FR138" s="719"/>
      <c r="FS138" s="719"/>
      <c r="FT138" s="720"/>
      <c r="FU138" s="718"/>
      <c r="FV138" s="719"/>
      <c r="FW138" s="719"/>
      <c r="FX138" s="720"/>
      <c r="FY138" s="718"/>
      <c r="FZ138" s="719"/>
      <c r="GA138" s="719"/>
      <c r="GB138" s="719"/>
      <c r="GC138" s="733"/>
      <c r="GD138" s="727"/>
      <c r="GE138" s="727"/>
      <c r="GF138" s="727"/>
      <c r="GG138" s="730"/>
      <c r="GH138" s="794"/>
    </row>
    <row r="139" spans="3:190" ht="7.5" customHeight="1">
      <c r="C139" s="192"/>
      <c r="D139" s="192"/>
      <c r="E139" s="192"/>
      <c r="F139" s="192"/>
      <c r="G139" s="194"/>
      <c r="H139" s="711"/>
      <c r="I139" s="711"/>
      <c r="J139" s="193"/>
      <c r="K139" s="194"/>
      <c r="L139" s="711"/>
      <c r="M139" s="711"/>
      <c r="N139" s="193"/>
      <c r="O139" s="194"/>
      <c r="P139" s="711"/>
      <c r="Q139" s="711"/>
      <c r="R139" s="193"/>
      <c r="S139" s="194"/>
      <c r="T139" s="711"/>
      <c r="U139" s="711"/>
      <c r="V139" s="193"/>
      <c r="W139" s="194"/>
      <c r="X139" s="711"/>
      <c r="Y139" s="711"/>
      <c r="Z139" s="193"/>
      <c r="AA139" s="194"/>
      <c r="AB139" s="711"/>
      <c r="AC139" s="711"/>
      <c r="AD139" s="193"/>
      <c r="AE139" s="194"/>
      <c r="AF139" s="711"/>
      <c r="AG139" s="711"/>
      <c r="AH139" s="193"/>
      <c r="AI139" s="194"/>
      <c r="AJ139" s="711"/>
      <c r="AK139" s="711"/>
      <c r="AL139" s="193"/>
      <c r="AM139" s="194"/>
      <c r="AN139" s="711"/>
      <c r="AO139" s="711"/>
      <c r="AP139" s="193"/>
      <c r="AQ139" s="194"/>
      <c r="AR139" s="711"/>
      <c r="AS139" s="711"/>
      <c r="AT139" s="193"/>
      <c r="AU139" s="194"/>
      <c r="AV139" s="711"/>
      <c r="AW139" s="711"/>
      <c r="AX139" s="193"/>
      <c r="AY139" s="194"/>
      <c r="AZ139" s="711"/>
      <c r="BA139" s="711"/>
      <c r="BB139" s="193"/>
      <c r="BC139" s="194"/>
      <c r="BD139" s="711"/>
      <c r="BE139" s="711"/>
      <c r="BF139" s="193"/>
      <c r="BG139" s="194"/>
      <c r="BH139" s="711"/>
      <c r="BI139" s="711"/>
      <c r="BJ139" s="193"/>
      <c r="BK139" s="788" t="s">
        <v>316</v>
      </c>
      <c r="BL139" s="724"/>
      <c r="BM139" s="713"/>
      <c r="BN139" s="713"/>
      <c r="BO139" s="713"/>
      <c r="BP139" s="714"/>
      <c r="BQ139" s="712"/>
      <c r="BR139" s="713"/>
      <c r="BS139" s="713"/>
      <c r="BT139" s="714"/>
      <c r="BU139" s="712"/>
      <c r="BV139" s="713"/>
      <c r="BW139" s="713"/>
      <c r="BX139" s="714"/>
      <c r="BY139" s="712"/>
      <c r="BZ139" s="713"/>
      <c r="CA139" s="713"/>
      <c r="CB139" s="714"/>
      <c r="CC139" s="712"/>
      <c r="CD139" s="713"/>
      <c r="CE139" s="713"/>
      <c r="CF139" s="714"/>
      <c r="CG139" s="712"/>
      <c r="CH139" s="713"/>
      <c r="CI139" s="713"/>
      <c r="CJ139" s="714"/>
      <c r="CK139" s="712"/>
      <c r="CL139" s="713"/>
      <c r="CM139" s="713"/>
      <c r="CN139" s="714"/>
      <c r="CO139" s="712"/>
      <c r="CP139" s="713"/>
      <c r="CQ139" s="713"/>
      <c r="CR139" s="714"/>
      <c r="CS139" s="712"/>
      <c r="CT139" s="713"/>
      <c r="CU139" s="713"/>
      <c r="CV139" s="714"/>
      <c r="CW139" s="712"/>
      <c r="CX139" s="713"/>
      <c r="CY139" s="713"/>
      <c r="CZ139" s="714"/>
      <c r="DA139" s="712"/>
      <c r="DB139" s="713"/>
      <c r="DC139" s="713"/>
      <c r="DD139" s="714"/>
      <c r="DE139" s="712"/>
      <c r="DF139" s="713"/>
      <c r="DG139" s="713"/>
      <c r="DH139" s="714"/>
      <c r="DI139" s="712"/>
      <c r="DJ139" s="713"/>
      <c r="DK139" s="713"/>
      <c r="DL139" s="714"/>
      <c r="DM139" s="712"/>
      <c r="DN139" s="713"/>
      <c r="DO139" s="713"/>
      <c r="DP139" s="714"/>
      <c r="DQ139" s="712"/>
      <c r="DR139" s="713"/>
      <c r="DS139" s="713"/>
      <c r="DT139" s="714"/>
      <c r="DU139" s="712"/>
      <c r="DV139" s="713"/>
      <c r="DW139" s="713"/>
      <c r="DX139" s="714"/>
      <c r="DY139" s="712"/>
      <c r="DZ139" s="713"/>
      <c r="EA139" s="713"/>
      <c r="EB139" s="714"/>
      <c r="EC139" s="712"/>
      <c r="ED139" s="713"/>
      <c r="EE139" s="713"/>
      <c r="EF139" s="714"/>
      <c r="EG139" s="712"/>
      <c r="EH139" s="713"/>
      <c r="EI139" s="713"/>
      <c r="EJ139" s="714"/>
      <c r="EK139" s="712"/>
      <c r="EL139" s="713"/>
      <c r="EM139" s="713"/>
      <c r="EN139" s="714"/>
      <c r="EO139" s="712"/>
      <c r="EP139" s="713"/>
      <c r="EQ139" s="713"/>
      <c r="ER139" s="714"/>
      <c r="ES139" s="712"/>
      <c r="ET139" s="713"/>
      <c r="EU139" s="713"/>
      <c r="EV139" s="714"/>
      <c r="EW139" s="712"/>
      <c r="EX139" s="713"/>
      <c r="EY139" s="713"/>
      <c r="EZ139" s="714"/>
      <c r="FA139" s="712"/>
      <c r="FB139" s="713"/>
      <c r="FC139" s="713"/>
      <c r="FD139" s="714"/>
      <c r="FE139" s="712"/>
      <c r="FF139" s="713"/>
      <c r="FG139" s="713"/>
      <c r="FH139" s="714"/>
      <c r="FI139" s="712"/>
      <c r="FJ139" s="713"/>
      <c r="FK139" s="713"/>
      <c r="FL139" s="714"/>
      <c r="FM139" s="712"/>
      <c r="FN139" s="713"/>
      <c r="FO139" s="713"/>
      <c r="FP139" s="714"/>
      <c r="FQ139" s="712"/>
      <c r="FR139" s="713"/>
      <c r="FS139" s="713"/>
      <c r="FT139" s="714"/>
      <c r="FU139" s="712"/>
      <c r="FV139" s="713"/>
      <c r="FW139" s="713"/>
      <c r="FX139" s="714"/>
      <c r="FY139" s="712"/>
      <c r="FZ139" s="713"/>
      <c r="GA139" s="713"/>
      <c r="GB139" s="713"/>
      <c r="GC139" s="733"/>
      <c r="GD139" s="727"/>
      <c r="GE139" s="727"/>
      <c r="GF139" s="727"/>
      <c r="GG139" s="730"/>
      <c r="GH139" s="794">
        <f>GC139-MAX(GD139:GG142)</f>
        <v>0</v>
      </c>
    </row>
    <row r="140" spans="3:190" ht="7.5" customHeight="1">
      <c r="C140" s="192"/>
      <c r="D140" s="192"/>
      <c r="E140" s="192"/>
      <c r="F140" s="192"/>
      <c r="G140" s="192"/>
      <c r="H140" s="194"/>
      <c r="I140" s="193"/>
      <c r="J140" s="711"/>
      <c r="K140" s="711"/>
      <c r="L140" s="194"/>
      <c r="M140" s="193"/>
      <c r="N140" s="711"/>
      <c r="O140" s="711"/>
      <c r="P140" s="194"/>
      <c r="Q140" s="193"/>
      <c r="R140" s="711"/>
      <c r="S140" s="711"/>
      <c r="T140" s="194"/>
      <c r="U140" s="193"/>
      <c r="V140" s="711"/>
      <c r="W140" s="711"/>
      <c r="X140" s="194"/>
      <c r="Y140" s="193"/>
      <c r="Z140" s="711"/>
      <c r="AA140" s="711"/>
      <c r="AB140" s="194"/>
      <c r="AC140" s="193"/>
      <c r="AD140" s="711"/>
      <c r="AE140" s="711"/>
      <c r="AF140" s="194"/>
      <c r="AG140" s="193"/>
      <c r="AH140" s="711"/>
      <c r="AI140" s="711"/>
      <c r="AJ140" s="194"/>
      <c r="AK140" s="193"/>
      <c r="AL140" s="711"/>
      <c r="AM140" s="711"/>
      <c r="AN140" s="194"/>
      <c r="AO140" s="193"/>
      <c r="AP140" s="711"/>
      <c r="AQ140" s="711"/>
      <c r="AR140" s="194"/>
      <c r="AS140" s="193"/>
      <c r="AT140" s="711"/>
      <c r="AU140" s="711"/>
      <c r="AV140" s="194"/>
      <c r="AW140" s="193"/>
      <c r="AX140" s="711"/>
      <c r="AY140" s="711"/>
      <c r="AZ140" s="194"/>
      <c r="BA140" s="193"/>
      <c r="BB140" s="711"/>
      <c r="BC140" s="711"/>
      <c r="BD140" s="194"/>
      <c r="BE140" s="193"/>
      <c r="BF140" s="711"/>
      <c r="BG140" s="711"/>
      <c r="BH140" s="194"/>
      <c r="BI140" s="193"/>
      <c r="BJ140" s="192"/>
      <c r="BK140" s="788"/>
      <c r="BL140" s="724"/>
      <c r="BM140" s="716"/>
      <c r="BN140" s="716"/>
      <c r="BO140" s="716"/>
      <c r="BP140" s="717"/>
      <c r="BQ140" s="715"/>
      <c r="BR140" s="716"/>
      <c r="BS140" s="716"/>
      <c r="BT140" s="717"/>
      <c r="BU140" s="715"/>
      <c r="BV140" s="716"/>
      <c r="BW140" s="716"/>
      <c r="BX140" s="717"/>
      <c r="BY140" s="715"/>
      <c r="BZ140" s="716"/>
      <c r="CA140" s="716"/>
      <c r="CB140" s="717"/>
      <c r="CC140" s="715"/>
      <c r="CD140" s="716"/>
      <c r="CE140" s="716"/>
      <c r="CF140" s="717"/>
      <c r="CG140" s="715"/>
      <c r="CH140" s="716"/>
      <c r="CI140" s="716"/>
      <c r="CJ140" s="717"/>
      <c r="CK140" s="715"/>
      <c r="CL140" s="716"/>
      <c r="CM140" s="716"/>
      <c r="CN140" s="717"/>
      <c r="CO140" s="715"/>
      <c r="CP140" s="716"/>
      <c r="CQ140" s="716"/>
      <c r="CR140" s="717"/>
      <c r="CS140" s="715"/>
      <c r="CT140" s="716"/>
      <c r="CU140" s="716"/>
      <c r="CV140" s="717"/>
      <c r="CW140" s="715"/>
      <c r="CX140" s="716"/>
      <c r="CY140" s="716"/>
      <c r="CZ140" s="717"/>
      <c r="DA140" s="715"/>
      <c r="DB140" s="716"/>
      <c r="DC140" s="716"/>
      <c r="DD140" s="717"/>
      <c r="DE140" s="715"/>
      <c r="DF140" s="716"/>
      <c r="DG140" s="716"/>
      <c r="DH140" s="717"/>
      <c r="DI140" s="715"/>
      <c r="DJ140" s="716"/>
      <c r="DK140" s="716"/>
      <c r="DL140" s="717"/>
      <c r="DM140" s="715"/>
      <c r="DN140" s="716"/>
      <c r="DO140" s="716"/>
      <c r="DP140" s="717"/>
      <c r="DQ140" s="715"/>
      <c r="DR140" s="716"/>
      <c r="DS140" s="716"/>
      <c r="DT140" s="717"/>
      <c r="DU140" s="715"/>
      <c r="DV140" s="716"/>
      <c r="DW140" s="716"/>
      <c r="DX140" s="717"/>
      <c r="DY140" s="715"/>
      <c r="DZ140" s="716"/>
      <c r="EA140" s="716"/>
      <c r="EB140" s="717"/>
      <c r="EC140" s="715"/>
      <c r="ED140" s="716"/>
      <c r="EE140" s="716"/>
      <c r="EF140" s="717"/>
      <c r="EG140" s="715"/>
      <c r="EH140" s="716"/>
      <c r="EI140" s="716"/>
      <c r="EJ140" s="717"/>
      <c r="EK140" s="715"/>
      <c r="EL140" s="716"/>
      <c r="EM140" s="716"/>
      <c r="EN140" s="717"/>
      <c r="EO140" s="715"/>
      <c r="EP140" s="716"/>
      <c r="EQ140" s="716"/>
      <c r="ER140" s="717"/>
      <c r="ES140" s="715"/>
      <c r="ET140" s="716"/>
      <c r="EU140" s="716"/>
      <c r="EV140" s="717"/>
      <c r="EW140" s="715"/>
      <c r="EX140" s="716"/>
      <c r="EY140" s="716"/>
      <c r="EZ140" s="717"/>
      <c r="FA140" s="715"/>
      <c r="FB140" s="716"/>
      <c r="FC140" s="716"/>
      <c r="FD140" s="717"/>
      <c r="FE140" s="715"/>
      <c r="FF140" s="716"/>
      <c r="FG140" s="716"/>
      <c r="FH140" s="717"/>
      <c r="FI140" s="715"/>
      <c r="FJ140" s="716"/>
      <c r="FK140" s="716"/>
      <c r="FL140" s="717"/>
      <c r="FM140" s="715"/>
      <c r="FN140" s="716"/>
      <c r="FO140" s="716"/>
      <c r="FP140" s="717"/>
      <c r="FQ140" s="715"/>
      <c r="FR140" s="716"/>
      <c r="FS140" s="716"/>
      <c r="FT140" s="717"/>
      <c r="FU140" s="715"/>
      <c r="FV140" s="716"/>
      <c r="FW140" s="716"/>
      <c r="FX140" s="717"/>
      <c r="FY140" s="715"/>
      <c r="FZ140" s="716"/>
      <c r="GA140" s="716"/>
      <c r="GB140" s="716"/>
      <c r="GC140" s="733"/>
      <c r="GD140" s="727"/>
      <c r="GE140" s="727"/>
      <c r="GF140" s="727"/>
      <c r="GG140" s="730"/>
      <c r="GH140" s="794"/>
    </row>
    <row r="141" spans="3:190" ht="7.5" customHeight="1">
      <c r="C141" s="192"/>
      <c r="D141" s="192"/>
      <c r="E141" s="192"/>
      <c r="F141" s="192"/>
      <c r="G141" s="192"/>
      <c r="H141" s="192"/>
      <c r="I141" s="194"/>
      <c r="J141" s="711"/>
      <c r="K141" s="711"/>
      <c r="L141" s="193"/>
      <c r="M141" s="194"/>
      <c r="N141" s="711"/>
      <c r="O141" s="711"/>
      <c r="P141" s="193"/>
      <c r="Q141" s="194"/>
      <c r="R141" s="711"/>
      <c r="S141" s="711"/>
      <c r="T141" s="193"/>
      <c r="U141" s="194"/>
      <c r="V141" s="711"/>
      <c r="W141" s="711"/>
      <c r="X141" s="193"/>
      <c r="Y141" s="194"/>
      <c r="Z141" s="711"/>
      <c r="AA141" s="711"/>
      <c r="AB141" s="193"/>
      <c r="AC141" s="194"/>
      <c r="AD141" s="711"/>
      <c r="AE141" s="711"/>
      <c r="AF141" s="193"/>
      <c r="AG141" s="194"/>
      <c r="AH141" s="711"/>
      <c r="AI141" s="711"/>
      <c r="AJ141" s="193"/>
      <c r="AK141" s="194"/>
      <c r="AL141" s="711"/>
      <c r="AM141" s="711"/>
      <c r="AN141" s="193"/>
      <c r="AO141" s="194"/>
      <c r="AP141" s="711"/>
      <c r="AQ141" s="711"/>
      <c r="AR141" s="193"/>
      <c r="AS141" s="194"/>
      <c r="AT141" s="711"/>
      <c r="AU141" s="711"/>
      <c r="AV141" s="193"/>
      <c r="AW141" s="194"/>
      <c r="AX141" s="711"/>
      <c r="AY141" s="711"/>
      <c r="AZ141" s="193"/>
      <c r="BA141" s="194"/>
      <c r="BB141" s="711"/>
      <c r="BC141" s="711"/>
      <c r="BD141" s="193"/>
      <c r="BE141" s="194"/>
      <c r="BF141" s="711"/>
      <c r="BG141" s="711"/>
      <c r="BH141" s="193"/>
      <c r="BI141" s="194"/>
      <c r="BJ141" s="192"/>
      <c r="BK141" s="788"/>
      <c r="BL141" s="724"/>
      <c r="BM141" s="716"/>
      <c r="BN141" s="716"/>
      <c r="BO141" s="716"/>
      <c r="BP141" s="717"/>
      <c r="BQ141" s="715"/>
      <c r="BR141" s="716"/>
      <c r="BS141" s="716"/>
      <c r="BT141" s="717"/>
      <c r="BU141" s="715"/>
      <c r="BV141" s="716"/>
      <c r="BW141" s="716"/>
      <c r="BX141" s="717"/>
      <c r="BY141" s="715"/>
      <c r="BZ141" s="716"/>
      <c r="CA141" s="716"/>
      <c r="CB141" s="717"/>
      <c r="CC141" s="715"/>
      <c r="CD141" s="716"/>
      <c r="CE141" s="716"/>
      <c r="CF141" s="717"/>
      <c r="CG141" s="715"/>
      <c r="CH141" s="716"/>
      <c r="CI141" s="716"/>
      <c r="CJ141" s="717"/>
      <c r="CK141" s="715"/>
      <c r="CL141" s="716"/>
      <c r="CM141" s="716"/>
      <c r="CN141" s="717"/>
      <c r="CO141" s="715"/>
      <c r="CP141" s="716"/>
      <c r="CQ141" s="716"/>
      <c r="CR141" s="717"/>
      <c r="CS141" s="715"/>
      <c r="CT141" s="716"/>
      <c r="CU141" s="716"/>
      <c r="CV141" s="717"/>
      <c r="CW141" s="715"/>
      <c r="CX141" s="716"/>
      <c r="CY141" s="716"/>
      <c r="CZ141" s="717"/>
      <c r="DA141" s="715"/>
      <c r="DB141" s="716"/>
      <c r="DC141" s="716"/>
      <c r="DD141" s="717"/>
      <c r="DE141" s="715"/>
      <c r="DF141" s="716"/>
      <c r="DG141" s="716"/>
      <c r="DH141" s="717"/>
      <c r="DI141" s="715"/>
      <c r="DJ141" s="716"/>
      <c r="DK141" s="716"/>
      <c r="DL141" s="717"/>
      <c r="DM141" s="715"/>
      <c r="DN141" s="716"/>
      <c r="DO141" s="716"/>
      <c r="DP141" s="717"/>
      <c r="DQ141" s="715"/>
      <c r="DR141" s="716"/>
      <c r="DS141" s="716"/>
      <c r="DT141" s="717"/>
      <c r="DU141" s="715"/>
      <c r="DV141" s="716"/>
      <c r="DW141" s="716"/>
      <c r="DX141" s="717"/>
      <c r="DY141" s="715"/>
      <c r="DZ141" s="716"/>
      <c r="EA141" s="716"/>
      <c r="EB141" s="717"/>
      <c r="EC141" s="715"/>
      <c r="ED141" s="716"/>
      <c r="EE141" s="716"/>
      <c r="EF141" s="717"/>
      <c r="EG141" s="715"/>
      <c r="EH141" s="716"/>
      <c r="EI141" s="716"/>
      <c r="EJ141" s="717"/>
      <c r="EK141" s="715"/>
      <c r="EL141" s="716"/>
      <c r="EM141" s="716"/>
      <c r="EN141" s="717"/>
      <c r="EO141" s="715"/>
      <c r="EP141" s="716"/>
      <c r="EQ141" s="716"/>
      <c r="ER141" s="717"/>
      <c r="ES141" s="715"/>
      <c r="ET141" s="716"/>
      <c r="EU141" s="716"/>
      <c r="EV141" s="717"/>
      <c r="EW141" s="715"/>
      <c r="EX141" s="716"/>
      <c r="EY141" s="716"/>
      <c r="EZ141" s="717"/>
      <c r="FA141" s="715"/>
      <c r="FB141" s="716"/>
      <c r="FC141" s="716"/>
      <c r="FD141" s="717"/>
      <c r="FE141" s="715"/>
      <c r="FF141" s="716"/>
      <c r="FG141" s="716"/>
      <c r="FH141" s="717"/>
      <c r="FI141" s="715"/>
      <c r="FJ141" s="716"/>
      <c r="FK141" s="716"/>
      <c r="FL141" s="717"/>
      <c r="FM141" s="715"/>
      <c r="FN141" s="716"/>
      <c r="FO141" s="716"/>
      <c r="FP141" s="717"/>
      <c r="FQ141" s="715"/>
      <c r="FR141" s="716"/>
      <c r="FS141" s="716"/>
      <c r="FT141" s="717"/>
      <c r="FU141" s="715"/>
      <c r="FV141" s="716"/>
      <c r="FW141" s="716"/>
      <c r="FX141" s="717"/>
      <c r="FY141" s="715"/>
      <c r="FZ141" s="716"/>
      <c r="GA141" s="716"/>
      <c r="GB141" s="716"/>
      <c r="GC141" s="733"/>
      <c r="GD141" s="727"/>
      <c r="GE141" s="727"/>
      <c r="GF141" s="727"/>
      <c r="GG141" s="730"/>
      <c r="GH141" s="794"/>
    </row>
    <row r="142" spans="3:190" ht="7.5" customHeight="1">
      <c r="C142" s="192"/>
      <c r="D142" s="192"/>
      <c r="E142" s="192"/>
      <c r="F142" s="192"/>
      <c r="G142" s="192"/>
      <c r="H142" s="192"/>
      <c r="I142" s="192"/>
      <c r="J142" s="194"/>
      <c r="K142" s="193"/>
      <c r="L142" s="711"/>
      <c r="M142" s="711"/>
      <c r="N142" s="194"/>
      <c r="O142" s="193"/>
      <c r="P142" s="711"/>
      <c r="Q142" s="711"/>
      <c r="R142" s="194"/>
      <c r="S142" s="193"/>
      <c r="T142" s="711"/>
      <c r="U142" s="711"/>
      <c r="V142" s="194"/>
      <c r="W142" s="193"/>
      <c r="X142" s="711"/>
      <c r="Y142" s="711"/>
      <c r="Z142" s="194"/>
      <c r="AA142" s="193"/>
      <c r="AB142" s="711"/>
      <c r="AC142" s="711"/>
      <c r="AD142" s="194"/>
      <c r="AE142" s="193"/>
      <c r="AF142" s="711"/>
      <c r="AG142" s="711"/>
      <c r="AH142" s="194"/>
      <c r="AI142" s="193"/>
      <c r="AJ142" s="711"/>
      <c r="AK142" s="711"/>
      <c r="AL142" s="194"/>
      <c r="AM142" s="193"/>
      <c r="AN142" s="711"/>
      <c r="AO142" s="711"/>
      <c r="AP142" s="194"/>
      <c r="AQ142" s="193"/>
      <c r="AR142" s="711"/>
      <c r="AS142" s="711"/>
      <c r="AT142" s="194"/>
      <c r="AU142" s="193"/>
      <c r="AV142" s="711"/>
      <c r="AW142" s="711"/>
      <c r="AX142" s="194"/>
      <c r="AY142" s="193"/>
      <c r="AZ142" s="711"/>
      <c r="BA142" s="711"/>
      <c r="BB142" s="194"/>
      <c r="BC142" s="193"/>
      <c r="BD142" s="711"/>
      <c r="BE142" s="711"/>
      <c r="BF142" s="194"/>
      <c r="BG142" s="193"/>
      <c r="BH142" s="711"/>
      <c r="BI142" s="711"/>
      <c r="BJ142" s="194"/>
      <c r="BK142" s="788"/>
      <c r="BL142" s="724"/>
      <c r="BM142" s="719"/>
      <c r="BN142" s="719"/>
      <c r="BO142" s="719"/>
      <c r="BP142" s="720"/>
      <c r="BQ142" s="718"/>
      <c r="BR142" s="719"/>
      <c r="BS142" s="719"/>
      <c r="BT142" s="720"/>
      <c r="BU142" s="718"/>
      <c r="BV142" s="719"/>
      <c r="BW142" s="719"/>
      <c r="BX142" s="720"/>
      <c r="BY142" s="718"/>
      <c r="BZ142" s="719"/>
      <c r="CA142" s="719"/>
      <c r="CB142" s="720"/>
      <c r="CC142" s="718"/>
      <c r="CD142" s="719"/>
      <c r="CE142" s="719"/>
      <c r="CF142" s="720"/>
      <c r="CG142" s="718"/>
      <c r="CH142" s="719"/>
      <c r="CI142" s="719"/>
      <c r="CJ142" s="720"/>
      <c r="CK142" s="718"/>
      <c r="CL142" s="719"/>
      <c r="CM142" s="719"/>
      <c r="CN142" s="720"/>
      <c r="CO142" s="718"/>
      <c r="CP142" s="719"/>
      <c r="CQ142" s="719"/>
      <c r="CR142" s="720"/>
      <c r="CS142" s="718"/>
      <c r="CT142" s="719"/>
      <c r="CU142" s="719"/>
      <c r="CV142" s="720"/>
      <c r="CW142" s="718"/>
      <c r="CX142" s="719"/>
      <c r="CY142" s="719"/>
      <c r="CZ142" s="720"/>
      <c r="DA142" s="718"/>
      <c r="DB142" s="719"/>
      <c r="DC142" s="719"/>
      <c r="DD142" s="720"/>
      <c r="DE142" s="718"/>
      <c r="DF142" s="719"/>
      <c r="DG142" s="719"/>
      <c r="DH142" s="720"/>
      <c r="DI142" s="718"/>
      <c r="DJ142" s="719"/>
      <c r="DK142" s="719"/>
      <c r="DL142" s="720"/>
      <c r="DM142" s="718"/>
      <c r="DN142" s="719"/>
      <c r="DO142" s="719"/>
      <c r="DP142" s="720"/>
      <c r="DQ142" s="718"/>
      <c r="DR142" s="719"/>
      <c r="DS142" s="719"/>
      <c r="DT142" s="720"/>
      <c r="DU142" s="718"/>
      <c r="DV142" s="719"/>
      <c r="DW142" s="719"/>
      <c r="DX142" s="720"/>
      <c r="DY142" s="718"/>
      <c r="DZ142" s="719"/>
      <c r="EA142" s="719"/>
      <c r="EB142" s="720"/>
      <c r="EC142" s="718"/>
      <c r="ED142" s="719"/>
      <c r="EE142" s="719"/>
      <c r="EF142" s="720"/>
      <c r="EG142" s="718"/>
      <c r="EH142" s="719"/>
      <c r="EI142" s="719"/>
      <c r="EJ142" s="720"/>
      <c r="EK142" s="718"/>
      <c r="EL142" s="719"/>
      <c r="EM142" s="719"/>
      <c r="EN142" s="720"/>
      <c r="EO142" s="718"/>
      <c r="EP142" s="719"/>
      <c r="EQ142" s="719"/>
      <c r="ER142" s="720"/>
      <c r="ES142" s="718"/>
      <c r="ET142" s="719"/>
      <c r="EU142" s="719"/>
      <c r="EV142" s="720"/>
      <c r="EW142" s="718"/>
      <c r="EX142" s="719"/>
      <c r="EY142" s="719"/>
      <c r="EZ142" s="720"/>
      <c r="FA142" s="718"/>
      <c r="FB142" s="719"/>
      <c r="FC142" s="719"/>
      <c r="FD142" s="720"/>
      <c r="FE142" s="718"/>
      <c r="FF142" s="719"/>
      <c r="FG142" s="719"/>
      <c r="FH142" s="720"/>
      <c r="FI142" s="718"/>
      <c r="FJ142" s="719"/>
      <c r="FK142" s="719"/>
      <c r="FL142" s="720"/>
      <c r="FM142" s="718"/>
      <c r="FN142" s="719"/>
      <c r="FO142" s="719"/>
      <c r="FP142" s="720"/>
      <c r="FQ142" s="718"/>
      <c r="FR142" s="719"/>
      <c r="FS142" s="719"/>
      <c r="FT142" s="720"/>
      <c r="FU142" s="718"/>
      <c r="FV142" s="719"/>
      <c r="FW142" s="719"/>
      <c r="FX142" s="720"/>
      <c r="FY142" s="718"/>
      <c r="FZ142" s="719"/>
      <c r="GA142" s="719"/>
      <c r="GB142" s="719"/>
      <c r="GC142" s="733"/>
      <c r="GD142" s="727"/>
      <c r="GE142" s="727"/>
      <c r="GF142" s="727"/>
      <c r="GG142" s="730"/>
      <c r="GH142" s="794"/>
    </row>
    <row r="143" spans="3:190" ht="7.5" customHeight="1">
      <c r="C143" s="192"/>
      <c r="D143" s="192"/>
      <c r="E143" s="192"/>
      <c r="F143" s="192"/>
      <c r="G143" s="192"/>
      <c r="H143" s="192"/>
      <c r="I143" s="192"/>
      <c r="J143" s="192"/>
      <c r="K143" s="194"/>
      <c r="L143" s="711"/>
      <c r="M143" s="711"/>
      <c r="N143" s="193"/>
      <c r="O143" s="194"/>
      <c r="P143" s="711"/>
      <c r="Q143" s="711"/>
      <c r="R143" s="193"/>
      <c r="S143" s="194"/>
      <c r="T143" s="711"/>
      <c r="U143" s="711"/>
      <c r="V143" s="193"/>
      <c r="W143" s="194"/>
      <c r="X143" s="711"/>
      <c r="Y143" s="711"/>
      <c r="Z143" s="193"/>
      <c r="AA143" s="194"/>
      <c r="AB143" s="711"/>
      <c r="AC143" s="711"/>
      <c r="AD143" s="193"/>
      <c r="AE143" s="194"/>
      <c r="AF143" s="711"/>
      <c r="AG143" s="711"/>
      <c r="AH143" s="193"/>
      <c r="AI143" s="194"/>
      <c r="AJ143" s="711"/>
      <c r="AK143" s="711"/>
      <c r="AL143" s="193"/>
      <c r="AM143" s="194"/>
      <c r="AN143" s="711"/>
      <c r="AO143" s="711"/>
      <c r="AP143" s="193"/>
      <c r="AQ143" s="194"/>
      <c r="AR143" s="711"/>
      <c r="AS143" s="711"/>
      <c r="AT143" s="193"/>
      <c r="AU143" s="194"/>
      <c r="AV143" s="711"/>
      <c r="AW143" s="711"/>
      <c r="AX143" s="193"/>
      <c r="AY143" s="194"/>
      <c r="AZ143" s="711"/>
      <c r="BA143" s="711"/>
      <c r="BB143" s="193"/>
      <c r="BC143" s="194"/>
      <c r="BD143" s="711"/>
      <c r="BE143" s="711"/>
      <c r="BF143" s="193"/>
      <c r="BG143" s="194"/>
      <c r="BH143" s="711"/>
      <c r="BI143" s="711"/>
      <c r="BJ143" s="193"/>
      <c r="BK143" s="788" t="s">
        <v>317</v>
      </c>
      <c r="BL143" s="724"/>
      <c r="BM143" s="713"/>
      <c r="BN143" s="713"/>
      <c r="BO143" s="713"/>
      <c r="BP143" s="714"/>
      <c r="BQ143" s="712"/>
      <c r="BR143" s="713"/>
      <c r="BS143" s="713"/>
      <c r="BT143" s="714"/>
      <c r="BU143" s="712"/>
      <c r="BV143" s="713"/>
      <c r="BW143" s="713"/>
      <c r="BX143" s="714"/>
      <c r="BY143" s="712"/>
      <c r="BZ143" s="713"/>
      <c r="CA143" s="713"/>
      <c r="CB143" s="714"/>
      <c r="CC143" s="712"/>
      <c r="CD143" s="713"/>
      <c r="CE143" s="713"/>
      <c r="CF143" s="714"/>
      <c r="CG143" s="712"/>
      <c r="CH143" s="713"/>
      <c r="CI143" s="713"/>
      <c r="CJ143" s="714"/>
      <c r="CK143" s="712"/>
      <c r="CL143" s="713"/>
      <c r="CM143" s="713"/>
      <c r="CN143" s="714"/>
      <c r="CO143" s="712"/>
      <c r="CP143" s="713"/>
      <c r="CQ143" s="713"/>
      <c r="CR143" s="714"/>
      <c r="CS143" s="712"/>
      <c r="CT143" s="713"/>
      <c r="CU143" s="713"/>
      <c r="CV143" s="714"/>
      <c r="CW143" s="712"/>
      <c r="CX143" s="713"/>
      <c r="CY143" s="713"/>
      <c r="CZ143" s="714"/>
      <c r="DA143" s="712"/>
      <c r="DB143" s="713"/>
      <c r="DC143" s="713"/>
      <c r="DD143" s="714"/>
      <c r="DE143" s="712"/>
      <c r="DF143" s="713"/>
      <c r="DG143" s="713"/>
      <c r="DH143" s="714"/>
      <c r="DI143" s="712"/>
      <c r="DJ143" s="713"/>
      <c r="DK143" s="713"/>
      <c r="DL143" s="714"/>
      <c r="DM143" s="712"/>
      <c r="DN143" s="713"/>
      <c r="DO143" s="713"/>
      <c r="DP143" s="714"/>
      <c r="DQ143" s="712"/>
      <c r="DR143" s="713"/>
      <c r="DS143" s="713"/>
      <c r="DT143" s="714"/>
      <c r="DU143" s="712"/>
      <c r="DV143" s="713"/>
      <c r="DW143" s="713"/>
      <c r="DX143" s="714"/>
      <c r="DY143" s="712"/>
      <c r="DZ143" s="713"/>
      <c r="EA143" s="713"/>
      <c r="EB143" s="714"/>
      <c r="EC143" s="712"/>
      <c r="ED143" s="713"/>
      <c r="EE143" s="713"/>
      <c r="EF143" s="714"/>
      <c r="EG143" s="712"/>
      <c r="EH143" s="713"/>
      <c r="EI143" s="713"/>
      <c r="EJ143" s="714"/>
      <c r="EK143" s="712"/>
      <c r="EL143" s="713"/>
      <c r="EM143" s="713"/>
      <c r="EN143" s="714"/>
      <c r="EO143" s="712"/>
      <c r="EP143" s="713"/>
      <c r="EQ143" s="713"/>
      <c r="ER143" s="714"/>
      <c r="ES143" s="712"/>
      <c r="ET143" s="713"/>
      <c r="EU143" s="713"/>
      <c r="EV143" s="714"/>
      <c r="EW143" s="712"/>
      <c r="EX143" s="713"/>
      <c r="EY143" s="713"/>
      <c r="EZ143" s="714"/>
      <c r="FA143" s="712"/>
      <c r="FB143" s="713"/>
      <c r="FC143" s="713"/>
      <c r="FD143" s="714"/>
      <c r="FE143" s="712"/>
      <c r="FF143" s="713"/>
      <c r="FG143" s="713"/>
      <c r="FH143" s="714"/>
      <c r="FI143" s="712"/>
      <c r="FJ143" s="713"/>
      <c r="FK143" s="713"/>
      <c r="FL143" s="714"/>
      <c r="FM143" s="712"/>
      <c r="FN143" s="713"/>
      <c r="FO143" s="713"/>
      <c r="FP143" s="714"/>
      <c r="FQ143" s="712"/>
      <c r="FR143" s="713"/>
      <c r="FS143" s="713"/>
      <c r="FT143" s="714"/>
      <c r="FU143" s="712"/>
      <c r="FV143" s="713"/>
      <c r="FW143" s="713"/>
      <c r="FX143" s="714"/>
      <c r="FY143" s="712"/>
      <c r="FZ143" s="713"/>
      <c r="GA143" s="713"/>
      <c r="GB143" s="713"/>
      <c r="GC143" s="733"/>
      <c r="GD143" s="727"/>
      <c r="GE143" s="727"/>
      <c r="GF143" s="727"/>
      <c r="GG143" s="730"/>
      <c r="GH143" s="794">
        <f>GC143-MAX(GD143:GG146)</f>
        <v>0</v>
      </c>
    </row>
    <row r="144" spans="3:190" ht="7.5" customHeight="1">
      <c r="C144" s="192"/>
      <c r="D144" s="192"/>
      <c r="E144" s="192"/>
      <c r="F144" s="192"/>
      <c r="G144" s="192"/>
      <c r="H144" s="192"/>
      <c r="I144" s="192"/>
      <c r="J144" s="192"/>
      <c r="K144" s="192"/>
      <c r="L144" s="194"/>
      <c r="M144" s="193"/>
      <c r="N144" s="711"/>
      <c r="O144" s="711"/>
      <c r="P144" s="194"/>
      <c r="Q144" s="193"/>
      <c r="R144" s="711"/>
      <c r="S144" s="711"/>
      <c r="T144" s="194"/>
      <c r="U144" s="193"/>
      <c r="V144" s="711"/>
      <c r="W144" s="711"/>
      <c r="X144" s="194"/>
      <c r="Y144" s="193"/>
      <c r="Z144" s="711"/>
      <c r="AA144" s="711"/>
      <c r="AB144" s="194"/>
      <c r="AC144" s="193"/>
      <c r="AD144" s="711"/>
      <c r="AE144" s="711"/>
      <c r="AF144" s="194"/>
      <c r="AG144" s="193"/>
      <c r="AH144" s="711"/>
      <c r="AI144" s="711"/>
      <c r="AJ144" s="194"/>
      <c r="AK144" s="193"/>
      <c r="AL144" s="711"/>
      <c r="AM144" s="711"/>
      <c r="AN144" s="194"/>
      <c r="AO144" s="193"/>
      <c r="AP144" s="711"/>
      <c r="AQ144" s="711"/>
      <c r="AR144" s="194"/>
      <c r="AS144" s="193"/>
      <c r="AT144" s="711"/>
      <c r="AU144" s="711"/>
      <c r="AV144" s="194"/>
      <c r="AW144" s="193"/>
      <c r="AX144" s="711"/>
      <c r="AY144" s="711"/>
      <c r="AZ144" s="194"/>
      <c r="BA144" s="193"/>
      <c r="BB144" s="711"/>
      <c r="BC144" s="711"/>
      <c r="BD144" s="194"/>
      <c r="BE144" s="193"/>
      <c r="BF144" s="711"/>
      <c r="BG144" s="711"/>
      <c r="BH144" s="194"/>
      <c r="BI144" s="193"/>
      <c r="BJ144" s="192"/>
      <c r="BK144" s="788"/>
      <c r="BL144" s="724"/>
      <c r="BM144" s="716"/>
      <c r="BN144" s="716"/>
      <c r="BO144" s="716"/>
      <c r="BP144" s="717"/>
      <c r="BQ144" s="715"/>
      <c r="BR144" s="716"/>
      <c r="BS144" s="716"/>
      <c r="BT144" s="717"/>
      <c r="BU144" s="715"/>
      <c r="BV144" s="716"/>
      <c r="BW144" s="716"/>
      <c r="BX144" s="717"/>
      <c r="BY144" s="715"/>
      <c r="BZ144" s="716"/>
      <c r="CA144" s="716"/>
      <c r="CB144" s="717"/>
      <c r="CC144" s="715"/>
      <c r="CD144" s="716"/>
      <c r="CE144" s="716"/>
      <c r="CF144" s="717"/>
      <c r="CG144" s="715"/>
      <c r="CH144" s="716"/>
      <c r="CI144" s="716"/>
      <c r="CJ144" s="717"/>
      <c r="CK144" s="715"/>
      <c r="CL144" s="716"/>
      <c r="CM144" s="716"/>
      <c r="CN144" s="717"/>
      <c r="CO144" s="715"/>
      <c r="CP144" s="716"/>
      <c r="CQ144" s="716"/>
      <c r="CR144" s="717"/>
      <c r="CS144" s="715"/>
      <c r="CT144" s="716"/>
      <c r="CU144" s="716"/>
      <c r="CV144" s="717"/>
      <c r="CW144" s="715"/>
      <c r="CX144" s="716"/>
      <c r="CY144" s="716"/>
      <c r="CZ144" s="717"/>
      <c r="DA144" s="715"/>
      <c r="DB144" s="716"/>
      <c r="DC144" s="716"/>
      <c r="DD144" s="717"/>
      <c r="DE144" s="715"/>
      <c r="DF144" s="716"/>
      <c r="DG144" s="716"/>
      <c r="DH144" s="717"/>
      <c r="DI144" s="715"/>
      <c r="DJ144" s="716"/>
      <c r="DK144" s="716"/>
      <c r="DL144" s="717"/>
      <c r="DM144" s="715"/>
      <c r="DN144" s="716"/>
      <c r="DO144" s="716"/>
      <c r="DP144" s="717"/>
      <c r="DQ144" s="715"/>
      <c r="DR144" s="716"/>
      <c r="DS144" s="716"/>
      <c r="DT144" s="717"/>
      <c r="DU144" s="715"/>
      <c r="DV144" s="716"/>
      <c r="DW144" s="716"/>
      <c r="DX144" s="717"/>
      <c r="DY144" s="715"/>
      <c r="DZ144" s="716"/>
      <c r="EA144" s="716"/>
      <c r="EB144" s="717"/>
      <c r="EC144" s="715"/>
      <c r="ED144" s="716"/>
      <c r="EE144" s="716"/>
      <c r="EF144" s="717"/>
      <c r="EG144" s="715"/>
      <c r="EH144" s="716"/>
      <c r="EI144" s="716"/>
      <c r="EJ144" s="717"/>
      <c r="EK144" s="715"/>
      <c r="EL144" s="716"/>
      <c r="EM144" s="716"/>
      <c r="EN144" s="717"/>
      <c r="EO144" s="715"/>
      <c r="EP144" s="716"/>
      <c r="EQ144" s="716"/>
      <c r="ER144" s="717"/>
      <c r="ES144" s="715"/>
      <c r="ET144" s="716"/>
      <c r="EU144" s="716"/>
      <c r="EV144" s="717"/>
      <c r="EW144" s="715"/>
      <c r="EX144" s="716"/>
      <c r="EY144" s="716"/>
      <c r="EZ144" s="717"/>
      <c r="FA144" s="715"/>
      <c r="FB144" s="716"/>
      <c r="FC144" s="716"/>
      <c r="FD144" s="717"/>
      <c r="FE144" s="715"/>
      <c r="FF144" s="716"/>
      <c r="FG144" s="716"/>
      <c r="FH144" s="717"/>
      <c r="FI144" s="715"/>
      <c r="FJ144" s="716"/>
      <c r="FK144" s="716"/>
      <c r="FL144" s="717"/>
      <c r="FM144" s="715"/>
      <c r="FN144" s="716"/>
      <c r="FO144" s="716"/>
      <c r="FP144" s="717"/>
      <c r="FQ144" s="715"/>
      <c r="FR144" s="716"/>
      <c r="FS144" s="716"/>
      <c r="FT144" s="717"/>
      <c r="FU144" s="715"/>
      <c r="FV144" s="716"/>
      <c r="FW144" s="716"/>
      <c r="FX144" s="717"/>
      <c r="FY144" s="715"/>
      <c r="FZ144" s="716"/>
      <c r="GA144" s="716"/>
      <c r="GB144" s="716"/>
      <c r="GC144" s="733"/>
      <c r="GD144" s="727"/>
      <c r="GE144" s="727"/>
      <c r="GF144" s="727"/>
      <c r="GG144" s="730"/>
      <c r="GH144" s="794"/>
    </row>
    <row r="145" spans="3:190" ht="7.5" customHeight="1">
      <c r="C145" s="192"/>
      <c r="D145" s="192"/>
      <c r="E145" s="192"/>
      <c r="F145" s="192"/>
      <c r="G145" s="192"/>
      <c r="H145" s="192"/>
      <c r="I145" s="192"/>
      <c r="J145" s="192"/>
      <c r="K145" s="192"/>
      <c r="L145" s="192"/>
      <c r="M145" s="194"/>
      <c r="N145" s="711"/>
      <c r="O145" s="711"/>
      <c r="P145" s="193"/>
      <c r="Q145" s="194"/>
      <c r="R145" s="711"/>
      <c r="S145" s="711"/>
      <c r="T145" s="193"/>
      <c r="U145" s="194"/>
      <c r="V145" s="711"/>
      <c r="W145" s="711"/>
      <c r="X145" s="193"/>
      <c r="Y145" s="194"/>
      <c r="Z145" s="711"/>
      <c r="AA145" s="711"/>
      <c r="AB145" s="193"/>
      <c r="AC145" s="194"/>
      <c r="AD145" s="711"/>
      <c r="AE145" s="711"/>
      <c r="AF145" s="193"/>
      <c r="AG145" s="194"/>
      <c r="AH145" s="711"/>
      <c r="AI145" s="711"/>
      <c r="AJ145" s="193"/>
      <c r="AK145" s="194"/>
      <c r="AL145" s="711"/>
      <c r="AM145" s="711"/>
      <c r="AN145" s="193"/>
      <c r="AO145" s="194"/>
      <c r="AP145" s="711"/>
      <c r="AQ145" s="711"/>
      <c r="AR145" s="193"/>
      <c r="AS145" s="194"/>
      <c r="AT145" s="711"/>
      <c r="AU145" s="711"/>
      <c r="AV145" s="193"/>
      <c r="AW145" s="194"/>
      <c r="AX145" s="711"/>
      <c r="AY145" s="711"/>
      <c r="AZ145" s="193"/>
      <c r="BA145" s="194"/>
      <c r="BB145" s="711"/>
      <c r="BC145" s="711"/>
      <c r="BD145" s="193"/>
      <c r="BE145" s="194"/>
      <c r="BF145" s="711"/>
      <c r="BG145" s="711"/>
      <c r="BH145" s="193"/>
      <c r="BI145" s="194"/>
      <c r="BJ145" s="192"/>
      <c r="BK145" s="788"/>
      <c r="BL145" s="724"/>
      <c r="BM145" s="716"/>
      <c r="BN145" s="716"/>
      <c r="BO145" s="716"/>
      <c r="BP145" s="717"/>
      <c r="BQ145" s="715"/>
      <c r="BR145" s="716"/>
      <c r="BS145" s="716"/>
      <c r="BT145" s="717"/>
      <c r="BU145" s="715"/>
      <c r="BV145" s="716"/>
      <c r="BW145" s="716"/>
      <c r="BX145" s="717"/>
      <c r="BY145" s="715"/>
      <c r="BZ145" s="716"/>
      <c r="CA145" s="716"/>
      <c r="CB145" s="717"/>
      <c r="CC145" s="715"/>
      <c r="CD145" s="716"/>
      <c r="CE145" s="716"/>
      <c r="CF145" s="717"/>
      <c r="CG145" s="715"/>
      <c r="CH145" s="716"/>
      <c r="CI145" s="716"/>
      <c r="CJ145" s="717"/>
      <c r="CK145" s="715"/>
      <c r="CL145" s="716"/>
      <c r="CM145" s="716"/>
      <c r="CN145" s="717"/>
      <c r="CO145" s="715"/>
      <c r="CP145" s="716"/>
      <c r="CQ145" s="716"/>
      <c r="CR145" s="717"/>
      <c r="CS145" s="715"/>
      <c r="CT145" s="716"/>
      <c r="CU145" s="716"/>
      <c r="CV145" s="717"/>
      <c r="CW145" s="715"/>
      <c r="CX145" s="716"/>
      <c r="CY145" s="716"/>
      <c r="CZ145" s="717"/>
      <c r="DA145" s="715"/>
      <c r="DB145" s="716"/>
      <c r="DC145" s="716"/>
      <c r="DD145" s="717"/>
      <c r="DE145" s="715"/>
      <c r="DF145" s="716"/>
      <c r="DG145" s="716"/>
      <c r="DH145" s="717"/>
      <c r="DI145" s="715"/>
      <c r="DJ145" s="716"/>
      <c r="DK145" s="716"/>
      <c r="DL145" s="717"/>
      <c r="DM145" s="715"/>
      <c r="DN145" s="716"/>
      <c r="DO145" s="716"/>
      <c r="DP145" s="717"/>
      <c r="DQ145" s="715"/>
      <c r="DR145" s="716"/>
      <c r="DS145" s="716"/>
      <c r="DT145" s="717"/>
      <c r="DU145" s="715"/>
      <c r="DV145" s="716"/>
      <c r="DW145" s="716"/>
      <c r="DX145" s="717"/>
      <c r="DY145" s="715"/>
      <c r="DZ145" s="716"/>
      <c r="EA145" s="716"/>
      <c r="EB145" s="717"/>
      <c r="EC145" s="715"/>
      <c r="ED145" s="716"/>
      <c r="EE145" s="716"/>
      <c r="EF145" s="717"/>
      <c r="EG145" s="715"/>
      <c r="EH145" s="716"/>
      <c r="EI145" s="716"/>
      <c r="EJ145" s="717"/>
      <c r="EK145" s="715"/>
      <c r="EL145" s="716"/>
      <c r="EM145" s="716"/>
      <c r="EN145" s="717"/>
      <c r="EO145" s="715"/>
      <c r="EP145" s="716"/>
      <c r="EQ145" s="716"/>
      <c r="ER145" s="717"/>
      <c r="ES145" s="715"/>
      <c r="ET145" s="716"/>
      <c r="EU145" s="716"/>
      <c r="EV145" s="717"/>
      <c r="EW145" s="715"/>
      <c r="EX145" s="716"/>
      <c r="EY145" s="716"/>
      <c r="EZ145" s="717"/>
      <c r="FA145" s="715"/>
      <c r="FB145" s="716"/>
      <c r="FC145" s="716"/>
      <c r="FD145" s="717"/>
      <c r="FE145" s="715"/>
      <c r="FF145" s="716"/>
      <c r="FG145" s="716"/>
      <c r="FH145" s="717"/>
      <c r="FI145" s="715"/>
      <c r="FJ145" s="716"/>
      <c r="FK145" s="716"/>
      <c r="FL145" s="717"/>
      <c r="FM145" s="715"/>
      <c r="FN145" s="716"/>
      <c r="FO145" s="716"/>
      <c r="FP145" s="717"/>
      <c r="FQ145" s="715"/>
      <c r="FR145" s="716"/>
      <c r="FS145" s="716"/>
      <c r="FT145" s="717"/>
      <c r="FU145" s="715"/>
      <c r="FV145" s="716"/>
      <c r="FW145" s="716"/>
      <c r="FX145" s="717"/>
      <c r="FY145" s="715"/>
      <c r="FZ145" s="716"/>
      <c r="GA145" s="716"/>
      <c r="GB145" s="716"/>
      <c r="GC145" s="733"/>
      <c r="GD145" s="727"/>
      <c r="GE145" s="727"/>
      <c r="GF145" s="727"/>
      <c r="GG145" s="730"/>
      <c r="GH145" s="794"/>
    </row>
    <row r="146" spans="3:190" ht="7.5" customHeight="1">
      <c r="C146" s="192"/>
      <c r="D146" s="192"/>
      <c r="E146" s="192"/>
      <c r="F146" s="192"/>
      <c r="G146" s="192"/>
      <c r="H146" s="192"/>
      <c r="I146" s="192"/>
      <c r="J146" s="192"/>
      <c r="K146" s="192"/>
      <c r="L146" s="192"/>
      <c r="M146" s="192"/>
      <c r="N146" s="194"/>
      <c r="O146" s="193"/>
      <c r="P146" s="711"/>
      <c r="Q146" s="711"/>
      <c r="R146" s="194"/>
      <c r="S146" s="193"/>
      <c r="T146" s="711"/>
      <c r="U146" s="711"/>
      <c r="V146" s="194"/>
      <c r="W146" s="193"/>
      <c r="X146" s="711"/>
      <c r="Y146" s="711"/>
      <c r="Z146" s="194"/>
      <c r="AA146" s="193"/>
      <c r="AB146" s="711"/>
      <c r="AC146" s="711"/>
      <c r="AD146" s="194"/>
      <c r="AE146" s="193"/>
      <c r="AF146" s="711"/>
      <c r="AG146" s="711"/>
      <c r="AH146" s="194"/>
      <c r="AI146" s="193"/>
      <c r="AJ146" s="711"/>
      <c r="AK146" s="711"/>
      <c r="AL146" s="194"/>
      <c r="AM146" s="193"/>
      <c r="AN146" s="711"/>
      <c r="AO146" s="711"/>
      <c r="AP146" s="194"/>
      <c r="AQ146" s="193"/>
      <c r="AR146" s="711"/>
      <c r="AS146" s="711"/>
      <c r="AT146" s="194"/>
      <c r="AU146" s="193"/>
      <c r="AV146" s="711"/>
      <c r="AW146" s="711"/>
      <c r="AX146" s="194"/>
      <c r="AY146" s="193"/>
      <c r="AZ146" s="711"/>
      <c r="BA146" s="711"/>
      <c r="BB146" s="194"/>
      <c r="BC146" s="193"/>
      <c r="BD146" s="711"/>
      <c r="BE146" s="711"/>
      <c r="BF146" s="194"/>
      <c r="BG146" s="193"/>
      <c r="BH146" s="711"/>
      <c r="BI146" s="711"/>
      <c r="BJ146" s="194"/>
      <c r="BK146" s="788"/>
      <c r="BL146" s="724"/>
      <c r="BM146" s="719"/>
      <c r="BN146" s="719"/>
      <c r="BO146" s="719"/>
      <c r="BP146" s="720"/>
      <c r="BQ146" s="718"/>
      <c r="BR146" s="719"/>
      <c r="BS146" s="719"/>
      <c r="BT146" s="720"/>
      <c r="BU146" s="718"/>
      <c r="BV146" s="719"/>
      <c r="BW146" s="719"/>
      <c r="BX146" s="720"/>
      <c r="BY146" s="718"/>
      <c r="BZ146" s="719"/>
      <c r="CA146" s="719"/>
      <c r="CB146" s="720"/>
      <c r="CC146" s="718"/>
      <c r="CD146" s="719"/>
      <c r="CE146" s="719"/>
      <c r="CF146" s="720"/>
      <c r="CG146" s="718"/>
      <c r="CH146" s="719"/>
      <c r="CI146" s="719"/>
      <c r="CJ146" s="720"/>
      <c r="CK146" s="718"/>
      <c r="CL146" s="719"/>
      <c r="CM146" s="719"/>
      <c r="CN146" s="720"/>
      <c r="CO146" s="718"/>
      <c r="CP146" s="719"/>
      <c r="CQ146" s="719"/>
      <c r="CR146" s="720"/>
      <c r="CS146" s="718"/>
      <c r="CT146" s="719"/>
      <c r="CU146" s="719"/>
      <c r="CV146" s="720"/>
      <c r="CW146" s="718"/>
      <c r="CX146" s="719"/>
      <c r="CY146" s="719"/>
      <c r="CZ146" s="720"/>
      <c r="DA146" s="718"/>
      <c r="DB146" s="719"/>
      <c r="DC146" s="719"/>
      <c r="DD146" s="720"/>
      <c r="DE146" s="718"/>
      <c r="DF146" s="719"/>
      <c r="DG146" s="719"/>
      <c r="DH146" s="720"/>
      <c r="DI146" s="718"/>
      <c r="DJ146" s="719"/>
      <c r="DK146" s="719"/>
      <c r="DL146" s="720"/>
      <c r="DM146" s="718"/>
      <c r="DN146" s="719"/>
      <c r="DO146" s="719"/>
      <c r="DP146" s="720"/>
      <c r="DQ146" s="718"/>
      <c r="DR146" s="719"/>
      <c r="DS146" s="719"/>
      <c r="DT146" s="720"/>
      <c r="DU146" s="718"/>
      <c r="DV146" s="719"/>
      <c r="DW146" s="719"/>
      <c r="DX146" s="720"/>
      <c r="DY146" s="718"/>
      <c r="DZ146" s="719"/>
      <c r="EA146" s="719"/>
      <c r="EB146" s="720"/>
      <c r="EC146" s="718"/>
      <c r="ED146" s="719"/>
      <c r="EE146" s="719"/>
      <c r="EF146" s="720"/>
      <c r="EG146" s="718"/>
      <c r="EH146" s="719"/>
      <c r="EI146" s="719"/>
      <c r="EJ146" s="720"/>
      <c r="EK146" s="718"/>
      <c r="EL146" s="719"/>
      <c r="EM146" s="719"/>
      <c r="EN146" s="720"/>
      <c r="EO146" s="718"/>
      <c r="EP146" s="719"/>
      <c r="EQ146" s="719"/>
      <c r="ER146" s="720"/>
      <c r="ES146" s="718"/>
      <c r="ET146" s="719"/>
      <c r="EU146" s="719"/>
      <c r="EV146" s="720"/>
      <c r="EW146" s="718"/>
      <c r="EX146" s="719"/>
      <c r="EY146" s="719"/>
      <c r="EZ146" s="720"/>
      <c r="FA146" s="718"/>
      <c r="FB146" s="719"/>
      <c r="FC146" s="719"/>
      <c r="FD146" s="720"/>
      <c r="FE146" s="718"/>
      <c r="FF146" s="719"/>
      <c r="FG146" s="719"/>
      <c r="FH146" s="720"/>
      <c r="FI146" s="718"/>
      <c r="FJ146" s="719"/>
      <c r="FK146" s="719"/>
      <c r="FL146" s="720"/>
      <c r="FM146" s="718"/>
      <c r="FN146" s="719"/>
      <c r="FO146" s="719"/>
      <c r="FP146" s="720"/>
      <c r="FQ146" s="718"/>
      <c r="FR146" s="719"/>
      <c r="FS146" s="719"/>
      <c r="FT146" s="720"/>
      <c r="FU146" s="718"/>
      <c r="FV146" s="719"/>
      <c r="FW146" s="719"/>
      <c r="FX146" s="720"/>
      <c r="FY146" s="718"/>
      <c r="FZ146" s="719"/>
      <c r="GA146" s="719"/>
      <c r="GB146" s="719"/>
      <c r="GC146" s="733"/>
      <c r="GD146" s="727"/>
      <c r="GE146" s="727"/>
      <c r="GF146" s="727"/>
      <c r="GG146" s="730"/>
      <c r="GH146" s="794"/>
    </row>
    <row r="147" spans="3:190" ht="7.5" customHeight="1">
      <c r="C147" s="192"/>
      <c r="D147" s="192"/>
      <c r="E147" s="192"/>
      <c r="F147" s="192"/>
      <c r="G147" s="192"/>
      <c r="H147" s="192"/>
      <c r="I147" s="192"/>
      <c r="J147" s="192"/>
      <c r="K147" s="192"/>
      <c r="L147" s="192"/>
      <c r="M147" s="192"/>
      <c r="N147" s="192"/>
      <c r="O147" s="194"/>
      <c r="P147" s="711"/>
      <c r="Q147" s="711"/>
      <c r="R147" s="193"/>
      <c r="S147" s="194"/>
      <c r="T147" s="711"/>
      <c r="U147" s="711"/>
      <c r="V147" s="193"/>
      <c r="W147" s="194"/>
      <c r="X147" s="711"/>
      <c r="Y147" s="711"/>
      <c r="Z147" s="193"/>
      <c r="AA147" s="194"/>
      <c r="AB147" s="711"/>
      <c r="AC147" s="711"/>
      <c r="AD147" s="193"/>
      <c r="AE147" s="194"/>
      <c r="AF147" s="711"/>
      <c r="AG147" s="711"/>
      <c r="AH147" s="193"/>
      <c r="AI147" s="194"/>
      <c r="AJ147" s="711"/>
      <c r="AK147" s="711"/>
      <c r="AL147" s="193"/>
      <c r="AM147" s="194"/>
      <c r="AN147" s="711"/>
      <c r="AO147" s="711"/>
      <c r="AP147" s="193"/>
      <c r="AQ147" s="194"/>
      <c r="AR147" s="711"/>
      <c r="AS147" s="711"/>
      <c r="AT147" s="193"/>
      <c r="AU147" s="194"/>
      <c r="AV147" s="711"/>
      <c r="AW147" s="711"/>
      <c r="AX147" s="193"/>
      <c r="AY147" s="194"/>
      <c r="AZ147" s="711"/>
      <c r="BA147" s="711"/>
      <c r="BB147" s="193"/>
      <c r="BC147" s="194"/>
      <c r="BD147" s="711"/>
      <c r="BE147" s="711"/>
      <c r="BF147" s="193"/>
      <c r="BG147" s="194"/>
      <c r="BH147" s="711"/>
      <c r="BI147" s="711"/>
      <c r="BJ147" s="193"/>
      <c r="BK147" s="788" t="s">
        <v>318</v>
      </c>
      <c r="BL147" s="724"/>
      <c r="BM147" s="713"/>
      <c r="BN147" s="713"/>
      <c r="BO147" s="713"/>
      <c r="BP147" s="714"/>
      <c r="BQ147" s="712"/>
      <c r="BR147" s="713"/>
      <c r="BS147" s="713"/>
      <c r="BT147" s="714"/>
      <c r="BU147" s="712"/>
      <c r="BV147" s="713"/>
      <c r="BW147" s="713"/>
      <c r="BX147" s="714"/>
      <c r="BY147" s="712"/>
      <c r="BZ147" s="713"/>
      <c r="CA147" s="713"/>
      <c r="CB147" s="714"/>
      <c r="CC147" s="712"/>
      <c r="CD147" s="713"/>
      <c r="CE147" s="713"/>
      <c r="CF147" s="714"/>
      <c r="CG147" s="712"/>
      <c r="CH147" s="713"/>
      <c r="CI147" s="713"/>
      <c r="CJ147" s="714"/>
      <c r="CK147" s="712"/>
      <c r="CL147" s="713"/>
      <c r="CM147" s="713"/>
      <c r="CN147" s="714"/>
      <c r="CO147" s="712"/>
      <c r="CP147" s="713"/>
      <c r="CQ147" s="713"/>
      <c r="CR147" s="714"/>
      <c r="CS147" s="712"/>
      <c r="CT147" s="713"/>
      <c r="CU147" s="713"/>
      <c r="CV147" s="714"/>
      <c r="CW147" s="712"/>
      <c r="CX147" s="713"/>
      <c r="CY147" s="713"/>
      <c r="CZ147" s="714"/>
      <c r="DA147" s="712"/>
      <c r="DB147" s="713"/>
      <c r="DC147" s="713"/>
      <c r="DD147" s="714"/>
      <c r="DE147" s="712"/>
      <c r="DF147" s="713"/>
      <c r="DG147" s="713"/>
      <c r="DH147" s="714"/>
      <c r="DI147" s="712"/>
      <c r="DJ147" s="713"/>
      <c r="DK147" s="713"/>
      <c r="DL147" s="714"/>
      <c r="DM147" s="712"/>
      <c r="DN147" s="713"/>
      <c r="DO147" s="713"/>
      <c r="DP147" s="714"/>
      <c r="DQ147" s="712"/>
      <c r="DR147" s="713"/>
      <c r="DS147" s="713"/>
      <c r="DT147" s="714"/>
      <c r="DU147" s="712"/>
      <c r="DV147" s="713"/>
      <c r="DW147" s="713"/>
      <c r="DX147" s="714"/>
      <c r="DY147" s="712"/>
      <c r="DZ147" s="713"/>
      <c r="EA147" s="713"/>
      <c r="EB147" s="714"/>
      <c r="EC147" s="712"/>
      <c r="ED147" s="713"/>
      <c r="EE147" s="713"/>
      <c r="EF147" s="714"/>
      <c r="EG147" s="712"/>
      <c r="EH147" s="713"/>
      <c r="EI147" s="713"/>
      <c r="EJ147" s="714"/>
      <c r="EK147" s="712"/>
      <c r="EL147" s="713"/>
      <c r="EM147" s="713"/>
      <c r="EN147" s="714"/>
      <c r="EO147" s="712"/>
      <c r="EP147" s="713"/>
      <c r="EQ147" s="713"/>
      <c r="ER147" s="714"/>
      <c r="ES147" s="712"/>
      <c r="ET147" s="713"/>
      <c r="EU147" s="713"/>
      <c r="EV147" s="714"/>
      <c r="EW147" s="712"/>
      <c r="EX147" s="713"/>
      <c r="EY147" s="713"/>
      <c r="EZ147" s="714"/>
      <c r="FA147" s="712"/>
      <c r="FB147" s="713"/>
      <c r="FC147" s="713"/>
      <c r="FD147" s="714"/>
      <c r="FE147" s="712"/>
      <c r="FF147" s="713"/>
      <c r="FG147" s="713"/>
      <c r="FH147" s="714"/>
      <c r="FI147" s="712"/>
      <c r="FJ147" s="713"/>
      <c r="FK147" s="713"/>
      <c r="FL147" s="714"/>
      <c r="FM147" s="712"/>
      <c r="FN147" s="713"/>
      <c r="FO147" s="713"/>
      <c r="FP147" s="714"/>
      <c r="FQ147" s="712"/>
      <c r="FR147" s="713"/>
      <c r="FS147" s="713"/>
      <c r="FT147" s="714"/>
      <c r="FU147" s="712"/>
      <c r="FV147" s="713"/>
      <c r="FW147" s="713"/>
      <c r="FX147" s="714"/>
      <c r="FY147" s="712"/>
      <c r="FZ147" s="713"/>
      <c r="GA147" s="713"/>
      <c r="GB147" s="713"/>
      <c r="GC147" s="733"/>
      <c r="GD147" s="727"/>
      <c r="GE147" s="727"/>
      <c r="GF147" s="727"/>
      <c r="GG147" s="730"/>
      <c r="GH147" s="794">
        <f>GC147-MAX(GD147:GG150)</f>
        <v>0</v>
      </c>
    </row>
    <row r="148" spans="3:190" ht="7.5" customHeight="1">
      <c r="C148" s="192"/>
      <c r="D148" s="192"/>
      <c r="E148" s="192"/>
      <c r="F148" s="192"/>
      <c r="G148" s="192"/>
      <c r="H148" s="192"/>
      <c r="I148" s="192"/>
      <c r="J148" s="192"/>
      <c r="K148" s="192"/>
      <c r="L148" s="192"/>
      <c r="M148" s="192"/>
      <c r="N148" s="192"/>
      <c r="O148" s="192"/>
      <c r="P148" s="194"/>
      <c r="Q148" s="193"/>
      <c r="R148" s="711"/>
      <c r="S148" s="711"/>
      <c r="T148" s="194"/>
      <c r="U148" s="193"/>
      <c r="V148" s="711"/>
      <c r="W148" s="711"/>
      <c r="X148" s="194"/>
      <c r="Y148" s="193"/>
      <c r="Z148" s="711"/>
      <c r="AA148" s="711"/>
      <c r="AB148" s="194"/>
      <c r="AC148" s="193"/>
      <c r="AD148" s="711"/>
      <c r="AE148" s="711"/>
      <c r="AF148" s="194"/>
      <c r="AG148" s="193"/>
      <c r="AH148" s="711"/>
      <c r="AI148" s="711"/>
      <c r="AJ148" s="194"/>
      <c r="AK148" s="193"/>
      <c r="AL148" s="711"/>
      <c r="AM148" s="711"/>
      <c r="AN148" s="194"/>
      <c r="AO148" s="193"/>
      <c r="AP148" s="711"/>
      <c r="AQ148" s="711"/>
      <c r="AR148" s="194"/>
      <c r="AS148" s="193"/>
      <c r="AT148" s="711"/>
      <c r="AU148" s="711"/>
      <c r="AV148" s="194"/>
      <c r="AW148" s="193"/>
      <c r="AX148" s="711"/>
      <c r="AY148" s="711"/>
      <c r="AZ148" s="194"/>
      <c r="BA148" s="193"/>
      <c r="BB148" s="711"/>
      <c r="BC148" s="711"/>
      <c r="BD148" s="194"/>
      <c r="BE148" s="193"/>
      <c r="BF148" s="711"/>
      <c r="BG148" s="711"/>
      <c r="BH148" s="194"/>
      <c r="BI148" s="193"/>
      <c r="BJ148" s="192"/>
      <c r="BK148" s="788"/>
      <c r="BL148" s="724"/>
      <c r="BM148" s="716"/>
      <c r="BN148" s="716"/>
      <c r="BO148" s="716"/>
      <c r="BP148" s="717"/>
      <c r="BQ148" s="715"/>
      <c r="BR148" s="716"/>
      <c r="BS148" s="716"/>
      <c r="BT148" s="717"/>
      <c r="BU148" s="715"/>
      <c r="BV148" s="716"/>
      <c r="BW148" s="716"/>
      <c r="BX148" s="717"/>
      <c r="BY148" s="715"/>
      <c r="BZ148" s="716"/>
      <c r="CA148" s="716"/>
      <c r="CB148" s="717"/>
      <c r="CC148" s="715"/>
      <c r="CD148" s="716"/>
      <c r="CE148" s="716"/>
      <c r="CF148" s="717"/>
      <c r="CG148" s="715"/>
      <c r="CH148" s="716"/>
      <c r="CI148" s="716"/>
      <c r="CJ148" s="717"/>
      <c r="CK148" s="715"/>
      <c r="CL148" s="716"/>
      <c r="CM148" s="716"/>
      <c r="CN148" s="717"/>
      <c r="CO148" s="715"/>
      <c r="CP148" s="716"/>
      <c r="CQ148" s="716"/>
      <c r="CR148" s="717"/>
      <c r="CS148" s="715"/>
      <c r="CT148" s="716"/>
      <c r="CU148" s="716"/>
      <c r="CV148" s="717"/>
      <c r="CW148" s="715"/>
      <c r="CX148" s="716"/>
      <c r="CY148" s="716"/>
      <c r="CZ148" s="717"/>
      <c r="DA148" s="715"/>
      <c r="DB148" s="716"/>
      <c r="DC148" s="716"/>
      <c r="DD148" s="717"/>
      <c r="DE148" s="715"/>
      <c r="DF148" s="716"/>
      <c r="DG148" s="716"/>
      <c r="DH148" s="717"/>
      <c r="DI148" s="715"/>
      <c r="DJ148" s="716"/>
      <c r="DK148" s="716"/>
      <c r="DL148" s="717"/>
      <c r="DM148" s="715"/>
      <c r="DN148" s="716"/>
      <c r="DO148" s="716"/>
      <c r="DP148" s="717"/>
      <c r="DQ148" s="715"/>
      <c r="DR148" s="716"/>
      <c r="DS148" s="716"/>
      <c r="DT148" s="717"/>
      <c r="DU148" s="715"/>
      <c r="DV148" s="716"/>
      <c r="DW148" s="716"/>
      <c r="DX148" s="717"/>
      <c r="DY148" s="715"/>
      <c r="DZ148" s="716"/>
      <c r="EA148" s="716"/>
      <c r="EB148" s="717"/>
      <c r="EC148" s="715"/>
      <c r="ED148" s="716"/>
      <c r="EE148" s="716"/>
      <c r="EF148" s="717"/>
      <c r="EG148" s="715"/>
      <c r="EH148" s="716"/>
      <c r="EI148" s="716"/>
      <c r="EJ148" s="717"/>
      <c r="EK148" s="715"/>
      <c r="EL148" s="716"/>
      <c r="EM148" s="716"/>
      <c r="EN148" s="717"/>
      <c r="EO148" s="715"/>
      <c r="EP148" s="716"/>
      <c r="EQ148" s="716"/>
      <c r="ER148" s="717"/>
      <c r="ES148" s="715"/>
      <c r="ET148" s="716"/>
      <c r="EU148" s="716"/>
      <c r="EV148" s="717"/>
      <c r="EW148" s="715"/>
      <c r="EX148" s="716"/>
      <c r="EY148" s="716"/>
      <c r="EZ148" s="717"/>
      <c r="FA148" s="715"/>
      <c r="FB148" s="716"/>
      <c r="FC148" s="716"/>
      <c r="FD148" s="717"/>
      <c r="FE148" s="715"/>
      <c r="FF148" s="716"/>
      <c r="FG148" s="716"/>
      <c r="FH148" s="717"/>
      <c r="FI148" s="715"/>
      <c r="FJ148" s="716"/>
      <c r="FK148" s="716"/>
      <c r="FL148" s="717"/>
      <c r="FM148" s="715"/>
      <c r="FN148" s="716"/>
      <c r="FO148" s="716"/>
      <c r="FP148" s="717"/>
      <c r="FQ148" s="715"/>
      <c r="FR148" s="716"/>
      <c r="FS148" s="716"/>
      <c r="FT148" s="717"/>
      <c r="FU148" s="715"/>
      <c r="FV148" s="716"/>
      <c r="FW148" s="716"/>
      <c r="FX148" s="717"/>
      <c r="FY148" s="715"/>
      <c r="FZ148" s="716"/>
      <c r="GA148" s="716"/>
      <c r="GB148" s="716"/>
      <c r="GC148" s="733"/>
      <c r="GD148" s="727"/>
      <c r="GE148" s="727"/>
      <c r="GF148" s="727"/>
      <c r="GG148" s="730"/>
      <c r="GH148" s="794"/>
    </row>
    <row r="149" spans="3:190" ht="7.5" customHeight="1">
      <c r="C149" s="192"/>
      <c r="D149" s="192"/>
      <c r="E149" s="192"/>
      <c r="F149" s="192"/>
      <c r="G149" s="192"/>
      <c r="H149" s="192"/>
      <c r="I149" s="192"/>
      <c r="J149" s="192"/>
      <c r="K149" s="192"/>
      <c r="L149" s="192"/>
      <c r="M149" s="192"/>
      <c r="N149" s="192"/>
      <c r="O149" s="192"/>
      <c r="P149" s="192"/>
      <c r="Q149" s="194"/>
      <c r="R149" s="711"/>
      <c r="S149" s="711"/>
      <c r="T149" s="193"/>
      <c r="U149" s="194"/>
      <c r="V149" s="711"/>
      <c r="W149" s="711"/>
      <c r="X149" s="193"/>
      <c r="Y149" s="194"/>
      <c r="Z149" s="711"/>
      <c r="AA149" s="711"/>
      <c r="AB149" s="193"/>
      <c r="AC149" s="194"/>
      <c r="AD149" s="711"/>
      <c r="AE149" s="711"/>
      <c r="AF149" s="193"/>
      <c r="AG149" s="194"/>
      <c r="AH149" s="711"/>
      <c r="AI149" s="711"/>
      <c r="AJ149" s="193"/>
      <c r="AK149" s="194"/>
      <c r="AL149" s="711"/>
      <c r="AM149" s="711"/>
      <c r="AN149" s="193"/>
      <c r="AO149" s="194"/>
      <c r="AP149" s="711"/>
      <c r="AQ149" s="711"/>
      <c r="AR149" s="193"/>
      <c r="AS149" s="194"/>
      <c r="AT149" s="711"/>
      <c r="AU149" s="711"/>
      <c r="AV149" s="193"/>
      <c r="AW149" s="194"/>
      <c r="AX149" s="711"/>
      <c r="AY149" s="711"/>
      <c r="AZ149" s="193"/>
      <c r="BA149" s="194"/>
      <c r="BB149" s="711"/>
      <c r="BC149" s="711"/>
      <c r="BD149" s="193"/>
      <c r="BE149" s="194"/>
      <c r="BF149" s="711"/>
      <c r="BG149" s="711"/>
      <c r="BH149" s="193"/>
      <c r="BI149" s="194"/>
      <c r="BJ149" s="192"/>
      <c r="BK149" s="788"/>
      <c r="BL149" s="724"/>
      <c r="BM149" s="716"/>
      <c r="BN149" s="716"/>
      <c r="BO149" s="716"/>
      <c r="BP149" s="717"/>
      <c r="BQ149" s="715"/>
      <c r="BR149" s="716"/>
      <c r="BS149" s="716"/>
      <c r="BT149" s="717"/>
      <c r="BU149" s="715"/>
      <c r="BV149" s="716"/>
      <c r="BW149" s="716"/>
      <c r="BX149" s="717"/>
      <c r="BY149" s="715"/>
      <c r="BZ149" s="716"/>
      <c r="CA149" s="716"/>
      <c r="CB149" s="717"/>
      <c r="CC149" s="715"/>
      <c r="CD149" s="716"/>
      <c r="CE149" s="716"/>
      <c r="CF149" s="717"/>
      <c r="CG149" s="715"/>
      <c r="CH149" s="716"/>
      <c r="CI149" s="716"/>
      <c r="CJ149" s="717"/>
      <c r="CK149" s="715"/>
      <c r="CL149" s="716"/>
      <c r="CM149" s="716"/>
      <c r="CN149" s="717"/>
      <c r="CO149" s="715"/>
      <c r="CP149" s="716"/>
      <c r="CQ149" s="716"/>
      <c r="CR149" s="717"/>
      <c r="CS149" s="715"/>
      <c r="CT149" s="716"/>
      <c r="CU149" s="716"/>
      <c r="CV149" s="717"/>
      <c r="CW149" s="715"/>
      <c r="CX149" s="716"/>
      <c r="CY149" s="716"/>
      <c r="CZ149" s="717"/>
      <c r="DA149" s="715"/>
      <c r="DB149" s="716"/>
      <c r="DC149" s="716"/>
      <c r="DD149" s="717"/>
      <c r="DE149" s="715"/>
      <c r="DF149" s="716"/>
      <c r="DG149" s="716"/>
      <c r="DH149" s="717"/>
      <c r="DI149" s="715"/>
      <c r="DJ149" s="716"/>
      <c r="DK149" s="716"/>
      <c r="DL149" s="717"/>
      <c r="DM149" s="715"/>
      <c r="DN149" s="716"/>
      <c r="DO149" s="716"/>
      <c r="DP149" s="717"/>
      <c r="DQ149" s="715"/>
      <c r="DR149" s="716"/>
      <c r="DS149" s="716"/>
      <c r="DT149" s="717"/>
      <c r="DU149" s="715"/>
      <c r="DV149" s="716"/>
      <c r="DW149" s="716"/>
      <c r="DX149" s="717"/>
      <c r="DY149" s="715"/>
      <c r="DZ149" s="716"/>
      <c r="EA149" s="716"/>
      <c r="EB149" s="717"/>
      <c r="EC149" s="715"/>
      <c r="ED149" s="716"/>
      <c r="EE149" s="716"/>
      <c r="EF149" s="717"/>
      <c r="EG149" s="715"/>
      <c r="EH149" s="716"/>
      <c r="EI149" s="716"/>
      <c r="EJ149" s="717"/>
      <c r="EK149" s="715"/>
      <c r="EL149" s="716"/>
      <c r="EM149" s="716"/>
      <c r="EN149" s="717"/>
      <c r="EO149" s="715"/>
      <c r="EP149" s="716"/>
      <c r="EQ149" s="716"/>
      <c r="ER149" s="717"/>
      <c r="ES149" s="715"/>
      <c r="ET149" s="716"/>
      <c r="EU149" s="716"/>
      <c r="EV149" s="717"/>
      <c r="EW149" s="715"/>
      <c r="EX149" s="716"/>
      <c r="EY149" s="716"/>
      <c r="EZ149" s="717"/>
      <c r="FA149" s="715"/>
      <c r="FB149" s="716"/>
      <c r="FC149" s="716"/>
      <c r="FD149" s="717"/>
      <c r="FE149" s="715"/>
      <c r="FF149" s="716"/>
      <c r="FG149" s="716"/>
      <c r="FH149" s="717"/>
      <c r="FI149" s="715"/>
      <c r="FJ149" s="716"/>
      <c r="FK149" s="716"/>
      <c r="FL149" s="717"/>
      <c r="FM149" s="715"/>
      <c r="FN149" s="716"/>
      <c r="FO149" s="716"/>
      <c r="FP149" s="717"/>
      <c r="FQ149" s="715"/>
      <c r="FR149" s="716"/>
      <c r="FS149" s="716"/>
      <c r="FT149" s="717"/>
      <c r="FU149" s="715"/>
      <c r="FV149" s="716"/>
      <c r="FW149" s="716"/>
      <c r="FX149" s="717"/>
      <c r="FY149" s="715"/>
      <c r="FZ149" s="716"/>
      <c r="GA149" s="716"/>
      <c r="GB149" s="716"/>
      <c r="GC149" s="733"/>
      <c r="GD149" s="727"/>
      <c r="GE149" s="727"/>
      <c r="GF149" s="727"/>
      <c r="GG149" s="730"/>
      <c r="GH149" s="794"/>
    </row>
    <row r="150" spans="3:190" ht="7.5" customHeight="1">
      <c r="C150" s="192"/>
      <c r="D150" s="192"/>
      <c r="E150" s="192"/>
      <c r="F150" s="192"/>
      <c r="G150" s="192"/>
      <c r="H150" s="192"/>
      <c r="I150" s="192"/>
      <c r="J150" s="192"/>
      <c r="K150" s="192"/>
      <c r="L150" s="192"/>
      <c r="M150" s="192"/>
      <c r="N150" s="192"/>
      <c r="O150" s="192"/>
      <c r="P150" s="192"/>
      <c r="Q150" s="192"/>
      <c r="R150" s="194"/>
      <c r="S150" s="193"/>
      <c r="T150" s="711"/>
      <c r="U150" s="711"/>
      <c r="V150" s="194"/>
      <c r="W150" s="193"/>
      <c r="X150" s="711"/>
      <c r="Y150" s="711"/>
      <c r="Z150" s="194"/>
      <c r="AA150" s="193"/>
      <c r="AB150" s="711"/>
      <c r="AC150" s="711"/>
      <c r="AD150" s="194"/>
      <c r="AE150" s="193"/>
      <c r="AF150" s="711"/>
      <c r="AG150" s="711"/>
      <c r="AH150" s="194"/>
      <c r="AI150" s="193"/>
      <c r="AJ150" s="711"/>
      <c r="AK150" s="711"/>
      <c r="AL150" s="194"/>
      <c r="AM150" s="193"/>
      <c r="AN150" s="711"/>
      <c r="AO150" s="711"/>
      <c r="AP150" s="194"/>
      <c r="AQ150" s="193"/>
      <c r="AR150" s="711"/>
      <c r="AS150" s="711"/>
      <c r="AT150" s="194"/>
      <c r="AU150" s="193"/>
      <c r="AV150" s="711"/>
      <c r="AW150" s="711"/>
      <c r="AX150" s="194"/>
      <c r="AY150" s="193"/>
      <c r="AZ150" s="711"/>
      <c r="BA150" s="711"/>
      <c r="BB150" s="194"/>
      <c r="BC150" s="193"/>
      <c r="BD150" s="711"/>
      <c r="BE150" s="711"/>
      <c r="BF150" s="194"/>
      <c r="BG150" s="193"/>
      <c r="BH150" s="711"/>
      <c r="BI150" s="711"/>
      <c r="BJ150" s="194"/>
      <c r="BK150" s="788"/>
      <c r="BL150" s="724"/>
      <c r="BM150" s="719"/>
      <c r="BN150" s="719"/>
      <c r="BO150" s="719"/>
      <c r="BP150" s="720"/>
      <c r="BQ150" s="718"/>
      <c r="BR150" s="719"/>
      <c r="BS150" s="719"/>
      <c r="BT150" s="720"/>
      <c r="BU150" s="718"/>
      <c r="BV150" s="719"/>
      <c r="BW150" s="719"/>
      <c r="BX150" s="720"/>
      <c r="BY150" s="718"/>
      <c r="BZ150" s="719"/>
      <c r="CA150" s="719"/>
      <c r="CB150" s="720"/>
      <c r="CC150" s="718"/>
      <c r="CD150" s="719"/>
      <c r="CE150" s="719"/>
      <c r="CF150" s="720"/>
      <c r="CG150" s="718"/>
      <c r="CH150" s="719"/>
      <c r="CI150" s="719"/>
      <c r="CJ150" s="720"/>
      <c r="CK150" s="718"/>
      <c r="CL150" s="719"/>
      <c r="CM150" s="719"/>
      <c r="CN150" s="720"/>
      <c r="CO150" s="718"/>
      <c r="CP150" s="719"/>
      <c r="CQ150" s="719"/>
      <c r="CR150" s="720"/>
      <c r="CS150" s="718"/>
      <c r="CT150" s="719"/>
      <c r="CU150" s="719"/>
      <c r="CV150" s="720"/>
      <c r="CW150" s="718"/>
      <c r="CX150" s="719"/>
      <c r="CY150" s="719"/>
      <c r="CZ150" s="720"/>
      <c r="DA150" s="718"/>
      <c r="DB150" s="719"/>
      <c r="DC150" s="719"/>
      <c r="DD150" s="720"/>
      <c r="DE150" s="718"/>
      <c r="DF150" s="719"/>
      <c r="DG150" s="719"/>
      <c r="DH150" s="720"/>
      <c r="DI150" s="718"/>
      <c r="DJ150" s="719"/>
      <c r="DK150" s="719"/>
      <c r="DL150" s="720"/>
      <c r="DM150" s="718"/>
      <c r="DN150" s="719"/>
      <c r="DO150" s="719"/>
      <c r="DP150" s="720"/>
      <c r="DQ150" s="718"/>
      <c r="DR150" s="719"/>
      <c r="DS150" s="719"/>
      <c r="DT150" s="720"/>
      <c r="DU150" s="718"/>
      <c r="DV150" s="719"/>
      <c r="DW150" s="719"/>
      <c r="DX150" s="720"/>
      <c r="DY150" s="718"/>
      <c r="DZ150" s="719"/>
      <c r="EA150" s="719"/>
      <c r="EB150" s="720"/>
      <c r="EC150" s="718"/>
      <c r="ED150" s="719"/>
      <c r="EE150" s="719"/>
      <c r="EF150" s="720"/>
      <c r="EG150" s="718"/>
      <c r="EH150" s="719"/>
      <c r="EI150" s="719"/>
      <c r="EJ150" s="720"/>
      <c r="EK150" s="718"/>
      <c r="EL150" s="719"/>
      <c r="EM150" s="719"/>
      <c r="EN150" s="720"/>
      <c r="EO150" s="718"/>
      <c r="EP150" s="719"/>
      <c r="EQ150" s="719"/>
      <c r="ER150" s="720"/>
      <c r="ES150" s="718"/>
      <c r="ET150" s="719"/>
      <c r="EU150" s="719"/>
      <c r="EV150" s="720"/>
      <c r="EW150" s="718"/>
      <c r="EX150" s="719"/>
      <c r="EY150" s="719"/>
      <c r="EZ150" s="720"/>
      <c r="FA150" s="718"/>
      <c r="FB150" s="719"/>
      <c r="FC150" s="719"/>
      <c r="FD150" s="720"/>
      <c r="FE150" s="718"/>
      <c r="FF150" s="719"/>
      <c r="FG150" s="719"/>
      <c r="FH150" s="720"/>
      <c r="FI150" s="718"/>
      <c r="FJ150" s="719"/>
      <c r="FK150" s="719"/>
      <c r="FL150" s="720"/>
      <c r="FM150" s="718"/>
      <c r="FN150" s="719"/>
      <c r="FO150" s="719"/>
      <c r="FP150" s="720"/>
      <c r="FQ150" s="718"/>
      <c r="FR150" s="719"/>
      <c r="FS150" s="719"/>
      <c r="FT150" s="720"/>
      <c r="FU150" s="718"/>
      <c r="FV150" s="719"/>
      <c r="FW150" s="719"/>
      <c r="FX150" s="720"/>
      <c r="FY150" s="718"/>
      <c r="FZ150" s="719"/>
      <c r="GA150" s="719"/>
      <c r="GB150" s="719"/>
      <c r="GC150" s="733"/>
      <c r="GD150" s="727"/>
      <c r="GE150" s="727"/>
      <c r="GF150" s="727"/>
      <c r="GG150" s="730"/>
      <c r="GH150" s="794"/>
    </row>
    <row r="151" spans="3:190" ht="7.5" customHeight="1">
      <c r="C151" s="192"/>
      <c r="D151" s="192"/>
      <c r="E151" s="192"/>
      <c r="F151" s="192"/>
      <c r="G151" s="192"/>
      <c r="H151" s="192"/>
      <c r="I151" s="192"/>
      <c r="J151" s="192"/>
      <c r="K151" s="192"/>
      <c r="L151" s="192"/>
      <c r="M151" s="192"/>
      <c r="N151" s="192"/>
      <c r="O151" s="192"/>
      <c r="P151" s="192"/>
      <c r="Q151" s="192"/>
      <c r="R151" s="192"/>
      <c r="S151" s="194"/>
      <c r="T151" s="711"/>
      <c r="U151" s="711"/>
      <c r="V151" s="193"/>
      <c r="W151" s="194"/>
      <c r="X151" s="711"/>
      <c r="Y151" s="711"/>
      <c r="Z151" s="193"/>
      <c r="AA151" s="194"/>
      <c r="AB151" s="711"/>
      <c r="AC151" s="711"/>
      <c r="AD151" s="193"/>
      <c r="AE151" s="194"/>
      <c r="AF151" s="711"/>
      <c r="AG151" s="711"/>
      <c r="AH151" s="193"/>
      <c r="AI151" s="194"/>
      <c r="AJ151" s="711"/>
      <c r="AK151" s="711"/>
      <c r="AL151" s="193"/>
      <c r="AM151" s="194"/>
      <c r="AN151" s="711"/>
      <c r="AO151" s="711"/>
      <c r="AP151" s="193"/>
      <c r="AQ151" s="194"/>
      <c r="AR151" s="711"/>
      <c r="AS151" s="711"/>
      <c r="AT151" s="193"/>
      <c r="AU151" s="194"/>
      <c r="AV151" s="711"/>
      <c r="AW151" s="711"/>
      <c r="AX151" s="193"/>
      <c r="AY151" s="194"/>
      <c r="AZ151" s="711"/>
      <c r="BA151" s="711"/>
      <c r="BB151" s="193"/>
      <c r="BC151" s="194"/>
      <c r="BD151" s="711"/>
      <c r="BE151" s="711"/>
      <c r="BF151" s="193"/>
      <c r="BG151" s="194"/>
      <c r="BH151" s="711"/>
      <c r="BI151" s="711"/>
      <c r="BJ151" s="193"/>
      <c r="BK151" s="788" t="s">
        <v>319</v>
      </c>
      <c r="BL151" s="724"/>
      <c r="BM151" s="713"/>
      <c r="BN151" s="713"/>
      <c r="BO151" s="713"/>
      <c r="BP151" s="714"/>
      <c r="BQ151" s="712"/>
      <c r="BR151" s="713"/>
      <c r="BS151" s="713"/>
      <c r="BT151" s="714"/>
      <c r="BU151" s="712"/>
      <c r="BV151" s="713"/>
      <c r="BW151" s="713"/>
      <c r="BX151" s="714"/>
      <c r="BY151" s="712"/>
      <c r="BZ151" s="713"/>
      <c r="CA151" s="713"/>
      <c r="CB151" s="714"/>
      <c r="CC151" s="712"/>
      <c r="CD151" s="713"/>
      <c r="CE151" s="713"/>
      <c r="CF151" s="714"/>
      <c r="CG151" s="712"/>
      <c r="CH151" s="713"/>
      <c r="CI151" s="713"/>
      <c r="CJ151" s="714"/>
      <c r="CK151" s="712"/>
      <c r="CL151" s="713"/>
      <c r="CM151" s="713"/>
      <c r="CN151" s="714"/>
      <c r="CO151" s="712"/>
      <c r="CP151" s="713"/>
      <c r="CQ151" s="713"/>
      <c r="CR151" s="714"/>
      <c r="CS151" s="712"/>
      <c r="CT151" s="713"/>
      <c r="CU151" s="713"/>
      <c r="CV151" s="714"/>
      <c r="CW151" s="712"/>
      <c r="CX151" s="713"/>
      <c r="CY151" s="713"/>
      <c r="CZ151" s="714"/>
      <c r="DA151" s="712"/>
      <c r="DB151" s="713"/>
      <c r="DC151" s="713"/>
      <c r="DD151" s="714"/>
      <c r="DE151" s="712"/>
      <c r="DF151" s="713"/>
      <c r="DG151" s="713"/>
      <c r="DH151" s="714"/>
      <c r="DI151" s="712"/>
      <c r="DJ151" s="713"/>
      <c r="DK151" s="713"/>
      <c r="DL151" s="714"/>
      <c r="DM151" s="712"/>
      <c r="DN151" s="713"/>
      <c r="DO151" s="713"/>
      <c r="DP151" s="714"/>
      <c r="DQ151" s="712"/>
      <c r="DR151" s="713"/>
      <c r="DS151" s="713"/>
      <c r="DT151" s="714"/>
      <c r="DU151" s="712"/>
      <c r="DV151" s="713"/>
      <c r="DW151" s="713"/>
      <c r="DX151" s="714"/>
      <c r="DY151" s="712"/>
      <c r="DZ151" s="713"/>
      <c r="EA151" s="713"/>
      <c r="EB151" s="714"/>
      <c r="EC151" s="712"/>
      <c r="ED151" s="713"/>
      <c r="EE151" s="713"/>
      <c r="EF151" s="714"/>
      <c r="EG151" s="712"/>
      <c r="EH151" s="713"/>
      <c r="EI151" s="713"/>
      <c r="EJ151" s="714"/>
      <c r="EK151" s="712"/>
      <c r="EL151" s="713"/>
      <c r="EM151" s="713"/>
      <c r="EN151" s="714"/>
      <c r="EO151" s="712"/>
      <c r="EP151" s="713"/>
      <c r="EQ151" s="713"/>
      <c r="ER151" s="714"/>
      <c r="ES151" s="712"/>
      <c r="ET151" s="713"/>
      <c r="EU151" s="713"/>
      <c r="EV151" s="714"/>
      <c r="EW151" s="712"/>
      <c r="EX151" s="713"/>
      <c r="EY151" s="713"/>
      <c r="EZ151" s="714"/>
      <c r="FA151" s="712"/>
      <c r="FB151" s="713"/>
      <c r="FC151" s="713"/>
      <c r="FD151" s="714"/>
      <c r="FE151" s="712"/>
      <c r="FF151" s="713"/>
      <c r="FG151" s="713"/>
      <c r="FH151" s="714"/>
      <c r="FI151" s="712"/>
      <c r="FJ151" s="713"/>
      <c r="FK151" s="713"/>
      <c r="FL151" s="714"/>
      <c r="FM151" s="712"/>
      <c r="FN151" s="713"/>
      <c r="FO151" s="713"/>
      <c r="FP151" s="714"/>
      <c r="FQ151" s="712"/>
      <c r="FR151" s="713"/>
      <c r="FS151" s="713"/>
      <c r="FT151" s="714"/>
      <c r="FU151" s="712"/>
      <c r="FV151" s="713"/>
      <c r="FW151" s="713"/>
      <c r="FX151" s="714"/>
      <c r="FY151" s="712"/>
      <c r="FZ151" s="713"/>
      <c r="GA151" s="713"/>
      <c r="GB151" s="713"/>
      <c r="GC151" s="733"/>
      <c r="GD151" s="727"/>
      <c r="GE151" s="727"/>
      <c r="GF151" s="727"/>
      <c r="GG151" s="730"/>
      <c r="GH151" s="794">
        <f>GC151-MAX(GD151:GG154)</f>
        <v>0</v>
      </c>
    </row>
    <row r="152" spans="3:190" ht="7.5" customHeight="1">
      <c r="C152" s="192"/>
      <c r="D152" s="192"/>
      <c r="E152" s="192"/>
      <c r="F152" s="192"/>
      <c r="G152" s="192"/>
      <c r="H152" s="192"/>
      <c r="I152" s="192"/>
      <c r="J152" s="192"/>
      <c r="K152" s="192"/>
      <c r="L152" s="192"/>
      <c r="M152" s="192"/>
      <c r="N152" s="192"/>
      <c r="O152" s="192"/>
      <c r="P152" s="192"/>
      <c r="Q152" s="192"/>
      <c r="R152" s="192"/>
      <c r="S152" s="192"/>
      <c r="T152" s="194"/>
      <c r="U152" s="193"/>
      <c r="V152" s="711"/>
      <c r="W152" s="711"/>
      <c r="X152" s="194"/>
      <c r="Y152" s="193"/>
      <c r="Z152" s="711"/>
      <c r="AA152" s="711"/>
      <c r="AB152" s="194"/>
      <c r="AC152" s="193"/>
      <c r="AD152" s="711"/>
      <c r="AE152" s="711"/>
      <c r="AF152" s="194"/>
      <c r="AG152" s="193"/>
      <c r="AH152" s="711"/>
      <c r="AI152" s="711"/>
      <c r="AJ152" s="194"/>
      <c r="AK152" s="193"/>
      <c r="AL152" s="711"/>
      <c r="AM152" s="711"/>
      <c r="AN152" s="194"/>
      <c r="AO152" s="193"/>
      <c r="AP152" s="711"/>
      <c r="AQ152" s="711"/>
      <c r="AR152" s="194"/>
      <c r="AS152" s="193"/>
      <c r="AT152" s="711"/>
      <c r="AU152" s="711"/>
      <c r="AV152" s="194"/>
      <c r="AW152" s="193"/>
      <c r="AX152" s="711"/>
      <c r="AY152" s="711"/>
      <c r="AZ152" s="194"/>
      <c r="BA152" s="193"/>
      <c r="BB152" s="711"/>
      <c r="BC152" s="711"/>
      <c r="BD152" s="194"/>
      <c r="BE152" s="193"/>
      <c r="BF152" s="711"/>
      <c r="BG152" s="711"/>
      <c r="BH152" s="194"/>
      <c r="BI152" s="193"/>
      <c r="BJ152" s="192"/>
      <c r="BK152" s="788"/>
      <c r="BL152" s="724"/>
      <c r="BM152" s="716"/>
      <c r="BN152" s="716"/>
      <c r="BO152" s="716"/>
      <c r="BP152" s="717"/>
      <c r="BQ152" s="715"/>
      <c r="BR152" s="716"/>
      <c r="BS152" s="716"/>
      <c r="BT152" s="717"/>
      <c r="BU152" s="715"/>
      <c r="BV152" s="716"/>
      <c r="BW152" s="716"/>
      <c r="BX152" s="717"/>
      <c r="BY152" s="715"/>
      <c r="BZ152" s="716"/>
      <c r="CA152" s="716"/>
      <c r="CB152" s="717"/>
      <c r="CC152" s="715"/>
      <c r="CD152" s="716"/>
      <c r="CE152" s="716"/>
      <c r="CF152" s="717"/>
      <c r="CG152" s="715"/>
      <c r="CH152" s="716"/>
      <c r="CI152" s="716"/>
      <c r="CJ152" s="717"/>
      <c r="CK152" s="715"/>
      <c r="CL152" s="716"/>
      <c r="CM152" s="716"/>
      <c r="CN152" s="717"/>
      <c r="CO152" s="715"/>
      <c r="CP152" s="716"/>
      <c r="CQ152" s="716"/>
      <c r="CR152" s="717"/>
      <c r="CS152" s="715"/>
      <c r="CT152" s="716"/>
      <c r="CU152" s="716"/>
      <c r="CV152" s="717"/>
      <c r="CW152" s="715"/>
      <c r="CX152" s="716"/>
      <c r="CY152" s="716"/>
      <c r="CZ152" s="717"/>
      <c r="DA152" s="715"/>
      <c r="DB152" s="716"/>
      <c r="DC152" s="716"/>
      <c r="DD152" s="717"/>
      <c r="DE152" s="715"/>
      <c r="DF152" s="716"/>
      <c r="DG152" s="716"/>
      <c r="DH152" s="717"/>
      <c r="DI152" s="715"/>
      <c r="DJ152" s="716"/>
      <c r="DK152" s="716"/>
      <c r="DL152" s="717"/>
      <c r="DM152" s="715"/>
      <c r="DN152" s="716"/>
      <c r="DO152" s="716"/>
      <c r="DP152" s="717"/>
      <c r="DQ152" s="715"/>
      <c r="DR152" s="716"/>
      <c r="DS152" s="716"/>
      <c r="DT152" s="717"/>
      <c r="DU152" s="715"/>
      <c r="DV152" s="716"/>
      <c r="DW152" s="716"/>
      <c r="DX152" s="717"/>
      <c r="DY152" s="715"/>
      <c r="DZ152" s="716"/>
      <c r="EA152" s="716"/>
      <c r="EB152" s="717"/>
      <c r="EC152" s="715"/>
      <c r="ED152" s="716"/>
      <c r="EE152" s="716"/>
      <c r="EF152" s="717"/>
      <c r="EG152" s="715"/>
      <c r="EH152" s="716"/>
      <c r="EI152" s="716"/>
      <c r="EJ152" s="717"/>
      <c r="EK152" s="715"/>
      <c r="EL152" s="716"/>
      <c r="EM152" s="716"/>
      <c r="EN152" s="717"/>
      <c r="EO152" s="715"/>
      <c r="EP152" s="716"/>
      <c r="EQ152" s="716"/>
      <c r="ER152" s="717"/>
      <c r="ES152" s="715"/>
      <c r="ET152" s="716"/>
      <c r="EU152" s="716"/>
      <c r="EV152" s="717"/>
      <c r="EW152" s="715"/>
      <c r="EX152" s="716"/>
      <c r="EY152" s="716"/>
      <c r="EZ152" s="717"/>
      <c r="FA152" s="715"/>
      <c r="FB152" s="716"/>
      <c r="FC152" s="716"/>
      <c r="FD152" s="717"/>
      <c r="FE152" s="715"/>
      <c r="FF152" s="716"/>
      <c r="FG152" s="716"/>
      <c r="FH152" s="717"/>
      <c r="FI152" s="715"/>
      <c r="FJ152" s="716"/>
      <c r="FK152" s="716"/>
      <c r="FL152" s="717"/>
      <c r="FM152" s="715"/>
      <c r="FN152" s="716"/>
      <c r="FO152" s="716"/>
      <c r="FP152" s="717"/>
      <c r="FQ152" s="715"/>
      <c r="FR152" s="716"/>
      <c r="FS152" s="716"/>
      <c r="FT152" s="717"/>
      <c r="FU152" s="715"/>
      <c r="FV152" s="716"/>
      <c r="FW152" s="716"/>
      <c r="FX152" s="717"/>
      <c r="FY152" s="715"/>
      <c r="FZ152" s="716"/>
      <c r="GA152" s="716"/>
      <c r="GB152" s="716"/>
      <c r="GC152" s="733"/>
      <c r="GD152" s="727"/>
      <c r="GE152" s="727"/>
      <c r="GF152" s="727"/>
      <c r="GG152" s="730"/>
      <c r="GH152" s="794"/>
    </row>
    <row r="153" spans="3:190" ht="7.5" customHeight="1">
      <c r="C153" s="192"/>
      <c r="D153" s="192"/>
      <c r="E153" s="192"/>
      <c r="F153" s="192"/>
      <c r="G153" s="192"/>
      <c r="H153" s="192"/>
      <c r="I153" s="192"/>
      <c r="J153" s="192"/>
      <c r="K153" s="192"/>
      <c r="L153" s="192"/>
      <c r="M153" s="192"/>
      <c r="N153" s="192"/>
      <c r="O153" s="192"/>
      <c r="P153" s="192"/>
      <c r="Q153" s="192"/>
      <c r="R153" s="192"/>
      <c r="S153" s="192"/>
      <c r="T153" s="192"/>
      <c r="U153" s="194"/>
      <c r="V153" s="711"/>
      <c r="W153" s="711"/>
      <c r="X153" s="193"/>
      <c r="Y153" s="194"/>
      <c r="Z153" s="711"/>
      <c r="AA153" s="711"/>
      <c r="AB153" s="193"/>
      <c r="AC153" s="194"/>
      <c r="AD153" s="711"/>
      <c r="AE153" s="711"/>
      <c r="AF153" s="193"/>
      <c r="AG153" s="194"/>
      <c r="AH153" s="711"/>
      <c r="AI153" s="711"/>
      <c r="AJ153" s="193"/>
      <c r="AK153" s="194"/>
      <c r="AL153" s="711"/>
      <c r="AM153" s="711"/>
      <c r="AN153" s="193"/>
      <c r="AO153" s="194"/>
      <c r="AP153" s="711"/>
      <c r="AQ153" s="711"/>
      <c r="AR153" s="193"/>
      <c r="AS153" s="194"/>
      <c r="AT153" s="711"/>
      <c r="AU153" s="711"/>
      <c r="AV153" s="193"/>
      <c r="AW153" s="194"/>
      <c r="AX153" s="711"/>
      <c r="AY153" s="711"/>
      <c r="AZ153" s="193"/>
      <c r="BA153" s="194"/>
      <c r="BB153" s="711"/>
      <c r="BC153" s="711"/>
      <c r="BD153" s="193"/>
      <c r="BE153" s="194"/>
      <c r="BF153" s="711"/>
      <c r="BG153" s="711"/>
      <c r="BH153" s="193"/>
      <c r="BI153" s="194"/>
      <c r="BJ153" s="192"/>
      <c r="BK153" s="788"/>
      <c r="BL153" s="724"/>
      <c r="BM153" s="716"/>
      <c r="BN153" s="716"/>
      <c r="BO153" s="716"/>
      <c r="BP153" s="717"/>
      <c r="BQ153" s="715"/>
      <c r="BR153" s="716"/>
      <c r="BS153" s="716"/>
      <c r="BT153" s="717"/>
      <c r="BU153" s="715"/>
      <c r="BV153" s="716"/>
      <c r="BW153" s="716"/>
      <c r="BX153" s="717"/>
      <c r="BY153" s="715"/>
      <c r="BZ153" s="716"/>
      <c r="CA153" s="716"/>
      <c r="CB153" s="717"/>
      <c r="CC153" s="715"/>
      <c r="CD153" s="716"/>
      <c r="CE153" s="716"/>
      <c r="CF153" s="717"/>
      <c r="CG153" s="715"/>
      <c r="CH153" s="716"/>
      <c r="CI153" s="716"/>
      <c r="CJ153" s="717"/>
      <c r="CK153" s="715"/>
      <c r="CL153" s="716"/>
      <c r="CM153" s="716"/>
      <c r="CN153" s="717"/>
      <c r="CO153" s="715"/>
      <c r="CP153" s="716"/>
      <c r="CQ153" s="716"/>
      <c r="CR153" s="717"/>
      <c r="CS153" s="715"/>
      <c r="CT153" s="716"/>
      <c r="CU153" s="716"/>
      <c r="CV153" s="717"/>
      <c r="CW153" s="715"/>
      <c r="CX153" s="716"/>
      <c r="CY153" s="716"/>
      <c r="CZ153" s="717"/>
      <c r="DA153" s="715"/>
      <c r="DB153" s="716"/>
      <c r="DC153" s="716"/>
      <c r="DD153" s="717"/>
      <c r="DE153" s="715"/>
      <c r="DF153" s="716"/>
      <c r="DG153" s="716"/>
      <c r="DH153" s="717"/>
      <c r="DI153" s="715"/>
      <c r="DJ153" s="716"/>
      <c r="DK153" s="716"/>
      <c r="DL153" s="717"/>
      <c r="DM153" s="715"/>
      <c r="DN153" s="716"/>
      <c r="DO153" s="716"/>
      <c r="DP153" s="717"/>
      <c r="DQ153" s="715"/>
      <c r="DR153" s="716"/>
      <c r="DS153" s="716"/>
      <c r="DT153" s="717"/>
      <c r="DU153" s="715"/>
      <c r="DV153" s="716"/>
      <c r="DW153" s="716"/>
      <c r="DX153" s="717"/>
      <c r="DY153" s="715"/>
      <c r="DZ153" s="716"/>
      <c r="EA153" s="716"/>
      <c r="EB153" s="717"/>
      <c r="EC153" s="715"/>
      <c r="ED153" s="716"/>
      <c r="EE153" s="716"/>
      <c r="EF153" s="717"/>
      <c r="EG153" s="715"/>
      <c r="EH153" s="716"/>
      <c r="EI153" s="716"/>
      <c r="EJ153" s="717"/>
      <c r="EK153" s="715"/>
      <c r="EL153" s="716"/>
      <c r="EM153" s="716"/>
      <c r="EN153" s="717"/>
      <c r="EO153" s="715"/>
      <c r="EP153" s="716"/>
      <c r="EQ153" s="716"/>
      <c r="ER153" s="717"/>
      <c r="ES153" s="715"/>
      <c r="ET153" s="716"/>
      <c r="EU153" s="716"/>
      <c r="EV153" s="717"/>
      <c r="EW153" s="715"/>
      <c r="EX153" s="716"/>
      <c r="EY153" s="716"/>
      <c r="EZ153" s="717"/>
      <c r="FA153" s="715"/>
      <c r="FB153" s="716"/>
      <c r="FC153" s="716"/>
      <c r="FD153" s="717"/>
      <c r="FE153" s="715"/>
      <c r="FF153" s="716"/>
      <c r="FG153" s="716"/>
      <c r="FH153" s="717"/>
      <c r="FI153" s="715"/>
      <c r="FJ153" s="716"/>
      <c r="FK153" s="716"/>
      <c r="FL153" s="717"/>
      <c r="FM153" s="715"/>
      <c r="FN153" s="716"/>
      <c r="FO153" s="716"/>
      <c r="FP153" s="717"/>
      <c r="FQ153" s="715"/>
      <c r="FR153" s="716"/>
      <c r="FS153" s="716"/>
      <c r="FT153" s="717"/>
      <c r="FU153" s="715"/>
      <c r="FV153" s="716"/>
      <c r="FW153" s="716"/>
      <c r="FX153" s="717"/>
      <c r="FY153" s="715"/>
      <c r="FZ153" s="716"/>
      <c r="GA153" s="716"/>
      <c r="GB153" s="716"/>
      <c r="GC153" s="733"/>
      <c r="GD153" s="727"/>
      <c r="GE153" s="727"/>
      <c r="GF153" s="727"/>
      <c r="GG153" s="730"/>
      <c r="GH153" s="794"/>
    </row>
    <row r="154" spans="3:190" ht="7.5" customHeight="1">
      <c r="C154" s="192"/>
      <c r="D154" s="192"/>
      <c r="E154" s="192"/>
      <c r="F154" s="192"/>
      <c r="G154" s="192"/>
      <c r="H154" s="192"/>
      <c r="I154" s="192"/>
      <c r="J154" s="192"/>
      <c r="K154" s="192"/>
      <c r="L154" s="192"/>
      <c r="M154" s="192"/>
      <c r="N154" s="192"/>
      <c r="O154" s="192"/>
      <c r="P154" s="192"/>
      <c r="Q154" s="192"/>
      <c r="R154" s="192"/>
      <c r="S154" s="192"/>
      <c r="T154" s="192"/>
      <c r="U154" s="192"/>
      <c r="V154" s="194"/>
      <c r="W154" s="193"/>
      <c r="X154" s="711"/>
      <c r="Y154" s="711"/>
      <c r="Z154" s="194"/>
      <c r="AA154" s="193"/>
      <c r="AB154" s="711"/>
      <c r="AC154" s="711"/>
      <c r="AD154" s="194"/>
      <c r="AE154" s="193"/>
      <c r="AF154" s="711"/>
      <c r="AG154" s="711"/>
      <c r="AH154" s="194"/>
      <c r="AI154" s="193"/>
      <c r="AJ154" s="711"/>
      <c r="AK154" s="711"/>
      <c r="AL154" s="194"/>
      <c r="AM154" s="193"/>
      <c r="AN154" s="711"/>
      <c r="AO154" s="711"/>
      <c r="AP154" s="194"/>
      <c r="AQ154" s="193"/>
      <c r="AR154" s="711"/>
      <c r="AS154" s="711"/>
      <c r="AT154" s="194"/>
      <c r="AU154" s="193"/>
      <c r="AV154" s="711"/>
      <c r="AW154" s="711"/>
      <c r="AX154" s="194"/>
      <c r="AY154" s="193"/>
      <c r="AZ154" s="711"/>
      <c r="BA154" s="711"/>
      <c r="BB154" s="194"/>
      <c r="BC154" s="193"/>
      <c r="BD154" s="711"/>
      <c r="BE154" s="711"/>
      <c r="BF154" s="194"/>
      <c r="BG154" s="193"/>
      <c r="BH154" s="711"/>
      <c r="BI154" s="711"/>
      <c r="BJ154" s="194"/>
      <c r="BK154" s="788"/>
      <c r="BL154" s="724"/>
      <c r="BM154" s="719"/>
      <c r="BN154" s="719"/>
      <c r="BO154" s="719"/>
      <c r="BP154" s="720"/>
      <c r="BQ154" s="718"/>
      <c r="BR154" s="719"/>
      <c r="BS154" s="719"/>
      <c r="BT154" s="720"/>
      <c r="BU154" s="718"/>
      <c r="BV154" s="719"/>
      <c r="BW154" s="719"/>
      <c r="BX154" s="720"/>
      <c r="BY154" s="718"/>
      <c r="BZ154" s="719"/>
      <c r="CA154" s="719"/>
      <c r="CB154" s="720"/>
      <c r="CC154" s="718"/>
      <c r="CD154" s="719"/>
      <c r="CE154" s="719"/>
      <c r="CF154" s="720"/>
      <c r="CG154" s="718"/>
      <c r="CH154" s="719"/>
      <c r="CI154" s="719"/>
      <c r="CJ154" s="720"/>
      <c r="CK154" s="718"/>
      <c r="CL154" s="719"/>
      <c r="CM154" s="719"/>
      <c r="CN154" s="720"/>
      <c r="CO154" s="718"/>
      <c r="CP154" s="719"/>
      <c r="CQ154" s="719"/>
      <c r="CR154" s="720"/>
      <c r="CS154" s="718"/>
      <c r="CT154" s="719"/>
      <c r="CU154" s="719"/>
      <c r="CV154" s="720"/>
      <c r="CW154" s="718"/>
      <c r="CX154" s="719"/>
      <c r="CY154" s="719"/>
      <c r="CZ154" s="720"/>
      <c r="DA154" s="718"/>
      <c r="DB154" s="719"/>
      <c r="DC154" s="719"/>
      <c r="DD154" s="720"/>
      <c r="DE154" s="718"/>
      <c r="DF154" s="719"/>
      <c r="DG154" s="719"/>
      <c r="DH154" s="720"/>
      <c r="DI154" s="718"/>
      <c r="DJ154" s="719"/>
      <c r="DK154" s="719"/>
      <c r="DL154" s="720"/>
      <c r="DM154" s="718"/>
      <c r="DN154" s="719"/>
      <c r="DO154" s="719"/>
      <c r="DP154" s="720"/>
      <c r="DQ154" s="718"/>
      <c r="DR154" s="719"/>
      <c r="DS154" s="719"/>
      <c r="DT154" s="720"/>
      <c r="DU154" s="718"/>
      <c r="DV154" s="719"/>
      <c r="DW154" s="719"/>
      <c r="DX154" s="720"/>
      <c r="DY154" s="718"/>
      <c r="DZ154" s="719"/>
      <c r="EA154" s="719"/>
      <c r="EB154" s="720"/>
      <c r="EC154" s="718"/>
      <c r="ED154" s="719"/>
      <c r="EE154" s="719"/>
      <c r="EF154" s="720"/>
      <c r="EG154" s="718"/>
      <c r="EH154" s="719"/>
      <c r="EI154" s="719"/>
      <c r="EJ154" s="720"/>
      <c r="EK154" s="718"/>
      <c r="EL154" s="719"/>
      <c r="EM154" s="719"/>
      <c r="EN154" s="720"/>
      <c r="EO154" s="718"/>
      <c r="EP154" s="719"/>
      <c r="EQ154" s="719"/>
      <c r="ER154" s="720"/>
      <c r="ES154" s="718"/>
      <c r="ET154" s="719"/>
      <c r="EU154" s="719"/>
      <c r="EV154" s="720"/>
      <c r="EW154" s="718"/>
      <c r="EX154" s="719"/>
      <c r="EY154" s="719"/>
      <c r="EZ154" s="720"/>
      <c r="FA154" s="718"/>
      <c r="FB154" s="719"/>
      <c r="FC154" s="719"/>
      <c r="FD154" s="720"/>
      <c r="FE154" s="718"/>
      <c r="FF154" s="719"/>
      <c r="FG154" s="719"/>
      <c r="FH154" s="720"/>
      <c r="FI154" s="718"/>
      <c r="FJ154" s="719"/>
      <c r="FK154" s="719"/>
      <c r="FL154" s="720"/>
      <c r="FM154" s="718"/>
      <c r="FN154" s="719"/>
      <c r="FO154" s="719"/>
      <c r="FP154" s="720"/>
      <c r="FQ154" s="718"/>
      <c r="FR154" s="719"/>
      <c r="FS154" s="719"/>
      <c r="FT154" s="720"/>
      <c r="FU154" s="718"/>
      <c r="FV154" s="719"/>
      <c r="FW154" s="719"/>
      <c r="FX154" s="720"/>
      <c r="FY154" s="718"/>
      <c r="FZ154" s="719"/>
      <c r="GA154" s="719"/>
      <c r="GB154" s="719"/>
      <c r="GC154" s="733"/>
      <c r="GD154" s="727"/>
      <c r="GE154" s="727"/>
      <c r="GF154" s="727"/>
      <c r="GG154" s="730"/>
      <c r="GH154" s="794"/>
    </row>
    <row r="155" spans="3:190" ht="7.5" customHeight="1">
      <c r="C155" s="192"/>
      <c r="D155" s="192"/>
      <c r="E155" s="192"/>
      <c r="F155" s="192"/>
      <c r="G155" s="192"/>
      <c r="H155" s="192"/>
      <c r="I155" s="192"/>
      <c r="J155" s="192"/>
      <c r="K155" s="192"/>
      <c r="L155" s="192"/>
      <c r="M155" s="192"/>
      <c r="N155" s="192"/>
      <c r="O155" s="192"/>
      <c r="P155" s="192"/>
      <c r="Q155" s="192"/>
      <c r="R155" s="192"/>
      <c r="S155" s="192"/>
      <c r="T155" s="192"/>
      <c r="U155" s="192"/>
      <c r="V155" s="192"/>
      <c r="W155" s="194"/>
      <c r="X155" s="711"/>
      <c r="Y155" s="711"/>
      <c r="Z155" s="193"/>
      <c r="AA155" s="194"/>
      <c r="AB155" s="711"/>
      <c r="AC155" s="711"/>
      <c r="AD155" s="193"/>
      <c r="AE155" s="194"/>
      <c r="AF155" s="711"/>
      <c r="AG155" s="711"/>
      <c r="AH155" s="193"/>
      <c r="AI155" s="194"/>
      <c r="AJ155" s="711"/>
      <c r="AK155" s="711"/>
      <c r="AL155" s="193"/>
      <c r="AM155" s="194"/>
      <c r="AN155" s="711"/>
      <c r="AO155" s="711"/>
      <c r="AP155" s="193"/>
      <c r="AQ155" s="194"/>
      <c r="AR155" s="711"/>
      <c r="AS155" s="711"/>
      <c r="AT155" s="193"/>
      <c r="AU155" s="194"/>
      <c r="AV155" s="711"/>
      <c r="AW155" s="711"/>
      <c r="AX155" s="193"/>
      <c r="AY155" s="194"/>
      <c r="AZ155" s="711"/>
      <c r="BA155" s="711"/>
      <c r="BB155" s="193"/>
      <c r="BC155" s="194"/>
      <c r="BD155" s="711"/>
      <c r="BE155" s="711"/>
      <c r="BF155" s="193"/>
      <c r="BG155" s="194"/>
      <c r="BH155" s="711"/>
      <c r="BI155" s="711"/>
      <c r="BJ155" s="193"/>
      <c r="BK155" s="788" t="s">
        <v>330</v>
      </c>
      <c r="BL155" s="724"/>
      <c r="BM155" s="713"/>
      <c r="BN155" s="713"/>
      <c r="BO155" s="713"/>
      <c r="BP155" s="714"/>
      <c r="BQ155" s="712"/>
      <c r="BR155" s="713"/>
      <c r="BS155" s="713"/>
      <c r="BT155" s="714"/>
      <c r="BU155" s="712"/>
      <c r="BV155" s="713"/>
      <c r="BW155" s="713"/>
      <c r="BX155" s="714"/>
      <c r="BY155" s="712"/>
      <c r="BZ155" s="713"/>
      <c r="CA155" s="713"/>
      <c r="CB155" s="714"/>
      <c r="CC155" s="712"/>
      <c r="CD155" s="713"/>
      <c r="CE155" s="713"/>
      <c r="CF155" s="714"/>
      <c r="CG155" s="712"/>
      <c r="CH155" s="713"/>
      <c r="CI155" s="713"/>
      <c r="CJ155" s="714"/>
      <c r="CK155" s="712"/>
      <c r="CL155" s="713"/>
      <c r="CM155" s="713"/>
      <c r="CN155" s="714"/>
      <c r="CO155" s="712"/>
      <c r="CP155" s="713"/>
      <c r="CQ155" s="713"/>
      <c r="CR155" s="714"/>
      <c r="CS155" s="712"/>
      <c r="CT155" s="713"/>
      <c r="CU155" s="713"/>
      <c r="CV155" s="714"/>
      <c r="CW155" s="712"/>
      <c r="CX155" s="713"/>
      <c r="CY155" s="713"/>
      <c r="CZ155" s="714"/>
      <c r="DA155" s="712"/>
      <c r="DB155" s="713"/>
      <c r="DC155" s="713"/>
      <c r="DD155" s="714"/>
      <c r="DE155" s="712"/>
      <c r="DF155" s="713"/>
      <c r="DG155" s="713"/>
      <c r="DH155" s="714"/>
      <c r="DI155" s="712"/>
      <c r="DJ155" s="713"/>
      <c r="DK155" s="713"/>
      <c r="DL155" s="714"/>
      <c r="DM155" s="712"/>
      <c r="DN155" s="713"/>
      <c r="DO155" s="713"/>
      <c r="DP155" s="714"/>
      <c r="DQ155" s="712"/>
      <c r="DR155" s="713"/>
      <c r="DS155" s="713"/>
      <c r="DT155" s="714"/>
      <c r="DU155" s="712"/>
      <c r="DV155" s="713"/>
      <c r="DW155" s="713"/>
      <c r="DX155" s="714"/>
      <c r="DY155" s="712"/>
      <c r="DZ155" s="713"/>
      <c r="EA155" s="713"/>
      <c r="EB155" s="714"/>
      <c r="EC155" s="712"/>
      <c r="ED155" s="713"/>
      <c r="EE155" s="713"/>
      <c r="EF155" s="714"/>
      <c r="EG155" s="712"/>
      <c r="EH155" s="713"/>
      <c r="EI155" s="713"/>
      <c r="EJ155" s="714"/>
      <c r="EK155" s="712"/>
      <c r="EL155" s="713"/>
      <c r="EM155" s="713"/>
      <c r="EN155" s="714"/>
      <c r="EO155" s="712"/>
      <c r="EP155" s="713"/>
      <c r="EQ155" s="713"/>
      <c r="ER155" s="714"/>
      <c r="ES155" s="712"/>
      <c r="ET155" s="713"/>
      <c r="EU155" s="713"/>
      <c r="EV155" s="714"/>
      <c r="EW155" s="712"/>
      <c r="EX155" s="713"/>
      <c r="EY155" s="713"/>
      <c r="EZ155" s="714"/>
      <c r="FA155" s="712"/>
      <c r="FB155" s="713"/>
      <c r="FC155" s="713"/>
      <c r="FD155" s="714"/>
      <c r="FE155" s="712"/>
      <c r="FF155" s="713"/>
      <c r="FG155" s="713"/>
      <c r="FH155" s="714"/>
      <c r="FI155" s="712"/>
      <c r="FJ155" s="713"/>
      <c r="FK155" s="713"/>
      <c r="FL155" s="714"/>
      <c r="FM155" s="712"/>
      <c r="FN155" s="713"/>
      <c r="FO155" s="713"/>
      <c r="FP155" s="714"/>
      <c r="FQ155" s="712"/>
      <c r="FR155" s="713"/>
      <c r="FS155" s="713"/>
      <c r="FT155" s="714"/>
      <c r="FU155" s="712"/>
      <c r="FV155" s="713"/>
      <c r="FW155" s="713"/>
      <c r="FX155" s="714"/>
      <c r="FY155" s="712"/>
      <c r="FZ155" s="713"/>
      <c r="GA155" s="713"/>
      <c r="GB155" s="713"/>
      <c r="GC155" s="733"/>
      <c r="GD155" s="727"/>
      <c r="GE155" s="727"/>
      <c r="GF155" s="727"/>
      <c r="GG155" s="730"/>
      <c r="GH155" s="794">
        <f>GC155-MAX(GD155:GG158)</f>
        <v>0</v>
      </c>
    </row>
    <row r="156" spans="3:190" ht="7.5" customHeight="1">
      <c r="C156" s="192"/>
      <c r="D156" s="192"/>
      <c r="E156" s="192"/>
      <c r="F156" s="192"/>
      <c r="G156" s="192"/>
      <c r="H156" s="192"/>
      <c r="I156" s="192"/>
      <c r="J156" s="192"/>
      <c r="K156" s="192"/>
      <c r="L156" s="192"/>
      <c r="M156" s="192"/>
      <c r="N156" s="192"/>
      <c r="O156" s="192"/>
      <c r="P156" s="192"/>
      <c r="Q156" s="192"/>
      <c r="R156" s="192"/>
      <c r="S156" s="192"/>
      <c r="T156" s="192"/>
      <c r="U156" s="192"/>
      <c r="V156" s="192"/>
      <c r="W156" s="192"/>
      <c r="X156" s="194"/>
      <c r="Y156" s="193"/>
      <c r="Z156" s="711"/>
      <c r="AA156" s="711"/>
      <c r="AB156" s="194"/>
      <c r="AC156" s="193"/>
      <c r="AD156" s="711"/>
      <c r="AE156" s="711"/>
      <c r="AF156" s="194"/>
      <c r="AG156" s="193"/>
      <c r="AH156" s="711"/>
      <c r="AI156" s="711"/>
      <c r="AJ156" s="194"/>
      <c r="AK156" s="193"/>
      <c r="AL156" s="711"/>
      <c r="AM156" s="711"/>
      <c r="AN156" s="194"/>
      <c r="AO156" s="193"/>
      <c r="AP156" s="711"/>
      <c r="AQ156" s="711"/>
      <c r="AR156" s="194"/>
      <c r="AS156" s="193"/>
      <c r="AT156" s="711"/>
      <c r="AU156" s="711"/>
      <c r="AV156" s="194"/>
      <c r="AW156" s="193"/>
      <c r="AX156" s="711"/>
      <c r="AY156" s="711"/>
      <c r="AZ156" s="194"/>
      <c r="BA156" s="193"/>
      <c r="BB156" s="711"/>
      <c r="BC156" s="711"/>
      <c r="BD156" s="194"/>
      <c r="BE156" s="193"/>
      <c r="BF156" s="711"/>
      <c r="BG156" s="711"/>
      <c r="BH156" s="194"/>
      <c r="BI156" s="193"/>
      <c r="BJ156" s="192"/>
      <c r="BK156" s="788"/>
      <c r="BL156" s="724"/>
      <c r="BM156" s="716"/>
      <c r="BN156" s="716"/>
      <c r="BO156" s="716"/>
      <c r="BP156" s="717"/>
      <c r="BQ156" s="715"/>
      <c r="BR156" s="716"/>
      <c r="BS156" s="716"/>
      <c r="BT156" s="717"/>
      <c r="BU156" s="715"/>
      <c r="BV156" s="716"/>
      <c r="BW156" s="716"/>
      <c r="BX156" s="717"/>
      <c r="BY156" s="715"/>
      <c r="BZ156" s="716"/>
      <c r="CA156" s="716"/>
      <c r="CB156" s="717"/>
      <c r="CC156" s="715"/>
      <c r="CD156" s="716"/>
      <c r="CE156" s="716"/>
      <c r="CF156" s="717"/>
      <c r="CG156" s="715"/>
      <c r="CH156" s="716"/>
      <c r="CI156" s="716"/>
      <c r="CJ156" s="717"/>
      <c r="CK156" s="715"/>
      <c r="CL156" s="716"/>
      <c r="CM156" s="716"/>
      <c r="CN156" s="717"/>
      <c r="CO156" s="715"/>
      <c r="CP156" s="716"/>
      <c r="CQ156" s="716"/>
      <c r="CR156" s="717"/>
      <c r="CS156" s="715"/>
      <c r="CT156" s="716"/>
      <c r="CU156" s="716"/>
      <c r="CV156" s="717"/>
      <c r="CW156" s="715"/>
      <c r="CX156" s="716"/>
      <c r="CY156" s="716"/>
      <c r="CZ156" s="717"/>
      <c r="DA156" s="715"/>
      <c r="DB156" s="716"/>
      <c r="DC156" s="716"/>
      <c r="DD156" s="717"/>
      <c r="DE156" s="715"/>
      <c r="DF156" s="716"/>
      <c r="DG156" s="716"/>
      <c r="DH156" s="717"/>
      <c r="DI156" s="715"/>
      <c r="DJ156" s="716"/>
      <c r="DK156" s="716"/>
      <c r="DL156" s="717"/>
      <c r="DM156" s="715"/>
      <c r="DN156" s="716"/>
      <c r="DO156" s="716"/>
      <c r="DP156" s="717"/>
      <c r="DQ156" s="715"/>
      <c r="DR156" s="716"/>
      <c r="DS156" s="716"/>
      <c r="DT156" s="717"/>
      <c r="DU156" s="715"/>
      <c r="DV156" s="716"/>
      <c r="DW156" s="716"/>
      <c r="DX156" s="717"/>
      <c r="DY156" s="715"/>
      <c r="DZ156" s="716"/>
      <c r="EA156" s="716"/>
      <c r="EB156" s="717"/>
      <c r="EC156" s="715"/>
      <c r="ED156" s="716"/>
      <c r="EE156" s="716"/>
      <c r="EF156" s="717"/>
      <c r="EG156" s="715"/>
      <c r="EH156" s="716"/>
      <c r="EI156" s="716"/>
      <c r="EJ156" s="717"/>
      <c r="EK156" s="715"/>
      <c r="EL156" s="716"/>
      <c r="EM156" s="716"/>
      <c r="EN156" s="717"/>
      <c r="EO156" s="715"/>
      <c r="EP156" s="716"/>
      <c r="EQ156" s="716"/>
      <c r="ER156" s="717"/>
      <c r="ES156" s="715"/>
      <c r="ET156" s="716"/>
      <c r="EU156" s="716"/>
      <c r="EV156" s="717"/>
      <c r="EW156" s="715"/>
      <c r="EX156" s="716"/>
      <c r="EY156" s="716"/>
      <c r="EZ156" s="717"/>
      <c r="FA156" s="715"/>
      <c r="FB156" s="716"/>
      <c r="FC156" s="716"/>
      <c r="FD156" s="717"/>
      <c r="FE156" s="715"/>
      <c r="FF156" s="716"/>
      <c r="FG156" s="716"/>
      <c r="FH156" s="717"/>
      <c r="FI156" s="715"/>
      <c r="FJ156" s="716"/>
      <c r="FK156" s="716"/>
      <c r="FL156" s="717"/>
      <c r="FM156" s="715"/>
      <c r="FN156" s="716"/>
      <c r="FO156" s="716"/>
      <c r="FP156" s="717"/>
      <c r="FQ156" s="715"/>
      <c r="FR156" s="716"/>
      <c r="FS156" s="716"/>
      <c r="FT156" s="717"/>
      <c r="FU156" s="715"/>
      <c r="FV156" s="716"/>
      <c r="FW156" s="716"/>
      <c r="FX156" s="717"/>
      <c r="FY156" s="715"/>
      <c r="FZ156" s="716"/>
      <c r="GA156" s="716"/>
      <c r="GB156" s="716"/>
      <c r="GC156" s="733"/>
      <c r="GD156" s="727"/>
      <c r="GE156" s="727"/>
      <c r="GF156" s="727"/>
      <c r="GG156" s="730"/>
      <c r="GH156" s="794"/>
    </row>
    <row r="157" spans="3:190" ht="7.5" customHeight="1"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194"/>
      <c r="Z157" s="711"/>
      <c r="AA157" s="711"/>
      <c r="AB157" s="193"/>
      <c r="AC157" s="194"/>
      <c r="AD157" s="711"/>
      <c r="AE157" s="711"/>
      <c r="AF157" s="193"/>
      <c r="AG157" s="194"/>
      <c r="AH157" s="711"/>
      <c r="AI157" s="711"/>
      <c r="AJ157" s="193"/>
      <c r="AK157" s="194"/>
      <c r="AL157" s="711"/>
      <c r="AM157" s="711"/>
      <c r="AN157" s="193"/>
      <c r="AO157" s="194"/>
      <c r="AP157" s="711"/>
      <c r="AQ157" s="711"/>
      <c r="AR157" s="193"/>
      <c r="AS157" s="194"/>
      <c r="AT157" s="711"/>
      <c r="AU157" s="711"/>
      <c r="AV157" s="193"/>
      <c r="AW157" s="194"/>
      <c r="AX157" s="711"/>
      <c r="AY157" s="711"/>
      <c r="AZ157" s="193"/>
      <c r="BA157" s="194"/>
      <c r="BB157" s="711"/>
      <c r="BC157" s="711"/>
      <c r="BD157" s="193"/>
      <c r="BE157" s="194"/>
      <c r="BF157" s="711"/>
      <c r="BG157" s="711"/>
      <c r="BH157" s="193"/>
      <c r="BI157" s="194"/>
      <c r="BJ157" s="192"/>
      <c r="BK157" s="788"/>
      <c r="BL157" s="724"/>
      <c r="BM157" s="716"/>
      <c r="BN157" s="716"/>
      <c r="BO157" s="716"/>
      <c r="BP157" s="717"/>
      <c r="BQ157" s="715"/>
      <c r="BR157" s="716"/>
      <c r="BS157" s="716"/>
      <c r="BT157" s="717"/>
      <c r="BU157" s="715"/>
      <c r="BV157" s="716"/>
      <c r="BW157" s="716"/>
      <c r="BX157" s="717"/>
      <c r="BY157" s="715"/>
      <c r="BZ157" s="716"/>
      <c r="CA157" s="716"/>
      <c r="CB157" s="717"/>
      <c r="CC157" s="715"/>
      <c r="CD157" s="716"/>
      <c r="CE157" s="716"/>
      <c r="CF157" s="717"/>
      <c r="CG157" s="715"/>
      <c r="CH157" s="716"/>
      <c r="CI157" s="716"/>
      <c r="CJ157" s="717"/>
      <c r="CK157" s="715"/>
      <c r="CL157" s="716"/>
      <c r="CM157" s="716"/>
      <c r="CN157" s="717"/>
      <c r="CO157" s="715"/>
      <c r="CP157" s="716"/>
      <c r="CQ157" s="716"/>
      <c r="CR157" s="717"/>
      <c r="CS157" s="715"/>
      <c r="CT157" s="716"/>
      <c r="CU157" s="716"/>
      <c r="CV157" s="717"/>
      <c r="CW157" s="715"/>
      <c r="CX157" s="716"/>
      <c r="CY157" s="716"/>
      <c r="CZ157" s="717"/>
      <c r="DA157" s="715"/>
      <c r="DB157" s="716"/>
      <c r="DC157" s="716"/>
      <c r="DD157" s="717"/>
      <c r="DE157" s="715"/>
      <c r="DF157" s="716"/>
      <c r="DG157" s="716"/>
      <c r="DH157" s="717"/>
      <c r="DI157" s="715"/>
      <c r="DJ157" s="716"/>
      <c r="DK157" s="716"/>
      <c r="DL157" s="717"/>
      <c r="DM157" s="715"/>
      <c r="DN157" s="716"/>
      <c r="DO157" s="716"/>
      <c r="DP157" s="717"/>
      <c r="DQ157" s="715"/>
      <c r="DR157" s="716"/>
      <c r="DS157" s="716"/>
      <c r="DT157" s="717"/>
      <c r="DU157" s="715"/>
      <c r="DV157" s="716"/>
      <c r="DW157" s="716"/>
      <c r="DX157" s="717"/>
      <c r="DY157" s="715"/>
      <c r="DZ157" s="716"/>
      <c r="EA157" s="716"/>
      <c r="EB157" s="717"/>
      <c r="EC157" s="715"/>
      <c r="ED157" s="716"/>
      <c r="EE157" s="716"/>
      <c r="EF157" s="717"/>
      <c r="EG157" s="715"/>
      <c r="EH157" s="716"/>
      <c r="EI157" s="716"/>
      <c r="EJ157" s="717"/>
      <c r="EK157" s="715"/>
      <c r="EL157" s="716"/>
      <c r="EM157" s="716"/>
      <c r="EN157" s="717"/>
      <c r="EO157" s="715"/>
      <c r="EP157" s="716"/>
      <c r="EQ157" s="716"/>
      <c r="ER157" s="717"/>
      <c r="ES157" s="715"/>
      <c r="ET157" s="716"/>
      <c r="EU157" s="716"/>
      <c r="EV157" s="717"/>
      <c r="EW157" s="715"/>
      <c r="EX157" s="716"/>
      <c r="EY157" s="716"/>
      <c r="EZ157" s="717"/>
      <c r="FA157" s="715"/>
      <c r="FB157" s="716"/>
      <c r="FC157" s="716"/>
      <c r="FD157" s="717"/>
      <c r="FE157" s="715"/>
      <c r="FF157" s="716"/>
      <c r="FG157" s="716"/>
      <c r="FH157" s="717"/>
      <c r="FI157" s="715"/>
      <c r="FJ157" s="716"/>
      <c r="FK157" s="716"/>
      <c r="FL157" s="717"/>
      <c r="FM157" s="715"/>
      <c r="FN157" s="716"/>
      <c r="FO157" s="716"/>
      <c r="FP157" s="717"/>
      <c r="FQ157" s="715"/>
      <c r="FR157" s="716"/>
      <c r="FS157" s="716"/>
      <c r="FT157" s="717"/>
      <c r="FU157" s="715"/>
      <c r="FV157" s="716"/>
      <c r="FW157" s="716"/>
      <c r="FX157" s="717"/>
      <c r="FY157" s="715"/>
      <c r="FZ157" s="716"/>
      <c r="GA157" s="716"/>
      <c r="GB157" s="716"/>
      <c r="GC157" s="733"/>
      <c r="GD157" s="727"/>
      <c r="GE157" s="727"/>
      <c r="GF157" s="727"/>
      <c r="GG157" s="730"/>
      <c r="GH157" s="794"/>
    </row>
    <row r="158" spans="3:190" ht="7.5" customHeight="1">
      <c r="C158" s="192"/>
      <c r="D158" s="192"/>
      <c r="E158" s="192"/>
      <c r="F158" s="192"/>
      <c r="G158" s="192"/>
      <c r="H158" s="192"/>
      <c r="I158" s="192"/>
      <c r="J158" s="192"/>
      <c r="K158" s="192"/>
      <c r="L158" s="192"/>
      <c r="M158" s="192"/>
      <c r="N158" s="192"/>
      <c r="O158" s="192"/>
      <c r="P158" s="192"/>
      <c r="Q158" s="192"/>
      <c r="R158" s="192"/>
      <c r="S158" s="192"/>
      <c r="T158" s="192"/>
      <c r="U158" s="192"/>
      <c r="V158" s="192"/>
      <c r="W158" s="192"/>
      <c r="X158" s="192"/>
      <c r="Y158" s="192"/>
      <c r="Z158" s="194"/>
      <c r="AA158" s="193"/>
      <c r="AB158" s="711"/>
      <c r="AC158" s="711"/>
      <c r="AD158" s="194"/>
      <c r="AE158" s="193"/>
      <c r="AF158" s="711"/>
      <c r="AG158" s="711"/>
      <c r="AH158" s="194"/>
      <c r="AI158" s="193"/>
      <c r="AJ158" s="711"/>
      <c r="AK158" s="711"/>
      <c r="AL158" s="194"/>
      <c r="AM158" s="193"/>
      <c r="AN158" s="711"/>
      <c r="AO158" s="711"/>
      <c r="AP158" s="194"/>
      <c r="AQ158" s="193"/>
      <c r="AR158" s="711"/>
      <c r="AS158" s="711"/>
      <c r="AT158" s="194"/>
      <c r="AU158" s="193"/>
      <c r="AV158" s="711"/>
      <c r="AW158" s="711"/>
      <c r="AX158" s="194"/>
      <c r="AY158" s="193"/>
      <c r="AZ158" s="711"/>
      <c r="BA158" s="711"/>
      <c r="BB158" s="194"/>
      <c r="BC158" s="193"/>
      <c r="BD158" s="711"/>
      <c r="BE158" s="711"/>
      <c r="BF158" s="194"/>
      <c r="BG158" s="193"/>
      <c r="BH158" s="711"/>
      <c r="BI158" s="711"/>
      <c r="BJ158" s="194"/>
      <c r="BK158" s="788"/>
      <c r="BL158" s="724"/>
      <c r="BM158" s="719"/>
      <c r="BN158" s="719"/>
      <c r="BO158" s="719"/>
      <c r="BP158" s="720"/>
      <c r="BQ158" s="718"/>
      <c r="BR158" s="719"/>
      <c r="BS158" s="719"/>
      <c r="BT158" s="720"/>
      <c r="BU158" s="718"/>
      <c r="BV158" s="719"/>
      <c r="BW158" s="719"/>
      <c r="BX158" s="720"/>
      <c r="BY158" s="718"/>
      <c r="BZ158" s="719"/>
      <c r="CA158" s="719"/>
      <c r="CB158" s="720"/>
      <c r="CC158" s="718"/>
      <c r="CD158" s="719"/>
      <c r="CE158" s="719"/>
      <c r="CF158" s="720"/>
      <c r="CG158" s="718"/>
      <c r="CH158" s="719"/>
      <c r="CI158" s="719"/>
      <c r="CJ158" s="720"/>
      <c r="CK158" s="718"/>
      <c r="CL158" s="719"/>
      <c r="CM158" s="719"/>
      <c r="CN158" s="720"/>
      <c r="CO158" s="718"/>
      <c r="CP158" s="719"/>
      <c r="CQ158" s="719"/>
      <c r="CR158" s="720"/>
      <c r="CS158" s="718"/>
      <c r="CT158" s="719"/>
      <c r="CU158" s="719"/>
      <c r="CV158" s="720"/>
      <c r="CW158" s="718"/>
      <c r="CX158" s="719"/>
      <c r="CY158" s="719"/>
      <c r="CZ158" s="720"/>
      <c r="DA158" s="718"/>
      <c r="DB158" s="719"/>
      <c r="DC158" s="719"/>
      <c r="DD158" s="720"/>
      <c r="DE158" s="718"/>
      <c r="DF158" s="719"/>
      <c r="DG158" s="719"/>
      <c r="DH158" s="720"/>
      <c r="DI158" s="718"/>
      <c r="DJ158" s="719"/>
      <c r="DK158" s="719"/>
      <c r="DL158" s="720"/>
      <c r="DM158" s="718"/>
      <c r="DN158" s="719"/>
      <c r="DO158" s="719"/>
      <c r="DP158" s="720"/>
      <c r="DQ158" s="718"/>
      <c r="DR158" s="719"/>
      <c r="DS158" s="719"/>
      <c r="DT158" s="720"/>
      <c r="DU158" s="718"/>
      <c r="DV158" s="719"/>
      <c r="DW158" s="719"/>
      <c r="DX158" s="720"/>
      <c r="DY158" s="718"/>
      <c r="DZ158" s="719"/>
      <c r="EA158" s="719"/>
      <c r="EB158" s="720"/>
      <c r="EC158" s="718"/>
      <c r="ED158" s="719"/>
      <c r="EE158" s="719"/>
      <c r="EF158" s="720"/>
      <c r="EG158" s="718"/>
      <c r="EH158" s="719"/>
      <c r="EI158" s="719"/>
      <c r="EJ158" s="720"/>
      <c r="EK158" s="718"/>
      <c r="EL158" s="719"/>
      <c r="EM158" s="719"/>
      <c r="EN158" s="720"/>
      <c r="EO158" s="718"/>
      <c r="EP158" s="719"/>
      <c r="EQ158" s="719"/>
      <c r="ER158" s="720"/>
      <c r="ES158" s="718"/>
      <c r="ET158" s="719"/>
      <c r="EU158" s="719"/>
      <c r="EV158" s="720"/>
      <c r="EW158" s="718"/>
      <c r="EX158" s="719"/>
      <c r="EY158" s="719"/>
      <c r="EZ158" s="720"/>
      <c r="FA158" s="718"/>
      <c r="FB158" s="719"/>
      <c r="FC158" s="719"/>
      <c r="FD158" s="720"/>
      <c r="FE158" s="718"/>
      <c r="FF158" s="719"/>
      <c r="FG158" s="719"/>
      <c r="FH158" s="720"/>
      <c r="FI158" s="718"/>
      <c r="FJ158" s="719"/>
      <c r="FK158" s="719"/>
      <c r="FL158" s="720"/>
      <c r="FM158" s="718"/>
      <c r="FN158" s="719"/>
      <c r="FO158" s="719"/>
      <c r="FP158" s="720"/>
      <c r="FQ158" s="718"/>
      <c r="FR158" s="719"/>
      <c r="FS158" s="719"/>
      <c r="FT158" s="720"/>
      <c r="FU158" s="718"/>
      <c r="FV158" s="719"/>
      <c r="FW158" s="719"/>
      <c r="FX158" s="720"/>
      <c r="FY158" s="718"/>
      <c r="FZ158" s="719"/>
      <c r="GA158" s="719"/>
      <c r="GB158" s="719"/>
      <c r="GC158" s="733"/>
      <c r="GD158" s="727"/>
      <c r="GE158" s="727"/>
      <c r="GF158" s="727"/>
      <c r="GG158" s="730"/>
      <c r="GH158" s="794"/>
    </row>
    <row r="159" spans="3:190" ht="7.5" customHeight="1">
      <c r="C159" s="192"/>
      <c r="D159" s="192"/>
      <c r="E159" s="192"/>
      <c r="F159" s="192"/>
      <c r="G159" s="192"/>
      <c r="H159" s="192"/>
      <c r="I159" s="192"/>
      <c r="J159" s="192"/>
      <c r="K159" s="192"/>
      <c r="L159" s="192"/>
      <c r="M159" s="192"/>
      <c r="N159" s="192"/>
      <c r="O159" s="192"/>
      <c r="P159" s="192"/>
      <c r="Q159" s="192"/>
      <c r="R159" s="192"/>
      <c r="S159" s="192"/>
      <c r="T159" s="192"/>
      <c r="U159" s="192"/>
      <c r="V159" s="192"/>
      <c r="W159" s="192"/>
      <c r="X159" s="192"/>
      <c r="Y159" s="192"/>
      <c r="Z159" s="192"/>
      <c r="AA159" s="194"/>
      <c r="AB159" s="711"/>
      <c r="AC159" s="711"/>
      <c r="AD159" s="193"/>
      <c r="AE159" s="194"/>
      <c r="AF159" s="711"/>
      <c r="AG159" s="711"/>
      <c r="AH159" s="193"/>
      <c r="AI159" s="194"/>
      <c r="AJ159" s="711"/>
      <c r="AK159" s="711"/>
      <c r="AL159" s="193"/>
      <c r="AM159" s="194"/>
      <c r="AN159" s="711"/>
      <c r="AO159" s="711"/>
      <c r="AP159" s="193"/>
      <c r="AQ159" s="194"/>
      <c r="AR159" s="711"/>
      <c r="AS159" s="711"/>
      <c r="AT159" s="193"/>
      <c r="AU159" s="194"/>
      <c r="AV159" s="711"/>
      <c r="AW159" s="711"/>
      <c r="AX159" s="193"/>
      <c r="AY159" s="194"/>
      <c r="AZ159" s="711"/>
      <c r="BA159" s="711"/>
      <c r="BB159" s="193"/>
      <c r="BC159" s="194"/>
      <c r="BD159" s="711"/>
      <c r="BE159" s="711"/>
      <c r="BF159" s="193"/>
      <c r="BG159" s="194"/>
      <c r="BH159" s="711"/>
      <c r="BI159" s="711"/>
      <c r="BJ159" s="193"/>
      <c r="BK159" s="788" t="s">
        <v>331</v>
      </c>
      <c r="BL159" s="724"/>
      <c r="BM159" s="713"/>
      <c r="BN159" s="713"/>
      <c r="BO159" s="713"/>
      <c r="BP159" s="714"/>
      <c r="BQ159" s="712"/>
      <c r="BR159" s="713"/>
      <c r="BS159" s="713"/>
      <c r="BT159" s="714"/>
      <c r="BU159" s="712"/>
      <c r="BV159" s="713"/>
      <c r="BW159" s="713"/>
      <c r="BX159" s="714"/>
      <c r="BY159" s="712"/>
      <c r="BZ159" s="713"/>
      <c r="CA159" s="713"/>
      <c r="CB159" s="714"/>
      <c r="CC159" s="712"/>
      <c r="CD159" s="713"/>
      <c r="CE159" s="713"/>
      <c r="CF159" s="714"/>
      <c r="CG159" s="712"/>
      <c r="CH159" s="713"/>
      <c r="CI159" s="713"/>
      <c r="CJ159" s="714"/>
      <c r="CK159" s="712"/>
      <c r="CL159" s="713"/>
      <c r="CM159" s="713"/>
      <c r="CN159" s="714"/>
      <c r="CO159" s="712"/>
      <c r="CP159" s="713"/>
      <c r="CQ159" s="713"/>
      <c r="CR159" s="714"/>
      <c r="CS159" s="712"/>
      <c r="CT159" s="713"/>
      <c r="CU159" s="713"/>
      <c r="CV159" s="714"/>
      <c r="CW159" s="712"/>
      <c r="CX159" s="713"/>
      <c r="CY159" s="713"/>
      <c r="CZ159" s="714"/>
      <c r="DA159" s="712"/>
      <c r="DB159" s="713"/>
      <c r="DC159" s="713"/>
      <c r="DD159" s="714"/>
      <c r="DE159" s="712"/>
      <c r="DF159" s="713"/>
      <c r="DG159" s="713"/>
      <c r="DH159" s="714"/>
      <c r="DI159" s="712"/>
      <c r="DJ159" s="713"/>
      <c r="DK159" s="713"/>
      <c r="DL159" s="714"/>
      <c r="DM159" s="712"/>
      <c r="DN159" s="713"/>
      <c r="DO159" s="713"/>
      <c r="DP159" s="714"/>
      <c r="DQ159" s="712"/>
      <c r="DR159" s="713"/>
      <c r="DS159" s="713"/>
      <c r="DT159" s="714"/>
      <c r="DU159" s="712"/>
      <c r="DV159" s="713"/>
      <c r="DW159" s="713"/>
      <c r="DX159" s="714"/>
      <c r="DY159" s="712"/>
      <c r="DZ159" s="713"/>
      <c r="EA159" s="713"/>
      <c r="EB159" s="714"/>
      <c r="EC159" s="712"/>
      <c r="ED159" s="713"/>
      <c r="EE159" s="713"/>
      <c r="EF159" s="714"/>
      <c r="EG159" s="712"/>
      <c r="EH159" s="713"/>
      <c r="EI159" s="713"/>
      <c r="EJ159" s="714"/>
      <c r="EK159" s="712"/>
      <c r="EL159" s="713"/>
      <c r="EM159" s="713"/>
      <c r="EN159" s="714"/>
      <c r="EO159" s="712"/>
      <c r="EP159" s="713"/>
      <c r="EQ159" s="713"/>
      <c r="ER159" s="714"/>
      <c r="ES159" s="712"/>
      <c r="ET159" s="713"/>
      <c r="EU159" s="713"/>
      <c r="EV159" s="714"/>
      <c r="EW159" s="712"/>
      <c r="EX159" s="713"/>
      <c r="EY159" s="713"/>
      <c r="EZ159" s="714"/>
      <c r="FA159" s="712"/>
      <c r="FB159" s="713"/>
      <c r="FC159" s="713"/>
      <c r="FD159" s="714"/>
      <c r="FE159" s="712"/>
      <c r="FF159" s="713"/>
      <c r="FG159" s="713"/>
      <c r="FH159" s="714"/>
      <c r="FI159" s="712"/>
      <c r="FJ159" s="713"/>
      <c r="FK159" s="713"/>
      <c r="FL159" s="714"/>
      <c r="FM159" s="712"/>
      <c r="FN159" s="713"/>
      <c r="FO159" s="713"/>
      <c r="FP159" s="714"/>
      <c r="FQ159" s="712"/>
      <c r="FR159" s="713"/>
      <c r="FS159" s="713"/>
      <c r="FT159" s="714"/>
      <c r="FU159" s="712"/>
      <c r="FV159" s="713"/>
      <c r="FW159" s="713"/>
      <c r="FX159" s="714"/>
      <c r="FY159" s="712"/>
      <c r="FZ159" s="713"/>
      <c r="GA159" s="713"/>
      <c r="GB159" s="713"/>
      <c r="GC159" s="733"/>
      <c r="GD159" s="727"/>
      <c r="GE159" s="727"/>
      <c r="GF159" s="727"/>
      <c r="GG159" s="730"/>
      <c r="GH159" s="794">
        <f>GC159-MAX(GD159:GG162)</f>
        <v>0</v>
      </c>
    </row>
    <row r="160" spans="3:190" ht="7.5" customHeight="1">
      <c r="C160" s="192"/>
      <c r="D160" s="192"/>
      <c r="E160" s="192"/>
      <c r="F160" s="192"/>
      <c r="G160" s="192"/>
      <c r="H160" s="192"/>
      <c r="I160" s="192"/>
      <c r="J160" s="192"/>
      <c r="K160" s="192"/>
      <c r="L160" s="192"/>
      <c r="M160" s="192"/>
      <c r="N160" s="192"/>
      <c r="O160" s="192"/>
      <c r="P160" s="192"/>
      <c r="Q160" s="192"/>
      <c r="R160" s="192"/>
      <c r="S160" s="192"/>
      <c r="T160" s="192"/>
      <c r="U160" s="192"/>
      <c r="V160" s="192"/>
      <c r="W160" s="192"/>
      <c r="X160" s="192"/>
      <c r="Y160" s="192"/>
      <c r="Z160" s="192"/>
      <c r="AA160" s="192"/>
      <c r="AB160" s="194"/>
      <c r="AC160" s="193"/>
      <c r="AD160" s="711"/>
      <c r="AE160" s="711"/>
      <c r="AF160" s="194"/>
      <c r="AG160" s="193"/>
      <c r="AH160" s="711"/>
      <c r="AI160" s="711"/>
      <c r="AJ160" s="194"/>
      <c r="AK160" s="193"/>
      <c r="AL160" s="711"/>
      <c r="AM160" s="711"/>
      <c r="AN160" s="194"/>
      <c r="AO160" s="193"/>
      <c r="AP160" s="711"/>
      <c r="AQ160" s="711"/>
      <c r="AR160" s="194"/>
      <c r="AS160" s="193"/>
      <c r="AT160" s="711"/>
      <c r="AU160" s="711"/>
      <c r="AV160" s="194"/>
      <c r="AW160" s="193"/>
      <c r="AX160" s="711"/>
      <c r="AY160" s="711"/>
      <c r="AZ160" s="194"/>
      <c r="BA160" s="193"/>
      <c r="BB160" s="711"/>
      <c r="BC160" s="711"/>
      <c r="BD160" s="194"/>
      <c r="BE160" s="193"/>
      <c r="BF160" s="711"/>
      <c r="BG160" s="711"/>
      <c r="BH160" s="194"/>
      <c r="BI160" s="193"/>
      <c r="BJ160" s="192"/>
      <c r="BK160" s="788"/>
      <c r="BL160" s="724"/>
      <c r="BM160" s="716"/>
      <c r="BN160" s="716"/>
      <c r="BO160" s="716"/>
      <c r="BP160" s="717"/>
      <c r="BQ160" s="715"/>
      <c r="BR160" s="716"/>
      <c r="BS160" s="716"/>
      <c r="BT160" s="717"/>
      <c r="BU160" s="715"/>
      <c r="BV160" s="716"/>
      <c r="BW160" s="716"/>
      <c r="BX160" s="717"/>
      <c r="BY160" s="715"/>
      <c r="BZ160" s="716"/>
      <c r="CA160" s="716"/>
      <c r="CB160" s="717"/>
      <c r="CC160" s="715"/>
      <c r="CD160" s="716"/>
      <c r="CE160" s="716"/>
      <c r="CF160" s="717"/>
      <c r="CG160" s="715"/>
      <c r="CH160" s="716"/>
      <c r="CI160" s="716"/>
      <c r="CJ160" s="717"/>
      <c r="CK160" s="715"/>
      <c r="CL160" s="716"/>
      <c r="CM160" s="716"/>
      <c r="CN160" s="717"/>
      <c r="CO160" s="715"/>
      <c r="CP160" s="716"/>
      <c r="CQ160" s="716"/>
      <c r="CR160" s="717"/>
      <c r="CS160" s="715"/>
      <c r="CT160" s="716"/>
      <c r="CU160" s="716"/>
      <c r="CV160" s="717"/>
      <c r="CW160" s="715"/>
      <c r="CX160" s="716"/>
      <c r="CY160" s="716"/>
      <c r="CZ160" s="717"/>
      <c r="DA160" s="715"/>
      <c r="DB160" s="716"/>
      <c r="DC160" s="716"/>
      <c r="DD160" s="717"/>
      <c r="DE160" s="715"/>
      <c r="DF160" s="716"/>
      <c r="DG160" s="716"/>
      <c r="DH160" s="717"/>
      <c r="DI160" s="715"/>
      <c r="DJ160" s="716"/>
      <c r="DK160" s="716"/>
      <c r="DL160" s="717"/>
      <c r="DM160" s="715"/>
      <c r="DN160" s="716"/>
      <c r="DO160" s="716"/>
      <c r="DP160" s="717"/>
      <c r="DQ160" s="715"/>
      <c r="DR160" s="716"/>
      <c r="DS160" s="716"/>
      <c r="DT160" s="717"/>
      <c r="DU160" s="715"/>
      <c r="DV160" s="716"/>
      <c r="DW160" s="716"/>
      <c r="DX160" s="717"/>
      <c r="DY160" s="715"/>
      <c r="DZ160" s="716"/>
      <c r="EA160" s="716"/>
      <c r="EB160" s="717"/>
      <c r="EC160" s="715"/>
      <c r="ED160" s="716"/>
      <c r="EE160" s="716"/>
      <c r="EF160" s="717"/>
      <c r="EG160" s="715"/>
      <c r="EH160" s="716"/>
      <c r="EI160" s="716"/>
      <c r="EJ160" s="717"/>
      <c r="EK160" s="715"/>
      <c r="EL160" s="716"/>
      <c r="EM160" s="716"/>
      <c r="EN160" s="717"/>
      <c r="EO160" s="715"/>
      <c r="EP160" s="716"/>
      <c r="EQ160" s="716"/>
      <c r="ER160" s="717"/>
      <c r="ES160" s="715"/>
      <c r="ET160" s="716"/>
      <c r="EU160" s="716"/>
      <c r="EV160" s="717"/>
      <c r="EW160" s="715"/>
      <c r="EX160" s="716"/>
      <c r="EY160" s="716"/>
      <c r="EZ160" s="717"/>
      <c r="FA160" s="715"/>
      <c r="FB160" s="716"/>
      <c r="FC160" s="716"/>
      <c r="FD160" s="717"/>
      <c r="FE160" s="715"/>
      <c r="FF160" s="716"/>
      <c r="FG160" s="716"/>
      <c r="FH160" s="717"/>
      <c r="FI160" s="715"/>
      <c r="FJ160" s="716"/>
      <c r="FK160" s="716"/>
      <c r="FL160" s="717"/>
      <c r="FM160" s="715"/>
      <c r="FN160" s="716"/>
      <c r="FO160" s="716"/>
      <c r="FP160" s="717"/>
      <c r="FQ160" s="715"/>
      <c r="FR160" s="716"/>
      <c r="FS160" s="716"/>
      <c r="FT160" s="717"/>
      <c r="FU160" s="715"/>
      <c r="FV160" s="716"/>
      <c r="FW160" s="716"/>
      <c r="FX160" s="717"/>
      <c r="FY160" s="715"/>
      <c r="FZ160" s="716"/>
      <c r="GA160" s="716"/>
      <c r="GB160" s="716"/>
      <c r="GC160" s="733"/>
      <c r="GD160" s="727"/>
      <c r="GE160" s="727"/>
      <c r="GF160" s="727"/>
      <c r="GG160" s="730"/>
      <c r="GH160" s="794"/>
    </row>
    <row r="161" spans="3:190" ht="7.5" customHeight="1">
      <c r="C161" s="192"/>
      <c r="D161" s="192"/>
      <c r="E161" s="192"/>
      <c r="F161" s="192"/>
      <c r="G161" s="192"/>
      <c r="H161" s="192"/>
      <c r="I161" s="192"/>
      <c r="J161" s="192"/>
      <c r="K161" s="192"/>
      <c r="L161" s="192"/>
      <c r="M161" s="192"/>
      <c r="N161" s="192"/>
      <c r="O161" s="192"/>
      <c r="P161" s="192"/>
      <c r="Q161" s="192"/>
      <c r="R161" s="192"/>
      <c r="S161" s="192"/>
      <c r="T161" s="192"/>
      <c r="U161" s="192"/>
      <c r="V161" s="192"/>
      <c r="W161" s="192"/>
      <c r="X161" s="192"/>
      <c r="Y161" s="192"/>
      <c r="Z161" s="192"/>
      <c r="AA161" s="192"/>
      <c r="AB161" s="192"/>
      <c r="AC161" s="194"/>
      <c r="AD161" s="711"/>
      <c r="AE161" s="711"/>
      <c r="AF161" s="193"/>
      <c r="AG161" s="194"/>
      <c r="AH161" s="711"/>
      <c r="AI161" s="711"/>
      <c r="AJ161" s="193"/>
      <c r="AK161" s="194"/>
      <c r="AL161" s="711"/>
      <c r="AM161" s="711"/>
      <c r="AN161" s="193"/>
      <c r="AO161" s="194"/>
      <c r="AP161" s="711"/>
      <c r="AQ161" s="711"/>
      <c r="AR161" s="193"/>
      <c r="AS161" s="194"/>
      <c r="AT161" s="711"/>
      <c r="AU161" s="711"/>
      <c r="AV161" s="193"/>
      <c r="AW161" s="194"/>
      <c r="AX161" s="711"/>
      <c r="AY161" s="711"/>
      <c r="AZ161" s="193"/>
      <c r="BA161" s="194"/>
      <c r="BB161" s="711"/>
      <c r="BC161" s="711"/>
      <c r="BD161" s="193"/>
      <c r="BE161" s="194"/>
      <c r="BF161" s="711"/>
      <c r="BG161" s="711"/>
      <c r="BH161" s="193"/>
      <c r="BI161" s="194"/>
      <c r="BJ161" s="192"/>
      <c r="BK161" s="788"/>
      <c r="BL161" s="724"/>
      <c r="BM161" s="716"/>
      <c r="BN161" s="716"/>
      <c r="BO161" s="716"/>
      <c r="BP161" s="717"/>
      <c r="BQ161" s="715"/>
      <c r="BR161" s="716"/>
      <c r="BS161" s="716"/>
      <c r="BT161" s="717"/>
      <c r="BU161" s="715"/>
      <c r="BV161" s="716"/>
      <c r="BW161" s="716"/>
      <c r="BX161" s="717"/>
      <c r="BY161" s="715"/>
      <c r="BZ161" s="716"/>
      <c r="CA161" s="716"/>
      <c r="CB161" s="717"/>
      <c r="CC161" s="715"/>
      <c r="CD161" s="716"/>
      <c r="CE161" s="716"/>
      <c r="CF161" s="717"/>
      <c r="CG161" s="715"/>
      <c r="CH161" s="716"/>
      <c r="CI161" s="716"/>
      <c r="CJ161" s="717"/>
      <c r="CK161" s="715"/>
      <c r="CL161" s="716"/>
      <c r="CM161" s="716"/>
      <c r="CN161" s="717"/>
      <c r="CO161" s="715"/>
      <c r="CP161" s="716"/>
      <c r="CQ161" s="716"/>
      <c r="CR161" s="717"/>
      <c r="CS161" s="715"/>
      <c r="CT161" s="716"/>
      <c r="CU161" s="716"/>
      <c r="CV161" s="717"/>
      <c r="CW161" s="715"/>
      <c r="CX161" s="716"/>
      <c r="CY161" s="716"/>
      <c r="CZ161" s="717"/>
      <c r="DA161" s="715"/>
      <c r="DB161" s="716"/>
      <c r="DC161" s="716"/>
      <c r="DD161" s="717"/>
      <c r="DE161" s="715"/>
      <c r="DF161" s="716"/>
      <c r="DG161" s="716"/>
      <c r="DH161" s="717"/>
      <c r="DI161" s="715"/>
      <c r="DJ161" s="716"/>
      <c r="DK161" s="716"/>
      <c r="DL161" s="717"/>
      <c r="DM161" s="715"/>
      <c r="DN161" s="716"/>
      <c r="DO161" s="716"/>
      <c r="DP161" s="717"/>
      <c r="DQ161" s="715"/>
      <c r="DR161" s="716"/>
      <c r="DS161" s="716"/>
      <c r="DT161" s="717"/>
      <c r="DU161" s="715"/>
      <c r="DV161" s="716"/>
      <c r="DW161" s="716"/>
      <c r="DX161" s="717"/>
      <c r="DY161" s="715"/>
      <c r="DZ161" s="716"/>
      <c r="EA161" s="716"/>
      <c r="EB161" s="717"/>
      <c r="EC161" s="715"/>
      <c r="ED161" s="716"/>
      <c r="EE161" s="716"/>
      <c r="EF161" s="717"/>
      <c r="EG161" s="715"/>
      <c r="EH161" s="716"/>
      <c r="EI161" s="716"/>
      <c r="EJ161" s="717"/>
      <c r="EK161" s="715"/>
      <c r="EL161" s="716"/>
      <c r="EM161" s="716"/>
      <c r="EN161" s="717"/>
      <c r="EO161" s="715"/>
      <c r="EP161" s="716"/>
      <c r="EQ161" s="716"/>
      <c r="ER161" s="717"/>
      <c r="ES161" s="715"/>
      <c r="ET161" s="716"/>
      <c r="EU161" s="716"/>
      <c r="EV161" s="717"/>
      <c r="EW161" s="715"/>
      <c r="EX161" s="716"/>
      <c r="EY161" s="716"/>
      <c r="EZ161" s="717"/>
      <c r="FA161" s="715"/>
      <c r="FB161" s="716"/>
      <c r="FC161" s="716"/>
      <c r="FD161" s="717"/>
      <c r="FE161" s="715"/>
      <c r="FF161" s="716"/>
      <c r="FG161" s="716"/>
      <c r="FH161" s="717"/>
      <c r="FI161" s="715"/>
      <c r="FJ161" s="716"/>
      <c r="FK161" s="716"/>
      <c r="FL161" s="717"/>
      <c r="FM161" s="715"/>
      <c r="FN161" s="716"/>
      <c r="FO161" s="716"/>
      <c r="FP161" s="717"/>
      <c r="FQ161" s="715"/>
      <c r="FR161" s="716"/>
      <c r="FS161" s="716"/>
      <c r="FT161" s="717"/>
      <c r="FU161" s="715"/>
      <c r="FV161" s="716"/>
      <c r="FW161" s="716"/>
      <c r="FX161" s="717"/>
      <c r="FY161" s="715"/>
      <c r="FZ161" s="716"/>
      <c r="GA161" s="716"/>
      <c r="GB161" s="716"/>
      <c r="GC161" s="733"/>
      <c r="GD161" s="727"/>
      <c r="GE161" s="727"/>
      <c r="GF161" s="727"/>
      <c r="GG161" s="730"/>
      <c r="GH161" s="794"/>
    </row>
    <row r="162" spans="3:190" ht="7.5" customHeight="1">
      <c r="C162" s="192"/>
      <c r="D162" s="192"/>
      <c r="E162" s="192"/>
      <c r="F162" s="192"/>
      <c r="G162" s="192"/>
      <c r="H162" s="192"/>
      <c r="I162" s="192"/>
      <c r="J162" s="192"/>
      <c r="K162" s="192"/>
      <c r="L162" s="192"/>
      <c r="M162" s="192"/>
      <c r="N162" s="192"/>
      <c r="O162" s="192"/>
      <c r="P162" s="192"/>
      <c r="Q162" s="192"/>
      <c r="R162" s="192"/>
      <c r="S162" s="192"/>
      <c r="T162" s="192"/>
      <c r="U162" s="192"/>
      <c r="V162" s="192"/>
      <c r="W162" s="192"/>
      <c r="X162" s="192"/>
      <c r="Y162" s="192"/>
      <c r="Z162" s="192"/>
      <c r="AA162" s="192"/>
      <c r="AB162" s="192"/>
      <c r="AC162" s="192"/>
      <c r="AD162" s="194"/>
      <c r="AE162" s="193"/>
      <c r="AF162" s="711"/>
      <c r="AG162" s="711"/>
      <c r="AH162" s="194"/>
      <c r="AI162" s="193"/>
      <c r="AJ162" s="711"/>
      <c r="AK162" s="711"/>
      <c r="AL162" s="194"/>
      <c r="AM162" s="193"/>
      <c r="AN162" s="711"/>
      <c r="AO162" s="711"/>
      <c r="AP162" s="194"/>
      <c r="AQ162" s="193"/>
      <c r="AR162" s="711"/>
      <c r="AS162" s="711"/>
      <c r="AT162" s="194"/>
      <c r="AU162" s="193"/>
      <c r="AV162" s="711"/>
      <c r="AW162" s="711"/>
      <c r="AX162" s="194"/>
      <c r="AY162" s="193"/>
      <c r="AZ162" s="711"/>
      <c r="BA162" s="711"/>
      <c r="BB162" s="194"/>
      <c r="BC162" s="193"/>
      <c r="BD162" s="711"/>
      <c r="BE162" s="711"/>
      <c r="BF162" s="194"/>
      <c r="BG162" s="193"/>
      <c r="BH162" s="711"/>
      <c r="BI162" s="711"/>
      <c r="BJ162" s="194"/>
      <c r="BK162" s="788"/>
      <c r="BL162" s="724"/>
      <c r="BM162" s="719"/>
      <c r="BN162" s="719"/>
      <c r="BO162" s="719"/>
      <c r="BP162" s="720"/>
      <c r="BQ162" s="718"/>
      <c r="BR162" s="719"/>
      <c r="BS162" s="719"/>
      <c r="BT162" s="720"/>
      <c r="BU162" s="718"/>
      <c r="BV162" s="719"/>
      <c r="BW162" s="719"/>
      <c r="BX162" s="720"/>
      <c r="BY162" s="718"/>
      <c r="BZ162" s="719"/>
      <c r="CA162" s="719"/>
      <c r="CB162" s="720"/>
      <c r="CC162" s="718"/>
      <c r="CD162" s="719"/>
      <c r="CE162" s="719"/>
      <c r="CF162" s="720"/>
      <c r="CG162" s="718"/>
      <c r="CH162" s="719"/>
      <c r="CI162" s="719"/>
      <c r="CJ162" s="720"/>
      <c r="CK162" s="718"/>
      <c r="CL162" s="719"/>
      <c r="CM162" s="719"/>
      <c r="CN162" s="720"/>
      <c r="CO162" s="718"/>
      <c r="CP162" s="719"/>
      <c r="CQ162" s="719"/>
      <c r="CR162" s="720"/>
      <c r="CS162" s="718"/>
      <c r="CT162" s="719"/>
      <c r="CU162" s="719"/>
      <c r="CV162" s="720"/>
      <c r="CW162" s="718"/>
      <c r="CX162" s="719"/>
      <c r="CY162" s="719"/>
      <c r="CZ162" s="720"/>
      <c r="DA162" s="718"/>
      <c r="DB162" s="719"/>
      <c r="DC162" s="719"/>
      <c r="DD162" s="720"/>
      <c r="DE162" s="718"/>
      <c r="DF162" s="719"/>
      <c r="DG162" s="719"/>
      <c r="DH162" s="720"/>
      <c r="DI162" s="718"/>
      <c r="DJ162" s="719"/>
      <c r="DK162" s="719"/>
      <c r="DL162" s="720"/>
      <c r="DM162" s="718"/>
      <c r="DN162" s="719"/>
      <c r="DO162" s="719"/>
      <c r="DP162" s="720"/>
      <c r="DQ162" s="718"/>
      <c r="DR162" s="719"/>
      <c r="DS162" s="719"/>
      <c r="DT162" s="720"/>
      <c r="DU162" s="718"/>
      <c r="DV162" s="719"/>
      <c r="DW162" s="719"/>
      <c r="DX162" s="720"/>
      <c r="DY162" s="718"/>
      <c r="DZ162" s="719"/>
      <c r="EA162" s="719"/>
      <c r="EB162" s="720"/>
      <c r="EC162" s="718"/>
      <c r="ED162" s="719"/>
      <c r="EE162" s="719"/>
      <c r="EF162" s="720"/>
      <c r="EG162" s="718"/>
      <c r="EH162" s="719"/>
      <c r="EI162" s="719"/>
      <c r="EJ162" s="720"/>
      <c r="EK162" s="718"/>
      <c r="EL162" s="719"/>
      <c r="EM162" s="719"/>
      <c r="EN162" s="720"/>
      <c r="EO162" s="718"/>
      <c r="EP162" s="719"/>
      <c r="EQ162" s="719"/>
      <c r="ER162" s="720"/>
      <c r="ES162" s="718"/>
      <c r="ET162" s="719"/>
      <c r="EU162" s="719"/>
      <c r="EV162" s="720"/>
      <c r="EW162" s="718"/>
      <c r="EX162" s="719"/>
      <c r="EY162" s="719"/>
      <c r="EZ162" s="720"/>
      <c r="FA162" s="718"/>
      <c r="FB162" s="719"/>
      <c r="FC162" s="719"/>
      <c r="FD162" s="720"/>
      <c r="FE162" s="718"/>
      <c r="FF162" s="719"/>
      <c r="FG162" s="719"/>
      <c r="FH162" s="720"/>
      <c r="FI162" s="718"/>
      <c r="FJ162" s="719"/>
      <c r="FK162" s="719"/>
      <c r="FL162" s="720"/>
      <c r="FM162" s="718"/>
      <c r="FN162" s="719"/>
      <c r="FO162" s="719"/>
      <c r="FP162" s="720"/>
      <c r="FQ162" s="718"/>
      <c r="FR162" s="719"/>
      <c r="FS162" s="719"/>
      <c r="FT162" s="720"/>
      <c r="FU162" s="718"/>
      <c r="FV162" s="719"/>
      <c r="FW162" s="719"/>
      <c r="FX162" s="720"/>
      <c r="FY162" s="718"/>
      <c r="FZ162" s="719"/>
      <c r="GA162" s="719"/>
      <c r="GB162" s="719"/>
      <c r="GC162" s="733"/>
      <c r="GD162" s="727"/>
      <c r="GE162" s="727"/>
      <c r="GF162" s="727"/>
      <c r="GG162" s="730"/>
      <c r="GH162" s="794"/>
    </row>
    <row r="163" spans="3:190" ht="7.5" customHeight="1">
      <c r="C163" s="192"/>
      <c r="D163" s="192"/>
      <c r="E163" s="192"/>
      <c r="F163" s="192"/>
      <c r="G163" s="192"/>
      <c r="H163" s="192"/>
      <c r="I163" s="192"/>
      <c r="J163" s="192"/>
      <c r="K163" s="192"/>
      <c r="L163" s="192"/>
      <c r="M163" s="192"/>
      <c r="N163" s="192"/>
      <c r="O163" s="192"/>
      <c r="P163" s="192"/>
      <c r="Q163" s="192"/>
      <c r="R163" s="192"/>
      <c r="S163" s="192"/>
      <c r="T163" s="192"/>
      <c r="U163" s="192"/>
      <c r="V163" s="192"/>
      <c r="W163" s="192"/>
      <c r="X163" s="192"/>
      <c r="Y163" s="192"/>
      <c r="Z163" s="192"/>
      <c r="AA163" s="192"/>
      <c r="AB163" s="192"/>
      <c r="AC163" s="192"/>
      <c r="AD163" s="192"/>
      <c r="AE163" s="194"/>
      <c r="AF163" s="711"/>
      <c r="AG163" s="711"/>
      <c r="AH163" s="193"/>
      <c r="AI163" s="194"/>
      <c r="AJ163" s="711"/>
      <c r="AK163" s="711"/>
      <c r="AL163" s="193"/>
      <c r="AM163" s="194"/>
      <c r="AN163" s="711"/>
      <c r="AO163" s="711"/>
      <c r="AP163" s="193"/>
      <c r="AQ163" s="194"/>
      <c r="AR163" s="711"/>
      <c r="AS163" s="711"/>
      <c r="AT163" s="193"/>
      <c r="AU163" s="194"/>
      <c r="AV163" s="711"/>
      <c r="AW163" s="711"/>
      <c r="AX163" s="193"/>
      <c r="AY163" s="194"/>
      <c r="AZ163" s="711"/>
      <c r="BA163" s="711"/>
      <c r="BB163" s="193"/>
      <c r="BC163" s="194"/>
      <c r="BD163" s="711"/>
      <c r="BE163" s="711"/>
      <c r="BF163" s="193"/>
      <c r="BG163" s="194"/>
      <c r="BH163" s="711"/>
      <c r="BI163" s="711"/>
      <c r="BJ163" s="193"/>
      <c r="BK163" s="788" t="s">
        <v>332</v>
      </c>
      <c r="BL163" s="724"/>
      <c r="BM163" s="713"/>
      <c r="BN163" s="713"/>
      <c r="BO163" s="713"/>
      <c r="BP163" s="714"/>
      <c r="BQ163" s="712"/>
      <c r="BR163" s="713"/>
      <c r="BS163" s="713"/>
      <c r="BT163" s="714"/>
      <c r="BU163" s="712"/>
      <c r="BV163" s="713"/>
      <c r="BW163" s="713"/>
      <c r="BX163" s="714"/>
      <c r="BY163" s="712"/>
      <c r="BZ163" s="713"/>
      <c r="CA163" s="713"/>
      <c r="CB163" s="714"/>
      <c r="CC163" s="712"/>
      <c r="CD163" s="713"/>
      <c r="CE163" s="713"/>
      <c r="CF163" s="714"/>
      <c r="CG163" s="712"/>
      <c r="CH163" s="713"/>
      <c r="CI163" s="713"/>
      <c r="CJ163" s="714"/>
      <c r="CK163" s="712"/>
      <c r="CL163" s="713"/>
      <c r="CM163" s="713"/>
      <c r="CN163" s="714"/>
      <c r="CO163" s="712"/>
      <c r="CP163" s="713"/>
      <c r="CQ163" s="713"/>
      <c r="CR163" s="714"/>
      <c r="CS163" s="712"/>
      <c r="CT163" s="713"/>
      <c r="CU163" s="713"/>
      <c r="CV163" s="714"/>
      <c r="CW163" s="712"/>
      <c r="CX163" s="713"/>
      <c r="CY163" s="713"/>
      <c r="CZ163" s="714"/>
      <c r="DA163" s="712"/>
      <c r="DB163" s="713"/>
      <c r="DC163" s="713"/>
      <c r="DD163" s="714"/>
      <c r="DE163" s="712"/>
      <c r="DF163" s="713"/>
      <c r="DG163" s="713"/>
      <c r="DH163" s="714"/>
      <c r="DI163" s="712"/>
      <c r="DJ163" s="713"/>
      <c r="DK163" s="713"/>
      <c r="DL163" s="714"/>
      <c r="DM163" s="712"/>
      <c r="DN163" s="713"/>
      <c r="DO163" s="713"/>
      <c r="DP163" s="714"/>
      <c r="DQ163" s="712"/>
      <c r="DR163" s="713"/>
      <c r="DS163" s="713"/>
      <c r="DT163" s="714"/>
      <c r="DU163" s="712"/>
      <c r="DV163" s="713"/>
      <c r="DW163" s="713"/>
      <c r="DX163" s="714"/>
      <c r="DY163" s="712"/>
      <c r="DZ163" s="713"/>
      <c r="EA163" s="713"/>
      <c r="EB163" s="714"/>
      <c r="EC163" s="712"/>
      <c r="ED163" s="713"/>
      <c r="EE163" s="713"/>
      <c r="EF163" s="714"/>
      <c r="EG163" s="712"/>
      <c r="EH163" s="713"/>
      <c r="EI163" s="713"/>
      <c r="EJ163" s="714"/>
      <c r="EK163" s="712"/>
      <c r="EL163" s="713"/>
      <c r="EM163" s="713"/>
      <c r="EN163" s="714"/>
      <c r="EO163" s="712"/>
      <c r="EP163" s="713"/>
      <c r="EQ163" s="713"/>
      <c r="ER163" s="714"/>
      <c r="ES163" s="712"/>
      <c r="ET163" s="713"/>
      <c r="EU163" s="713"/>
      <c r="EV163" s="714"/>
      <c r="EW163" s="712"/>
      <c r="EX163" s="713"/>
      <c r="EY163" s="713"/>
      <c r="EZ163" s="714"/>
      <c r="FA163" s="712"/>
      <c r="FB163" s="713"/>
      <c r="FC163" s="713"/>
      <c r="FD163" s="714"/>
      <c r="FE163" s="712"/>
      <c r="FF163" s="713"/>
      <c r="FG163" s="713"/>
      <c r="FH163" s="714"/>
      <c r="FI163" s="712"/>
      <c r="FJ163" s="713"/>
      <c r="FK163" s="713"/>
      <c r="FL163" s="714"/>
      <c r="FM163" s="712"/>
      <c r="FN163" s="713"/>
      <c r="FO163" s="713"/>
      <c r="FP163" s="714"/>
      <c r="FQ163" s="712"/>
      <c r="FR163" s="713"/>
      <c r="FS163" s="713"/>
      <c r="FT163" s="714"/>
      <c r="FU163" s="712"/>
      <c r="FV163" s="713"/>
      <c r="FW163" s="713"/>
      <c r="FX163" s="714"/>
      <c r="FY163" s="712"/>
      <c r="FZ163" s="713"/>
      <c r="GA163" s="713"/>
      <c r="GB163" s="713"/>
      <c r="GC163" s="733"/>
      <c r="GD163" s="727"/>
      <c r="GE163" s="727"/>
      <c r="GF163" s="727"/>
      <c r="GG163" s="730"/>
      <c r="GH163" s="794">
        <f>GC163-MAX(GD163:GG166)</f>
        <v>0</v>
      </c>
    </row>
    <row r="164" spans="3:190" ht="7.5" customHeight="1">
      <c r="C164" s="192"/>
      <c r="D164" s="192"/>
      <c r="E164" s="192"/>
      <c r="F164" s="192"/>
      <c r="G164" s="192"/>
      <c r="H164" s="192"/>
      <c r="I164" s="192"/>
      <c r="J164" s="192"/>
      <c r="K164" s="192"/>
      <c r="L164" s="192"/>
      <c r="M164" s="192"/>
      <c r="N164" s="192"/>
      <c r="O164" s="192"/>
      <c r="P164" s="192"/>
      <c r="Q164" s="192"/>
      <c r="R164" s="192"/>
      <c r="S164" s="192"/>
      <c r="T164" s="192"/>
      <c r="U164" s="192"/>
      <c r="V164" s="192"/>
      <c r="W164" s="192"/>
      <c r="X164" s="192"/>
      <c r="Y164" s="192"/>
      <c r="Z164" s="192"/>
      <c r="AA164" s="192"/>
      <c r="AB164" s="192"/>
      <c r="AC164" s="192"/>
      <c r="AD164" s="192"/>
      <c r="AE164" s="192"/>
      <c r="AF164" s="194"/>
      <c r="AG164" s="193"/>
      <c r="AH164" s="711"/>
      <c r="AI164" s="711"/>
      <c r="AJ164" s="194"/>
      <c r="AK164" s="193"/>
      <c r="AL164" s="711"/>
      <c r="AM164" s="711"/>
      <c r="AN164" s="194"/>
      <c r="AO164" s="193"/>
      <c r="AP164" s="711"/>
      <c r="AQ164" s="711"/>
      <c r="AR164" s="194"/>
      <c r="AS164" s="193"/>
      <c r="AT164" s="711"/>
      <c r="AU164" s="711"/>
      <c r="AV164" s="194"/>
      <c r="AW164" s="193"/>
      <c r="AX164" s="711"/>
      <c r="AY164" s="711"/>
      <c r="AZ164" s="194"/>
      <c r="BA164" s="193"/>
      <c r="BB164" s="711"/>
      <c r="BC164" s="711"/>
      <c r="BD164" s="194"/>
      <c r="BE164" s="193"/>
      <c r="BF164" s="711"/>
      <c r="BG164" s="711"/>
      <c r="BH164" s="194"/>
      <c r="BI164" s="193"/>
      <c r="BJ164" s="192"/>
      <c r="BK164" s="788"/>
      <c r="BL164" s="724"/>
      <c r="BM164" s="716"/>
      <c r="BN164" s="716"/>
      <c r="BO164" s="716"/>
      <c r="BP164" s="717"/>
      <c r="BQ164" s="715"/>
      <c r="BR164" s="716"/>
      <c r="BS164" s="716"/>
      <c r="BT164" s="717"/>
      <c r="BU164" s="715"/>
      <c r="BV164" s="716"/>
      <c r="BW164" s="716"/>
      <c r="BX164" s="717"/>
      <c r="BY164" s="715"/>
      <c r="BZ164" s="716"/>
      <c r="CA164" s="716"/>
      <c r="CB164" s="717"/>
      <c r="CC164" s="715"/>
      <c r="CD164" s="716"/>
      <c r="CE164" s="716"/>
      <c r="CF164" s="717"/>
      <c r="CG164" s="715"/>
      <c r="CH164" s="716"/>
      <c r="CI164" s="716"/>
      <c r="CJ164" s="717"/>
      <c r="CK164" s="715"/>
      <c r="CL164" s="716"/>
      <c r="CM164" s="716"/>
      <c r="CN164" s="717"/>
      <c r="CO164" s="715"/>
      <c r="CP164" s="716"/>
      <c r="CQ164" s="716"/>
      <c r="CR164" s="717"/>
      <c r="CS164" s="715"/>
      <c r="CT164" s="716"/>
      <c r="CU164" s="716"/>
      <c r="CV164" s="717"/>
      <c r="CW164" s="715"/>
      <c r="CX164" s="716"/>
      <c r="CY164" s="716"/>
      <c r="CZ164" s="717"/>
      <c r="DA164" s="715"/>
      <c r="DB164" s="716"/>
      <c r="DC164" s="716"/>
      <c r="DD164" s="717"/>
      <c r="DE164" s="715"/>
      <c r="DF164" s="716"/>
      <c r="DG164" s="716"/>
      <c r="DH164" s="717"/>
      <c r="DI164" s="715"/>
      <c r="DJ164" s="716"/>
      <c r="DK164" s="716"/>
      <c r="DL164" s="717"/>
      <c r="DM164" s="715"/>
      <c r="DN164" s="716"/>
      <c r="DO164" s="716"/>
      <c r="DP164" s="717"/>
      <c r="DQ164" s="715"/>
      <c r="DR164" s="716"/>
      <c r="DS164" s="716"/>
      <c r="DT164" s="717"/>
      <c r="DU164" s="715"/>
      <c r="DV164" s="716"/>
      <c r="DW164" s="716"/>
      <c r="DX164" s="717"/>
      <c r="DY164" s="715"/>
      <c r="DZ164" s="716"/>
      <c r="EA164" s="716"/>
      <c r="EB164" s="717"/>
      <c r="EC164" s="715"/>
      <c r="ED164" s="716"/>
      <c r="EE164" s="716"/>
      <c r="EF164" s="717"/>
      <c r="EG164" s="715"/>
      <c r="EH164" s="716"/>
      <c r="EI164" s="716"/>
      <c r="EJ164" s="717"/>
      <c r="EK164" s="715"/>
      <c r="EL164" s="716"/>
      <c r="EM164" s="716"/>
      <c r="EN164" s="717"/>
      <c r="EO164" s="715"/>
      <c r="EP164" s="716"/>
      <c r="EQ164" s="716"/>
      <c r="ER164" s="717"/>
      <c r="ES164" s="715"/>
      <c r="ET164" s="716"/>
      <c r="EU164" s="716"/>
      <c r="EV164" s="717"/>
      <c r="EW164" s="715"/>
      <c r="EX164" s="716"/>
      <c r="EY164" s="716"/>
      <c r="EZ164" s="717"/>
      <c r="FA164" s="715"/>
      <c r="FB164" s="716"/>
      <c r="FC164" s="716"/>
      <c r="FD164" s="717"/>
      <c r="FE164" s="715"/>
      <c r="FF164" s="716"/>
      <c r="FG164" s="716"/>
      <c r="FH164" s="717"/>
      <c r="FI164" s="715"/>
      <c r="FJ164" s="716"/>
      <c r="FK164" s="716"/>
      <c r="FL164" s="717"/>
      <c r="FM164" s="715"/>
      <c r="FN164" s="716"/>
      <c r="FO164" s="716"/>
      <c r="FP164" s="717"/>
      <c r="FQ164" s="715"/>
      <c r="FR164" s="716"/>
      <c r="FS164" s="716"/>
      <c r="FT164" s="717"/>
      <c r="FU164" s="715"/>
      <c r="FV164" s="716"/>
      <c r="FW164" s="716"/>
      <c r="FX164" s="717"/>
      <c r="FY164" s="715"/>
      <c r="FZ164" s="716"/>
      <c r="GA164" s="716"/>
      <c r="GB164" s="716"/>
      <c r="GC164" s="733"/>
      <c r="GD164" s="727"/>
      <c r="GE164" s="727"/>
      <c r="GF164" s="727"/>
      <c r="GG164" s="730"/>
      <c r="GH164" s="794"/>
    </row>
    <row r="165" spans="3:190" ht="7.5" customHeight="1">
      <c r="C165" s="192"/>
      <c r="D165" s="192"/>
      <c r="E165" s="192"/>
      <c r="F165" s="192"/>
      <c r="G165" s="192"/>
      <c r="H165" s="192"/>
      <c r="I165" s="192"/>
      <c r="J165" s="192"/>
      <c r="K165" s="192"/>
      <c r="L165" s="192"/>
      <c r="M165" s="192"/>
      <c r="N165" s="192"/>
      <c r="O165" s="192"/>
      <c r="P165" s="192"/>
      <c r="Q165" s="192"/>
      <c r="R165" s="192"/>
      <c r="S165" s="192"/>
      <c r="T165" s="192"/>
      <c r="U165" s="192"/>
      <c r="V165" s="192"/>
      <c r="W165" s="192"/>
      <c r="X165" s="192"/>
      <c r="Y165" s="192"/>
      <c r="Z165" s="192"/>
      <c r="AA165" s="192"/>
      <c r="AB165" s="192"/>
      <c r="AC165" s="192"/>
      <c r="AD165" s="192"/>
      <c r="AE165" s="192"/>
      <c r="AF165" s="192"/>
      <c r="AG165" s="194"/>
      <c r="AH165" s="711"/>
      <c r="AI165" s="711"/>
      <c r="AJ165" s="193"/>
      <c r="AK165" s="194"/>
      <c r="AL165" s="711"/>
      <c r="AM165" s="711"/>
      <c r="AN165" s="193"/>
      <c r="AO165" s="194"/>
      <c r="AP165" s="711"/>
      <c r="AQ165" s="711"/>
      <c r="AR165" s="193"/>
      <c r="AS165" s="194"/>
      <c r="AT165" s="711"/>
      <c r="AU165" s="711"/>
      <c r="AV165" s="193"/>
      <c r="AW165" s="194"/>
      <c r="AX165" s="711"/>
      <c r="AY165" s="711"/>
      <c r="AZ165" s="193"/>
      <c r="BA165" s="194"/>
      <c r="BB165" s="711"/>
      <c r="BC165" s="711"/>
      <c r="BD165" s="193"/>
      <c r="BE165" s="194"/>
      <c r="BF165" s="711"/>
      <c r="BG165" s="711"/>
      <c r="BH165" s="193"/>
      <c r="BI165" s="194"/>
      <c r="BJ165" s="192"/>
      <c r="BK165" s="788"/>
      <c r="BL165" s="724"/>
      <c r="BM165" s="716"/>
      <c r="BN165" s="716"/>
      <c r="BO165" s="716"/>
      <c r="BP165" s="717"/>
      <c r="BQ165" s="715"/>
      <c r="BR165" s="716"/>
      <c r="BS165" s="716"/>
      <c r="BT165" s="717"/>
      <c r="BU165" s="715"/>
      <c r="BV165" s="716"/>
      <c r="BW165" s="716"/>
      <c r="BX165" s="717"/>
      <c r="BY165" s="715"/>
      <c r="BZ165" s="716"/>
      <c r="CA165" s="716"/>
      <c r="CB165" s="717"/>
      <c r="CC165" s="715"/>
      <c r="CD165" s="716"/>
      <c r="CE165" s="716"/>
      <c r="CF165" s="717"/>
      <c r="CG165" s="715"/>
      <c r="CH165" s="716"/>
      <c r="CI165" s="716"/>
      <c r="CJ165" s="717"/>
      <c r="CK165" s="715"/>
      <c r="CL165" s="716"/>
      <c r="CM165" s="716"/>
      <c r="CN165" s="717"/>
      <c r="CO165" s="715"/>
      <c r="CP165" s="716"/>
      <c r="CQ165" s="716"/>
      <c r="CR165" s="717"/>
      <c r="CS165" s="715"/>
      <c r="CT165" s="716"/>
      <c r="CU165" s="716"/>
      <c r="CV165" s="717"/>
      <c r="CW165" s="715"/>
      <c r="CX165" s="716"/>
      <c r="CY165" s="716"/>
      <c r="CZ165" s="717"/>
      <c r="DA165" s="715"/>
      <c r="DB165" s="716"/>
      <c r="DC165" s="716"/>
      <c r="DD165" s="717"/>
      <c r="DE165" s="715"/>
      <c r="DF165" s="716"/>
      <c r="DG165" s="716"/>
      <c r="DH165" s="717"/>
      <c r="DI165" s="715"/>
      <c r="DJ165" s="716"/>
      <c r="DK165" s="716"/>
      <c r="DL165" s="717"/>
      <c r="DM165" s="715"/>
      <c r="DN165" s="716"/>
      <c r="DO165" s="716"/>
      <c r="DP165" s="717"/>
      <c r="DQ165" s="715"/>
      <c r="DR165" s="716"/>
      <c r="DS165" s="716"/>
      <c r="DT165" s="717"/>
      <c r="DU165" s="715"/>
      <c r="DV165" s="716"/>
      <c r="DW165" s="716"/>
      <c r="DX165" s="717"/>
      <c r="DY165" s="715"/>
      <c r="DZ165" s="716"/>
      <c r="EA165" s="716"/>
      <c r="EB165" s="717"/>
      <c r="EC165" s="715"/>
      <c r="ED165" s="716"/>
      <c r="EE165" s="716"/>
      <c r="EF165" s="717"/>
      <c r="EG165" s="715"/>
      <c r="EH165" s="716"/>
      <c r="EI165" s="716"/>
      <c r="EJ165" s="717"/>
      <c r="EK165" s="715"/>
      <c r="EL165" s="716"/>
      <c r="EM165" s="716"/>
      <c r="EN165" s="717"/>
      <c r="EO165" s="715"/>
      <c r="EP165" s="716"/>
      <c r="EQ165" s="716"/>
      <c r="ER165" s="717"/>
      <c r="ES165" s="715"/>
      <c r="ET165" s="716"/>
      <c r="EU165" s="716"/>
      <c r="EV165" s="717"/>
      <c r="EW165" s="715"/>
      <c r="EX165" s="716"/>
      <c r="EY165" s="716"/>
      <c r="EZ165" s="717"/>
      <c r="FA165" s="715"/>
      <c r="FB165" s="716"/>
      <c r="FC165" s="716"/>
      <c r="FD165" s="717"/>
      <c r="FE165" s="715"/>
      <c r="FF165" s="716"/>
      <c r="FG165" s="716"/>
      <c r="FH165" s="717"/>
      <c r="FI165" s="715"/>
      <c r="FJ165" s="716"/>
      <c r="FK165" s="716"/>
      <c r="FL165" s="717"/>
      <c r="FM165" s="715"/>
      <c r="FN165" s="716"/>
      <c r="FO165" s="716"/>
      <c r="FP165" s="717"/>
      <c r="FQ165" s="715"/>
      <c r="FR165" s="716"/>
      <c r="FS165" s="716"/>
      <c r="FT165" s="717"/>
      <c r="FU165" s="715"/>
      <c r="FV165" s="716"/>
      <c r="FW165" s="716"/>
      <c r="FX165" s="717"/>
      <c r="FY165" s="715"/>
      <c r="FZ165" s="716"/>
      <c r="GA165" s="716"/>
      <c r="GB165" s="716"/>
      <c r="GC165" s="733"/>
      <c r="GD165" s="727"/>
      <c r="GE165" s="727"/>
      <c r="GF165" s="727"/>
      <c r="GG165" s="730"/>
      <c r="GH165" s="794"/>
    </row>
    <row r="166" spans="3:190" ht="7.5" customHeight="1">
      <c r="C166" s="192"/>
      <c r="D166" s="192"/>
      <c r="E166" s="192"/>
      <c r="F166" s="192"/>
      <c r="G166" s="192"/>
      <c r="H166" s="192"/>
      <c r="I166" s="192"/>
      <c r="J166" s="192"/>
      <c r="K166" s="192"/>
      <c r="L166" s="192"/>
      <c r="M166" s="192"/>
      <c r="N166" s="192"/>
      <c r="O166" s="192"/>
      <c r="P166" s="192"/>
      <c r="Q166" s="192"/>
      <c r="R166" s="192"/>
      <c r="S166" s="192"/>
      <c r="T166" s="192"/>
      <c r="U166" s="192"/>
      <c r="V166" s="192"/>
      <c r="W166" s="192"/>
      <c r="X166" s="192"/>
      <c r="Y166" s="192"/>
      <c r="Z166" s="192"/>
      <c r="AA166" s="192"/>
      <c r="AB166" s="192"/>
      <c r="AC166" s="192"/>
      <c r="AD166" s="192"/>
      <c r="AE166" s="192"/>
      <c r="AF166" s="192"/>
      <c r="AG166" s="192"/>
      <c r="AH166" s="194"/>
      <c r="AI166" s="193"/>
      <c r="AJ166" s="711"/>
      <c r="AK166" s="711"/>
      <c r="AL166" s="194"/>
      <c r="AM166" s="193"/>
      <c r="AN166" s="711"/>
      <c r="AO166" s="711"/>
      <c r="AP166" s="194"/>
      <c r="AQ166" s="193"/>
      <c r="AR166" s="711"/>
      <c r="AS166" s="711"/>
      <c r="AT166" s="194"/>
      <c r="AU166" s="193"/>
      <c r="AV166" s="711"/>
      <c r="AW166" s="711"/>
      <c r="AX166" s="194"/>
      <c r="AY166" s="193"/>
      <c r="AZ166" s="711"/>
      <c r="BA166" s="711"/>
      <c r="BB166" s="194"/>
      <c r="BC166" s="193"/>
      <c r="BD166" s="711"/>
      <c r="BE166" s="711"/>
      <c r="BF166" s="194"/>
      <c r="BG166" s="193"/>
      <c r="BH166" s="711"/>
      <c r="BI166" s="711"/>
      <c r="BJ166" s="194"/>
      <c r="BK166" s="788"/>
      <c r="BL166" s="724"/>
      <c r="BM166" s="719"/>
      <c r="BN166" s="719"/>
      <c r="BO166" s="719"/>
      <c r="BP166" s="720"/>
      <c r="BQ166" s="718"/>
      <c r="BR166" s="719"/>
      <c r="BS166" s="719"/>
      <c r="BT166" s="720"/>
      <c r="BU166" s="718"/>
      <c r="BV166" s="719"/>
      <c r="BW166" s="719"/>
      <c r="BX166" s="720"/>
      <c r="BY166" s="718"/>
      <c r="BZ166" s="719"/>
      <c r="CA166" s="719"/>
      <c r="CB166" s="720"/>
      <c r="CC166" s="718"/>
      <c r="CD166" s="719"/>
      <c r="CE166" s="719"/>
      <c r="CF166" s="720"/>
      <c r="CG166" s="718"/>
      <c r="CH166" s="719"/>
      <c r="CI166" s="719"/>
      <c r="CJ166" s="720"/>
      <c r="CK166" s="718"/>
      <c r="CL166" s="719"/>
      <c r="CM166" s="719"/>
      <c r="CN166" s="720"/>
      <c r="CO166" s="718"/>
      <c r="CP166" s="719"/>
      <c r="CQ166" s="719"/>
      <c r="CR166" s="720"/>
      <c r="CS166" s="718"/>
      <c r="CT166" s="719"/>
      <c r="CU166" s="719"/>
      <c r="CV166" s="720"/>
      <c r="CW166" s="718"/>
      <c r="CX166" s="719"/>
      <c r="CY166" s="719"/>
      <c r="CZ166" s="720"/>
      <c r="DA166" s="718"/>
      <c r="DB166" s="719"/>
      <c r="DC166" s="719"/>
      <c r="DD166" s="720"/>
      <c r="DE166" s="718"/>
      <c r="DF166" s="719"/>
      <c r="DG166" s="719"/>
      <c r="DH166" s="720"/>
      <c r="DI166" s="718"/>
      <c r="DJ166" s="719"/>
      <c r="DK166" s="719"/>
      <c r="DL166" s="720"/>
      <c r="DM166" s="718"/>
      <c r="DN166" s="719"/>
      <c r="DO166" s="719"/>
      <c r="DP166" s="720"/>
      <c r="DQ166" s="718"/>
      <c r="DR166" s="719"/>
      <c r="DS166" s="719"/>
      <c r="DT166" s="720"/>
      <c r="DU166" s="718"/>
      <c r="DV166" s="719"/>
      <c r="DW166" s="719"/>
      <c r="DX166" s="720"/>
      <c r="DY166" s="718"/>
      <c r="DZ166" s="719"/>
      <c r="EA166" s="719"/>
      <c r="EB166" s="720"/>
      <c r="EC166" s="718"/>
      <c r="ED166" s="719"/>
      <c r="EE166" s="719"/>
      <c r="EF166" s="720"/>
      <c r="EG166" s="718"/>
      <c r="EH166" s="719"/>
      <c r="EI166" s="719"/>
      <c r="EJ166" s="720"/>
      <c r="EK166" s="718"/>
      <c r="EL166" s="719"/>
      <c r="EM166" s="719"/>
      <c r="EN166" s="720"/>
      <c r="EO166" s="718"/>
      <c r="EP166" s="719"/>
      <c r="EQ166" s="719"/>
      <c r="ER166" s="720"/>
      <c r="ES166" s="718"/>
      <c r="ET166" s="719"/>
      <c r="EU166" s="719"/>
      <c r="EV166" s="720"/>
      <c r="EW166" s="718"/>
      <c r="EX166" s="719"/>
      <c r="EY166" s="719"/>
      <c r="EZ166" s="720"/>
      <c r="FA166" s="718"/>
      <c r="FB166" s="719"/>
      <c r="FC166" s="719"/>
      <c r="FD166" s="720"/>
      <c r="FE166" s="718"/>
      <c r="FF166" s="719"/>
      <c r="FG166" s="719"/>
      <c r="FH166" s="720"/>
      <c r="FI166" s="718"/>
      <c r="FJ166" s="719"/>
      <c r="FK166" s="719"/>
      <c r="FL166" s="720"/>
      <c r="FM166" s="718"/>
      <c r="FN166" s="719"/>
      <c r="FO166" s="719"/>
      <c r="FP166" s="720"/>
      <c r="FQ166" s="718"/>
      <c r="FR166" s="719"/>
      <c r="FS166" s="719"/>
      <c r="FT166" s="720"/>
      <c r="FU166" s="718"/>
      <c r="FV166" s="719"/>
      <c r="FW166" s="719"/>
      <c r="FX166" s="720"/>
      <c r="FY166" s="718"/>
      <c r="FZ166" s="719"/>
      <c r="GA166" s="719"/>
      <c r="GB166" s="719"/>
      <c r="GC166" s="733"/>
      <c r="GD166" s="727"/>
      <c r="GE166" s="727"/>
      <c r="GF166" s="727"/>
      <c r="GG166" s="730"/>
      <c r="GH166" s="794"/>
    </row>
    <row r="167" spans="3:190" ht="7.5" customHeight="1">
      <c r="C167" s="192"/>
      <c r="D167" s="192"/>
      <c r="E167" s="192"/>
      <c r="F167" s="192"/>
      <c r="G167" s="192"/>
      <c r="H167" s="192"/>
      <c r="I167" s="192"/>
      <c r="J167" s="192"/>
      <c r="K167" s="192"/>
      <c r="L167" s="192"/>
      <c r="M167" s="192"/>
      <c r="N167" s="192"/>
      <c r="O167" s="192"/>
      <c r="P167" s="192"/>
      <c r="Q167" s="192"/>
      <c r="R167" s="192"/>
      <c r="S167" s="192"/>
      <c r="T167" s="192"/>
      <c r="U167" s="192"/>
      <c r="V167" s="192"/>
      <c r="W167" s="192"/>
      <c r="X167" s="192"/>
      <c r="Y167" s="192"/>
      <c r="Z167" s="192"/>
      <c r="AA167" s="192"/>
      <c r="AB167" s="192"/>
      <c r="AC167" s="192"/>
      <c r="AD167" s="192"/>
      <c r="AE167" s="192"/>
      <c r="AF167" s="192"/>
      <c r="AG167" s="192"/>
      <c r="AH167" s="192"/>
      <c r="AI167" s="194"/>
      <c r="AJ167" s="711"/>
      <c r="AK167" s="711"/>
      <c r="AL167" s="193"/>
      <c r="AM167" s="194"/>
      <c r="AN167" s="711"/>
      <c r="AO167" s="711"/>
      <c r="AP167" s="193"/>
      <c r="AQ167" s="194"/>
      <c r="AR167" s="711"/>
      <c r="AS167" s="711"/>
      <c r="AT167" s="193"/>
      <c r="AU167" s="194"/>
      <c r="AV167" s="711"/>
      <c r="AW167" s="711"/>
      <c r="AX167" s="193"/>
      <c r="AY167" s="194"/>
      <c r="AZ167" s="711"/>
      <c r="BA167" s="711"/>
      <c r="BB167" s="193"/>
      <c r="BC167" s="194"/>
      <c r="BD167" s="711"/>
      <c r="BE167" s="711"/>
      <c r="BF167" s="193"/>
      <c r="BG167" s="194"/>
      <c r="BH167" s="711"/>
      <c r="BI167" s="711"/>
      <c r="BJ167" s="193"/>
      <c r="BK167" s="788" t="s">
        <v>333</v>
      </c>
      <c r="BL167" s="724"/>
      <c r="BM167" s="713"/>
      <c r="BN167" s="713"/>
      <c r="BO167" s="713"/>
      <c r="BP167" s="714"/>
      <c r="BQ167" s="712"/>
      <c r="BR167" s="713"/>
      <c r="BS167" s="713"/>
      <c r="BT167" s="714"/>
      <c r="BU167" s="712"/>
      <c r="BV167" s="713"/>
      <c r="BW167" s="713"/>
      <c r="BX167" s="714"/>
      <c r="BY167" s="712"/>
      <c r="BZ167" s="713"/>
      <c r="CA167" s="713"/>
      <c r="CB167" s="714"/>
      <c r="CC167" s="712"/>
      <c r="CD167" s="713"/>
      <c r="CE167" s="713"/>
      <c r="CF167" s="714"/>
      <c r="CG167" s="712"/>
      <c r="CH167" s="713"/>
      <c r="CI167" s="713"/>
      <c r="CJ167" s="714"/>
      <c r="CK167" s="712"/>
      <c r="CL167" s="713"/>
      <c r="CM167" s="713"/>
      <c r="CN167" s="714"/>
      <c r="CO167" s="712"/>
      <c r="CP167" s="713"/>
      <c r="CQ167" s="713"/>
      <c r="CR167" s="714"/>
      <c r="CS167" s="712"/>
      <c r="CT167" s="713"/>
      <c r="CU167" s="713"/>
      <c r="CV167" s="714"/>
      <c r="CW167" s="712"/>
      <c r="CX167" s="713"/>
      <c r="CY167" s="713"/>
      <c r="CZ167" s="714"/>
      <c r="DA167" s="712"/>
      <c r="DB167" s="713"/>
      <c r="DC167" s="713"/>
      <c r="DD167" s="714"/>
      <c r="DE167" s="712"/>
      <c r="DF167" s="713"/>
      <c r="DG167" s="713"/>
      <c r="DH167" s="714"/>
      <c r="DI167" s="712"/>
      <c r="DJ167" s="713"/>
      <c r="DK167" s="713"/>
      <c r="DL167" s="714"/>
      <c r="DM167" s="712"/>
      <c r="DN167" s="713"/>
      <c r="DO167" s="713"/>
      <c r="DP167" s="714"/>
      <c r="DQ167" s="712"/>
      <c r="DR167" s="713"/>
      <c r="DS167" s="713"/>
      <c r="DT167" s="714"/>
      <c r="DU167" s="712"/>
      <c r="DV167" s="713"/>
      <c r="DW167" s="713"/>
      <c r="DX167" s="714"/>
      <c r="DY167" s="712"/>
      <c r="DZ167" s="713"/>
      <c r="EA167" s="713"/>
      <c r="EB167" s="714"/>
      <c r="EC167" s="712"/>
      <c r="ED167" s="713"/>
      <c r="EE167" s="713"/>
      <c r="EF167" s="714"/>
      <c r="EG167" s="712"/>
      <c r="EH167" s="713"/>
      <c r="EI167" s="713"/>
      <c r="EJ167" s="714"/>
      <c r="EK167" s="712"/>
      <c r="EL167" s="713"/>
      <c r="EM167" s="713"/>
      <c r="EN167" s="714"/>
      <c r="EO167" s="712"/>
      <c r="EP167" s="713"/>
      <c r="EQ167" s="713"/>
      <c r="ER167" s="714"/>
      <c r="ES167" s="712"/>
      <c r="ET167" s="713"/>
      <c r="EU167" s="713"/>
      <c r="EV167" s="714"/>
      <c r="EW167" s="712"/>
      <c r="EX167" s="713"/>
      <c r="EY167" s="713"/>
      <c r="EZ167" s="714"/>
      <c r="FA167" s="712"/>
      <c r="FB167" s="713"/>
      <c r="FC167" s="713"/>
      <c r="FD167" s="714"/>
      <c r="FE167" s="712"/>
      <c r="FF167" s="713"/>
      <c r="FG167" s="713"/>
      <c r="FH167" s="714"/>
      <c r="FI167" s="712"/>
      <c r="FJ167" s="713"/>
      <c r="FK167" s="713"/>
      <c r="FL167" s="714"/>
      <c r="FM167" s="712"/>
      <c r="FN167" s="713"/>
      <c r="FO167" s="713"/>
      <c r="FP167" s="714"/>
      <c r="FQ167" s="712"/>
      <c r="FR167" s="713"/>
      <c r="FS167" s="713"/>
      <c r="FT167" s="714"/>
      <c r="FU167" s="712"/>
      <c r="FV167" s="713"/>
      <c r="FW167" s="713"/>
      <c r="FX167" s="714"/>
      <c r="FY167" s="712"/>
      <c r="FZ167" s="713"/>
      <c r="GA167" s="713"/>
      <c r="GB167" s="713"/>
      <c r="GC167" s="733"/>
      <c r="GD167" s="727"/>
      <c r="GE167" s="727"/>
      <c r="GF167" s="727"/>
      <c r="GG167" s="730"/>
      <c r="GH167" s="794">
        <f>GC167-MAX(GD167:GG170)</f>
        <v>0</v>
      </c>
    </row>
    <row r="168" spans="3:190" ht="7.5" customHeight="1">
      <c r="C168" s="192"/>
      <c r="D168" s="192"/>
      <c r="E168" s="192"/>
      <c r="F168" s="192"/>
      <c r="G168" s="192"/>
      <c r="H168" s="192"/>
      <c r="I168" s="192"/>
      <c r="J168" s="192"/>
      <c r="K168" s="192"/>
      <c r="L168" s="192"/>
      <c r="M168" s="192"/>
      <c r="N168" s="192"/>
      <c r="O168" s="192"/>
      <c r="P168" s="192"/>
      <c r="Q168" s="192"/>
      <c r="R168" s="192"/>
      <c r="S168" s="192"/>
      <c r="T168" s="192"/>
      <c r="U168" s="192"/>
      <c r="V168" s="192"/>
      <c r="W168" s="192"/>
      <c r="X168" s="192"/>
      <c r="Y168" s="192"/>
      <c r="Z168" s="192"/>
      <c r="AA168" s="192"/>
      <c r="AB168" s="192"/>
      <c r="AC168" s="192"/>
      <c r="AD168" s="192"/>
      <c r="AE168" s="192"/>
      <c r="AF168" s="192"/>
      <c r="AG168" s="192"/>
      <c r="AH168" s="192"/>
      <c r="AI168" s="192"/>
      <c r="AJ168" s="194"/>
      <c r="AK168" s="193"/>
      <c r="AL168" s="711"/>
      <c r="AM168" s="711"/>
      <c r="AN168" s="194"/>
      <c r="AO168" s="193"/>
      <c r="AP168" s="711"/>
      <c r="AQ168" s="711"/>
      <c r="AR168" s="194"/>
      <c r="AS168" s="193"/>
      <c r="AT168" s="711"/>
      <c r="AU168" s="711"/>
      <c r="AV168" s="194"/>
      <c r="AW168" s="193"/>
      <c r="AX168" s="711"/>
      <c r="AY168" s="711"/>
      <c r="AZ168" s="194"/>
      <c r="BA168" s="193"/>
      <c r="BB168" s="711"/>
      <c r="BC168" s="711"/>
      <c r="BD168" s="194"/>
      <c r="BE168" s="193"/>
      <c r="BF168" s="711"/>
      <c r="BG168" s="711"/>
      <c r="BH168" s="194"/>
      <c r="BI168" s="193"/>
      <c r="BJ168" s="192"/>
      <c r="BK168" s="788"/>
      <c r="BL168" s="724"/>
      <c r="BM168" s="716"/>
      <c r="BN168" s="716"/>
      <c r="BO168" s="716"/>
      <c r="BP168" s="717"/>
      <c r="BQ168" s="715"/>
      <c r="BR168" s="716"/>
      <c r="BS168" s="716"/>
      <c r="BT168" s="717"/>
      <c r="BU168" s="715"/>
      <c r="BV168" s="716"/>
      <c r="BW168" s="716"/>
      <c r="BX168" s="717"/>
      <c r="BY168" s="715"/>
      <c r="BZ168" s="716"/>
      <c r="CA168" s="716"/>
      <c r="CB168" s="717"/>
      <c r="CC168" s="715"/>
      <c r="CD168" s="716"/>
      <c r="CE168" s="716"/>
      <c r="CF168" s="717"/>
      <c r="CG168" s="715"/>
      <c r="CH168" s="716"/>
      <c r="CI168" s="716"/>
      <c r="CJ168" s="717"/>
      <c r="CK168" s="715"/>
      <c r="CL168" s="716"/>
      <c r="CM168" s="716"/>
      <c r="CN168" s="717"/>
      <c r="CO168" s="715"/>
      <c r="CP168" s="716"/>
      <c r="CQ168" s="716"/>
      <c r="CR168" s="717"/>
      <c r="CS168" s="715"/>
      <c r="CT168" s="716"/>
      <c r="CU168" s="716"/>
      <c r="CV168" s="717"/>
      <c r="CW168" s="715"/>
      <c r="CX168" s="716"/>
      <c r="CY168" s="716"/>
      <c r="CZ168" s="717"/>
      <c r="DA168" s="715"/>
      <c r="DB168" s="716"/>
      <c r="DC168" s="716"/>
      <c r="DD168" s="717"/>
      <c r="DE168" s="715"/>
      <c r="DF168" s="716"/>
      <c r="DG168" s="716"/>
      <c r="DH168" s="717"/>
      <c r="DI168" s="715"/>
      <c r="DJ168" s="716"/>
      <c r="DK168" s="716"/>
      <c r="DL168" s="717"/>
      <c r="DM168" s="715"/>
      <c r="DN168" s="716"/>
      <c r="DO168" s="716"/>
      <c r="DP168" s="717"/>
      <c r="DQ168" s="715"/>
      <c r="DR168" s="716"/>
      <c r="DS168" s="716"/>
      <c r="DT168" s="717"/>
      <c r="DU168" s="715"/>
      <c r="DV168" s="716"/>
      <c r="DW168" s="716"/>
      <c r="DX168" s="717"/>
      <c r="DY168" s="715"/>
      <c r="DZ168" s="716"/>
      <c r="EA168" s="716"/>
      <c r="EB168" s="717"/>
      <c r="EC168" s="715"/>
      <c r="ED168" s="716"/>
      <c r="EE168" s="716"/>
      <c r="EF168" s="717"/>
      <c r="EG168" s="715"/>
      <c r="EH168" s="716"/>
      <c r="EI168" s="716"/>
      <c r="EJ168" s="717"/>
      <c r="EK168" s="715"/>
      <c r="EL168" s="716"/>
      <c r="EM168" s="716"/>
      <c r="EN168" s="717"/>
      <c r="EO168" s="715"/>
      <c r="EP168" s="716"/>
      <c r="EQ168" s="716"/>
      <c r="ER168" s="717"/>
      <c r="ES168" s="715"/>
      <c r="ET168" s="716"/>
      <c r="EU168" s="716"/>
      <c r="EV168" s="717"/>
      <c r="EW168" s="715"/>
      <c r="EX168" s="716"/>
      <c r="EY168" s="716"/>
      <c r="EZ168" s="717"/>
      <c r="FA168" s="715"/>
      <c r="FB168" s="716"/>
      <c r="FC168" s="716"/>
      <c r="FD168" s="717"/>
      <c r="FE168" s="715"/>
      <c r="FF168" s="716"/>
      <c r="FG168" s="716"/>
      <c r="FH168" s="717"/>
      <c r="FI168" s="715"/>
      <c r="FJ168" s="716"/>
      <c r="FK168" s="716"/>
      <c r="FL168" s="717"/>
      <c r="FM168" s="715"/>
      <c r="FN168" s="716"/>
      <c r="FO168" s="716"/>
      <c r="FP168" s="717"/>
      <c r="FQ168" s="715"/>
      <c r="FR168" s="716"/>
      <c r="FS168" s="716"/>
      <c r="FT168" s="717"/>
      <c r="FU168" s="715"/>
      <c r="FV168" s="716"/>
      <c r="FW168" s="716"/>
      <c r="FX168" s="717"/>
      <c r="FY168" s="715"/>
      <c r="FZ168" s="716"/>
      <c r="GA168" s="716"/>
      <c r="GB168" s="716"/>
      <c r="GC168" s="733"/>
      <c r="GD168" s="727"/>
      <c r="GE168" s="727"/>
      <c r="GF168" s="727"/>
      <c r="GG168" s="730"/>
      <c r="GH168" s="794"/>
    </row>
    <row r="169" spans="3:190" ht="7.5" customHeight="1">
      <c r="C169" s="192"/>
      <c r="D169" s="192"/>
      <c r="E169" s="192"/>
      <c r="F169" s="192"/>
      <c r="G169" s="192"/>
      <c r="H169" s="192"/>
      <c r="I169" s="192"/>
      <c r="J169" s="192"/>
      <c r="K169" s="192"/>
      <c r="L169" s="192"/>
      <c r="M169" s="192"/>
      <c r="N169" s="192"/>
      <c r="O169" s="192"/>
      <c r="P169" s="192"/>
      <c r="Q169" s="192"/>
      <c r="R169" s="192"/>
      <c r="S169" s="192"/>
      <c r="T169" s="192"/>
      <c r="U169" s="192"/>
      <c r="V169" s="192"/>
      <c r="W169" s="192"/>
      <c r="X169" s="192"/>
      <c r="Y169" s="192"/>
      <c r="Z169" s="192"/>
      <c r="AA169" s="192"/>
      <c r="AB169" s="192"/>
      <c r="AC169" s="192"/>
      <c r="AD169" s="192"/>
      <c r="AE169" s="192"/>
      <c r="AF169" s="192"/>
      <c r="AG169" s="192"/>
      <c r="AH169" s="192"/>
      <c r="AI169" s="192"/>
      <c r="AJ169" s="192"/>
      <c r="AK169" s="194"/>
      <c r="AL169" s="711"/>
      <c r="AM169" s="711"/>
      <c r="AN169" s="193"/>
      <c r="AO169" s="194"/>
      <c r="AP169" s="711"/>
      <c r="AQ169" s="711"/>
      <c r="AR169" s="193"/>
      <c r="AS169" s="194"/>
      <c r="AT169" s="711"/>
      <c r="AU169" s="711"/>
      <c r="AV169" s="193"/>
      <c r="AW169" s="194"/>
      <c r="AX169" s="711"/>
      <c r="AY169" s="711"/>
      <c r="AZ169" s="193"/>
      <c r="BA169" s="194"/>
      <c r="BB169" s="711"/>
      <c r="BC169" s="711"/>
      <c r="BD169" s="193"/>
      <c r="BE169" s="194"/>
      <c r="BF169" s="711"/>
      <c r="BG169" s="711"/>
      <c r="BH169" s="193"/>
      <c r="BI169" s="194"/>
      <c r="BJ169" s="192"/>
      <c r="BK169" s="788"/>
      <c r="BL169" s="724"/>
      <c r="BM169" s="716"/>
      <c r="BN169" s="716"/>
      <c r="BO169" s="716"/>
      <c r="BP169" s="717"/>
      <c r="BQ169" s="715"/>
      <c r="BR169" s="716"/>
      <c r="BS169" s="716"/>
      <c r="BT169" s="717"/>
      <c r="BU169" s="715"/>
      <c r="BV169" s="716"/>
      <c r="BW169" s="716"/>
      <c r="BX169" s="717"/>
      <c r="BY169" s="715"/>
      <c r="BZ169" s="716"/>
      <c r="CA169" s="716"/>
      <c r="CB169" s="717"/>
      <c r="CC169" s="715"/>
      <c r="CD169" s="716"/>
      <c r="CE169" s="716"/>
      <c r="CF169" s="717"/>
      <c r="CG169" s="715"/>
      <c r="CH169" s="716"/>
      <c r="CI169" s="716"/>
      <c r="CJ169" s="717"/>
      <c r="CK169" s="715"/>
      <c r="CL169" s="716"/>
      <c r="CM169" s="716"/>
      <c r="CN169" s="717"/>
      <c r="CO169" s="715"/>
      <c r="CP169" s="716"/>
      <c r="CQ169" s="716"/>
      <c r="CR169" s="717"/>
      <c r="CS169" s="715"/>
      <c r="CT169" s="716"/>
      <c r="CU169" s="716"/>
      <c r="CV169" s="717"/>
      <c r="CW169" s="715"/>
      <c r="CX169" s="716"/>
      <c r="CY169" s="716"/>
      <c r="CZ169" s="717"/>
      <c r="DA169" s="715"/>
      <c r="DB169" s="716"/>
      <c r="DC169" s="716"/>
      <c r="DD169" s="717"/>
      <c r="DE169" s="715"/>
      <c r="DF169" s="716"/>
      <c r="DG169" s="716"/>
      <c r="DH169" s="717"/>
      <c r="DI169" s="715"/>
      <c r="DJ169" s="716"/>
      <c r="DK169" s="716"/>
      <c r="DL169" s="717"/>
      <c r="DM169" s="715"/>
      <c r="DN169" s="716"/>
      <c r="DO169" s="716"/>
      <c r="DP169" s="717"/>
      <c r="DQ169" s="715"/>
      <c r="DR169" s="716"/>
      <c r="DS169" s="716"/>
      <c r="DT169" s="717"/>
      <c r="DU169" s="715"/>
      <c r="DV169" s="716"/>
      <c r="DW169" s="716"/>
      <c r="DX169" s="717"/>
      <c r="DY169" s="715"/>
      <c r="DZ169" s="716"/>
      <c r="EA169" s="716"/>
      <c r="EB169" s="717"/>
      <c r="EC169" s="715"/>
      <c r="ED169" s="716"/>
      <c r="EE169" s="716"/>
      <c r="EF169" s="717"/>
      <c r="EG169" s="715"/>
      <c r="EH169" s="716"/>
      <c r="EI169" s="716"/>
      <c r="EJ169" s="717"/>
      <c r="EK169" s="715"/>
      <c r="EL169" s="716"/>
      <c r="EM169" s="716"/>
      <c r="EN169" s="717"/>
      <c r="EO169" s="715"/>
      <c r="EP169" s="716"/>
      <c r="EQ169" s="716"/>
      <c r="ER169" s="717"/>
      <c r="ES169" s="715"/>
      <c r="ET169" s="716"/>
      <c r="EU169" s="716"/>
      <c r="EV169" s="717"/>
      <c r="EW169" s="715"/>
      <c r="EX169" s="716"/>
      <c r="EY169" s="716"/>
      <c r="EZ169" s="717"/>
      <c r="FA169" s="715"/>
      <c r="FB169" s="716"/>
      <c r="FC169" s="716"/>
      <c r="FD169" s="717"/>
      <c r="FE169" s="715"/>
      <c r="FF169" s="716"/>
      <c r="FG169" s="716"/>
      <c r="FH169" s="717"/>
      <c r="FI169" s="715"/>
      <c r="FJ169" s="716"/>
      <c r="FK169" s="716"/>
      <c r="FL169" s="717"/>
      <c r="FM169" s="715"/>
      <c r="FN169" s="716"/>
      <c r="FO169" s="716"/>
      <c r="FP169" s="717"/>
      <c r="FQ169" s="715"/>
      <c r="FR169" s="716"/>
      <c r="FS169" s="716"/>
      <c r="FT169" s="717"/>
      <c r="FU169" s="715"/>
      <c r="FV169" s="716"/>
      <c r="FW169" s="716"/>
      <c r="FX169" s="717"/>
      <c r="FY169" s="715"/>
      <c r="FZ169" s="716"/>
      <c r="GA169" s="716"/>
      <c r="GB169" s="716"/>
      <c r="GC169" s="733"/>
      <c r="GD169" s="727"/>
      <c r="GE169" s="727"/>
      <c r="GF169" s="727"/>
      <c r="GG169" s="730"/>
      <c r="GH169" s="794"/>
    </row>
    <row r="170" spans="3:190" ht="7.5" customHeight="1">
      <c r="C170" s="192"/>
      <c r="D170" s="192"/>
      <c r="E170" s="192"/>
      <c r="F170" s="192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/>
      <c r="Q170" s="192"/>
      <c r="R170" s="192"/>
      <c r="S170" s="192"/>
      <c r="T170" s="192"/>
      <c r="U170" s="192"/>
      <c r="V170" s="192"/>
      <c r="W170" s="192"/>
      <c r="X170" s="192"/>
      <c r="Y170" s="192"/>
      <c r="Z170" s="192"/>
      <c r="AA170" s="192"/>
      <c r="AB170" s="192"/>
      <c r="AC170" s="192"/>
      <c r="AD170" s="192"/>
      <c r="AE170" s="192"/>
      <c r="AF170" s="192"/>
      <c r="AG170" s="192"/>
      <c r="AH170" s="192"/>
      <c r="AI170" s="192"/>
      <c r="AJ170" s="192"/>
      <c r="AK170" s="192"/>
      <c r="AL170" s="194"/>
      <c r="AM170" s="193"/>
      <c r="AN170" s="711"/>
      <c r="AO170" s="711"/>
      <c r="AP170" s="194"/>
      <c r="AQ170" s="193"/>
      <c r="AR170" s="711"/>
      <c r="AS170" s="711"/>
      <c r="AT170" s="194"/>
      <c r="AU170" s="193"/>
      <c r="AV170" s="711"/>
      <c r="AW170" s="711"/>
      <c r="AX170" s="194"/>
      <c r="AY170" s="193"/>
      <c r="AZ170" s="711"/>
      <c r="BA170" s="711"/>
      <c r="BB170" s="194"/>
      <c r="BC170" s="193"/>
      <c r="BD170" s="711"/>
      <c r="BE170" s="711"/>
      <c r="BF170" s="194"/>
      <c r="BG170" s="193"/>
      <c r="BH170" s="711"/>
      <c r="BI170" s="711"/>
      <c r="BJ170" s="194"/>
      <c r="BK170" s="788"/>
      <c r="BL170" s="724"/>
      <c r="BM170" s="719"/>
      <c r="BN170" s="719"/>
      <c r="BO170" s="719"/>
      <c r="BP170" s="720"/>
      <c r="BQ170" s="718"/>
      <c r="BR170" s="719"/>
      <c r="BS170" s="719"/>
      <c r="BT170" s="720"/>
      <c r="BU170" s="718"/>
      <c r="BV170" s="719"/>
      <c r="BW170" s="719"/>
      <c r="BX170" s="720"/>
      <c r="BY170" s="718"/>
      <c r="BZ170" s="719"/>
      <c r="CA170" s="719"/>
      <c r="CB170" s="720"/>
      <c r="CC170" s="718"/>
      <c r="CD170" s="719"/>
      <c r="CE170" s="719"/>
      <c r="CF170" s="720"/>
      <c r="CG170" s="718"/>
      <c r="CH170" s="719"/>
      <c r="CI170" s="719"/>
      <c r="CJ170" s="720"/>
      <c r="CK170" s="718"/>
      <c r="CL170" s="719"/>
      <c r="CM170" s="719"/>
      <c r="CN170" s="720"/>
      <c r="CO170" s="718"/>
      <c r="CP170" s="719"/>
      <c r="CQ170" s="719"/>
      <c r="CR170" s="720"/>
      <c r="CS170" s="718"/>
      <c r="CT170" s="719"/>
      <c r="CU170" s="719"/>
      <c r="CV170" s="720"/>
      <c r="CW170" s="718"/>
      <c r="CX170" s="719"/>
      <c r="CY170" s="719"/>
      <c r="CZ170" s="720"/>
      <c r="DA170" s="718"/>
      <c r="DB170" s="719"/>
      <c r="DC170" s="719"/>
      <c r="DD170" s="720"/>
      <c r="DE170" s="718"/>
      <c r="DF170" s="719"/>
      <c r="DG170" s="719"/>
      <c r="DH170" s="720"/>
      <c r="DI170" s="718"/>
      <c r="DJ170" s="719"/>
      <c r="DK170" s="719"/>
      <c r="DL170" s="720"/>
      <c r="DM170" s="718"/>
      <c r="DN170" s="719"/>
      <c r="DO170" s="719"/>
      <c r="DP170" s="720"/>
      <c r="DQ170" s="718"/>
      <c r="DR170" s="719"/>
      <c r="DS170" s="719"/>
      <c r="DT170" s="720"/>
      <c r="DU170" s="718"/>
      <c r="DV170" s="719"/>
      <c r="DW170" s="719"/>
      <c r="DX170" s="720"/>
      <c r="DY170" s="718"/>
      <c r="DZ170" s="719"/>
      <c r="EA170" s="719"/>
      <c r="EB170" s="720"/>
      <c r="EC170" s="718"/>
      <c r="ED170" s="719"/>
      <c r="EE170" s="719"/>
      <c r="EF170" s="720"/>
      <c r="EG170" s="718"/>
      <c r="EH170" s="719"/>
      <c r="EI170" s="719"/>
      <c r="EJ170" s="720"/>
      <c r="EK170" s="718"/>
      <c r="EL170" s="719"/>
      <c r="EM170" s="719"/>
      <c r="EN170" s="720"/>
      <c r="EO170" s="718"/>
      <c r="EP170" s="719"/>
      <c r="EQ170" s="719"/>
      <c r="ER170" s="720"/>
      <c r="ES170" s="718"/>
      <c r="ET170" s="719"/>
      <c r="EU170" s="719"/>
      <c r="EV170" s="720"/>
      <c r="EW170" s="718"/>
      <c r="EX170" s="719"/>
      <c r="EY170" s="719"/>
      <c r="EZ170" s="720"/>
      <c r="FA170" s="718"/>
      <c r="FB170" s="719"/>
      <c r="FC170" s="719"/>
      <c r="FD170" s="720"/>
      <c r="FE170" s="718"/>
      <c r="FF170" s="719"/>
      <c r="FG170" s="719"/>
      <c r="FH170" s="720"/>
      <c r="FI170" s="718"/>
      <c r="FJ170" s="719"/>
      <c r="FK170" s="719"/>
      <c r="FL170" s="720"/>
      <c r="FM170" s="718"/>
      <c r="FN170" s="719"/>
      <c r="FO170" s="719"/>
      <c r="FP170" s="720"/>
      <c r="FQ170" s="718"/>
      <c r="FR170" s="719"/>
      <c r="FS170" s="719"/>
      <c r="FT170" s="720"/>
      <c r="FU170" s="718"/>
      <c r="FV170" s="719"/>
      <c r="FW170" s="719"/>
      <c r="FX170" s="720"/>
      <c r="FY170" s="718"/>
      <c r="FZ170" s="719"/>
      <c r="GA170" s="719"/>
      <c r="GB170" s="719"/>
      <c r="GC170" s="733"/>
      <c r="GD170" s="727"/>
      <c r="GE170" s="727"/>
      <c r="GF170" s="727"/>
      <c r="GG170" s="730"/>
      <c r="GH170" s="794"/>
    </row>
    <row r="171" spans="3:190" ht="7.5" customHeight="1">
      <c r="C171" s="192"/>
      <c r="D171" s="192"/>
      <c r="E171" s="192"/>
      <c r="F171" s="192"/>
      <c r="G171" s="192"/>
      <c r="H171" s="192"/>
      <c r="I171" s="192"/>
      <c r="J171" s="192"/>
      <c r="K171" s="192"/>
      <c r="L171" s="192"/>
      <c r="M171" s="192"/>
      <c r="N171" s="192"/>
      <c r="O171" s="192"/>
      <c r="P171" s="192"/>
      <c r="Q171" s="192"/>
      <c r="R171" s="192"/>
      <c r="S171" s="192"/>
      <c r="T171" s="192"/>
      <c r="U171" s="192"/>
      <c r="V171" s="192"/>
      <c r="W171" s="192"/>
      <c r="X171" s="192"/>
      <c r="Y171" s="192"/>
      <c r="Z171" s="192"/>
      <c r="AA171" s="192"/>
      <c r="AB171" s="192"/>
      <c r="AC171" s="192"/>
      <c r="AD171" s="192"/>
      <c r="AE171" s="192"/>
      <c r="AF171" s="192"/>
      <c r="AG171" s="192"/>
      <c r="AH171" s="192"/>
      <c r="AI171" s="192"/>
      <c r="AJ171" s="192"/>
      <c r="AK171" s="192"/>
      <c r="AL171" s="192"/>
      <c r="AM171" s="194"/>
      <c r="AN171" s="711"/>
      <c r="AO171" s="711"/>
      <c r="AP171" s="193"/>
      <c r="AQ171" s="194"/>
      <c r="AR171" s="711"/>
      <c r="AS171" s="711"/>
      <c r="AT171" s="193"/>
      <c r="AU171" s="194"/>
      <c r="AV171" s="711"/>
      <c r="AW171" s="711"/>
      <c r="AX171" s="193"/>
      <c r="AY171" s="194"/>
      <c r="AZ171" s="711"/>
      <c r="BA171" s="711"/>
      <c r="BB171" s="193"/>
      <c r="BC171" s="194"/>
      <c r="BD171" s="711"/>
      <c r="BE171" s="711"/>
      <c r="BF171" s="193"/>
      <c r="BG171" s="194"/>
      <c r="BH171" s="711"/>
      <c r="BI171" s="711"/>
      <c r="BJ171" s="193"/>
      <c r="BK171" s="788" t="s">
        <v>334</v>
      </c>
      <c r="BL171" s="724"/>
      <c r="BM171" s="713"/>
      <c r="BN171" s="713"/>
      <c r="BO171" s="713"/>
      <c r="BP171" s="714"/>
      <c r="BQ171" s="712"/>
      <c r="BR171" s="713"/>
      <c r="BS171" s="713"/>
      <c r="BT171" s="714"/>
      <c r="BU171" s="712"/>
      <c r="BV171" s="713"/>
      <c r="BW171" s="713"/>
      <c r="BX171" s="714"/>
      <c r="BY171" s="712"/>
      <c r="BZ171" s="713"/>
      <c r="CA171" s="713"/>
      <c r="CB171" s="714"/>
      <c r="CC171" s="712"/>
      <c r="CD171" s="713"/>
      <c r="CE171" s="713"/>
      <c r="CF171" s="714"/>
      <c r="CG171" s="712"/>
      <c r="CH171" s="713"/>
      <c r="CI171" s="713"/>
      <c r="CJ171" s="714"/>
      <c r="CK171" s="712"/>
      <c r="CL171" s="713"/>
      <c r="CM171" s="713"/>
      <c r="CN171" s="714"/>
      <c r="CO171" s="712"/>
      <c r="CP171" s="713"/>
      <c r="CQ171" s="713"/>
      <c r="CR171" s="714"/>
      <c r="CS171" s="712"/>
      <c r="CT171" s="713"/>
      <c r="CU171" s="713"/>
      <c r="CV171" s="714"/>
      <c r="CW171" s="712"/>
      <c r="CX171" s="713"/>
      <c r="CY171" s="713"/>
      <c r="CZ171" s="714"/>
      <c r="DA171" s="712"/>
      <c r="DB171" s="713"/>
      <c r="DC171" s="713"/>
      <c r="DD171" s="714"/>
      <c r="DE171" s="712"/>
      <c r="DF171" s="713"/>
      <c r="DG171" s="713"/>
      <c r="DH171" s="714"/>
      <c r="DI171" s="712"/>
      <c r="DJ171" s="713"/>
      <c r="DK171" s="713"/>
      <c r="DL171" s="714"/>
      <c r="DM171" s="712"/>
      <c r="DN171" s="713"/>
      <c r="DO171" s="713"/>
      <c r="DP171" s="714"/>
      <c r="DQ171" s="712"/>
      <c r="DR171" s="713"/>
      <c r="DS171" s="713"/>
      <c r="DT171" s="714"/>
      <c r="DU171" s="712"/>
      <c r="DV171" s="713"/>
      <c r="DW171" s="713"/>
      <c r="DX171" s="714"/>
      <c r="DY171" s="712"/>
      <c r="DZ171" s="713"/>
      <c r="EA171" s="713"/>
      <c r="EB171" s="714"/>
      <c r="EC171" s="712"/>
      <c r="ED171" s="713"/>
      <c r="EE171" s="713"/>
      <c r="EF171" s="714"/>
      <c r="EG171" s="712"/>
      <c r="EH171" s="713"/>
      <c r="EI171" s="713"/>
      <c r="EJ171" s="714"/>
      <c r="EK171" s="712"/>
      <c r="EL171" s="713"/>
      <c r="EM171" s="713"/>
      <c r="EN171" s="714"/>
      <c r="EO171" s="712"/>
      <c r="EP171" s="713"/>
      <c r="EQ171" s="713"/>
      <c r="ER171" s="714"/>
      <c r="ES171" s="712"/>
      <c r="ET171" s="713"/>
      <c r="EU171" s="713"/>
      <c r="EV171" s="714"/>
      <c r="EW171" s="712"/>
      <c r="EX171" s="713"/>
      <c r="EY171" s="713"/>
      <c r="EZ171" s="714"/>
      <c r="FA171" s="712"/>
      <c r="FB171" s="713"/>
      <c r="FC171" s="713"/>
      <c r="FD171" s="714"/>
      <c r="FE171" s="712"/>
      <c r="FF171" s="713"/>
      <c r="FG171" s="713"/>
      <c r="FH171" s="714"/>
      <c r="FI171" s="712"/>
      <c r="FJ171" s="713"/>
      <c r="FK171" s="713"/>
      <c r="FL171" s="714"/>
      <c r="FM171" s="712"/>
      <c r="FN171" s="713"/>
      <c r="FO171" s="713"/>
      <c r="FP171" s="714"/>
      <c r="FQ171" s="712"/>
      <c r="FR171" s="713"/>
      <c r="FS171" s="713"/>
      <c r="FT171" s="714"/>
      <c r="FU171" s="712"/>
      <c r="FV171" s="713"/>
      <c r="FW171" s="713"/>
      <c r="FX171" s="714"/>
      <c r="FY171" s="712"/>
      <c r="FZ171" s="713"/>
      <c r="GA171" s="713"/>
      <c r="GB171" s="713"/>
      <c r="GC171" s="733"/>
      <c r="GD171" s="727"/>
      <c r="GE171" s="727"/>
      <c r="GF171" s="727"/>
      <c r="GG171" s="730"/>
      <c r="GH171" s="794">
        <f>GC171-MAX(GD171:GG174)</f>
        <v>0</v>
      </c>
    </row>
    <row r="172" spans="3:190" ht="7.5" customHeight="1">
      <c r="C172" s="192"/>
      <c r="D172" s="192"/>
      <c r="E172" s="192"/>
      <c r="F172" s="192"/>
      <c r="G172" s="192"/>
      <c r="H172" s="192"/>
      <c r="I172" s="192"/>
      <c r="J172" s="192"/>
      <c r="K172" s="192"/>
      <c r="L172" s="192"/>
      <c r="M172" s="192"/>
      <c r="N172" s="192"/>
      <c r="O172" s="192"/>
      <c r="P172" s="192"/>
      <c r="Q172" s="192"/>
      <c r="R172" s="192"/>
      <c r="S172" s="192"/>
      <c r="T172" s="192"/>
      <c r="U172" s="192"/>
      <c r="V172" s="192"/>
      <c r="W172" s="192"/>
      <c r="X172" s="192"/>
      <c r="Y172" s="192"/>
      <c r="Z172" s="192"/>
      <c r="AA172" s="192"/>
      <c r="AB172" s="192"/>
      <c r="AC172" s="192"/>
      <c r="AD172" s="192"/>
      <c r="AE172" s="192"/>
      <c r="AF172" s="192"/>
      <c r="AG172" s="192"/>
      <c r="AH172" s="192"/>
      <c r="AI172" s="192"/>
      <c r="AJ172" s="192"/>
      <c r="AK172" s="192"/>
      <c r="AL172" s="192"/>
      <c r="AM172" s="192"/>
      <c r="AN172" s="194"/>
      <c r="AO172" s="193"/>
      <c r="AP172" s="711"/>
      <c r="AQ172" s="711"/>
      <c r="AR172" s="194"/>
      <c r="AS172" s="193"/>
      <c r="AT172" s="711"/>
      <c r="AU172" s="711"/>
      <c r="AV172" s="194"/>
      <c r="AW172" s="193"/>
      <c r="AX172" s="711"/>
      <c r="AY172" s="711"/>
      <c r="AZ172" s="194"/>
      <c r="BA172" s="193"/>
      <c r="BB172" s="711"/>
      <c r="BC172" s="711"/>
      <c r="BD172" s="194"/>
      <c r="BE172" s="193"/>
      <c r="BF172" s="711"/>
      <c r="BG172" s="711"/>
      <c r="BH172" s="194"/>
      <c r="BI172" s="193"/>
      <c r="BJ172" s="192"/>
      <c r="BK172" s="788"/>
      <c r="BL172" s="724"/>
      <c r="BM172" s="716"/>
      <c r="BN172" s="716"/>
      <c r="BO172" s="716"/>
      <c r="BP172" s="717"/>
      <c r="BQ172" s="715"/>
      <c r="BR172" s="716"/>
      <c r="BS172" s="716"/>
      <c r="BT172" s="717"/>
      <c r="BU172" s="715"/>
      <c r="BV172" s="716"/>
      <c r="BW172" s="716"/>
      <c r="BX172" s="717"/>
      <c r="BY172" s="715"/>
      <c r="BZ172" s="716"/>
      <c r="CA172" s="716"/>
      <c r="CB172" s="717"/>
      <c r="CC172" s="715"/>
      <c r="CD172" s="716"/>
      <c r="CE172" s="716"/>
      <c r="CF172" s="717"/>
      <c r="CG172" s="715"/>
      <c r="CH172" s="716"/>
      <c r="CI172" s="716"/>
      <c r="CJ172" s="717"/>
      <c r="CK172" s="715"/>
      <c r="CL172" s="716"/>
      <c r="CM172" s="716"/>
      <c r="CN172" s="717"/>
      <c r="CO172" s="715"/>
      <c r="CP172" s="716"/>
      <c r="CQ172" s="716"/>
      <c r="CR172" s="717"/>
      <c r="CS172" s="715"/>
      <c r="CT172" s="716"/>
      <c r="CU172" s="716"/>
      <c r="CV172" s="717"/>
      <c r="CW172" s="715"/>
      <c r="CX172" s="716"/>
      <c r="CY172" s="716"/>
      <c r="CZ172" s="717"/>
      <c r="DA172" s="715"/>
      <c r="DB172" s="716"/>
      <c r="DC172" s="716"/>
      <c r="DD172" s="717"/>
      <c r="DE172" s="715"/>
      <c r="DF172" s="716"/>
      <c r="DG172" s="716"/>
      <c r="DH172" s="717"/>
      <c r="DI172" s="715"/>
      <c r="DJ172" s="716"/>
      <c r="DK172" s="716"/>
      <c r="DL172" s="717"/>
      <c r="DM172" s="715"/>
      <c r="DN172" s="716"/>
      <c r="DO172" s="716"/>
      <c r="DP172" s="717"/>
      <c r="DQ172" s="715"/>
      <c r="DR172" s="716"/>
      <c r="DS172" s="716"/>
      <c r="DT172" s="717"/>
      <c r="DU172" s="715"/>
      <c r="DV172" s="716"/>
      <c r="DW172" s="716"/>
      <c r="DX172" s="717"/>
      <c r="DY172" s="715"/>
      <c r="DZ172" s="716"/>
      <c r="EA172" s="716"/>
      <c r="EB172" s="717"/>
      <c r="EC172" s="715"/>
      <c r="ED172" s="716"/>
      <c r="EE172" s="716"/>
      <c r="EF172" s="717"/>
      <c r="EG172" s="715"/>
      <c r="EH172" s="716"/>
      <c r="EI172" s="716"/>
      <c r="EJ172" s="717"/>
      <c r="EK172" s="715"/>
      <c r="EL172" s="716"/>
      <c r="EM172" s="716"/>
      <c r="EN172" s="717"/>
      <c r="EO172" s="715"/>
      <c r="EP172" s="716"/>
      <c r="EQ172" s="716"/>
      <c r="ER172" s="717"/>
      <c r="ES172" s="715"/>
      <c r="ET172" s="716"/>
      <c r="EU172" s="716"/>
      <c r="EV172" s="717"/>
      <c r="EW172" s="715"/>
      <c r="EX172" s="716"/>
      <c r="EY172" s="716"/>
      <c r="EZ172" s="717"/>
      <c r="FA172" s="715"/>
      <c r="FB172" s="716"/>
      <c r="FC172" s="716"/>
      <c r="FD172" s="717"/>
      <c r="FE172" s="715"/>
      <c r="FF172" s="716"/>
      <c r="FG172" s="716"/>
      <c r="FH172" s="717"/>
      <c r="FI172" s="715"/>
      <c r="FJ172" s="716"/>
      <c r="FK172" s="716"/>
      <c r="FL172" s="717"/>
      <c r="FM172" s="715"/>
      <c r="FN172" s="716"/>
      <c r="FO172" s="716"/>
      <c r="FP172" s="717"/>
      <c r="FQ172" s="715"/>
      <c r="FR172" s="716"/>
      <c r="FS172" s="716"/>
      <c r="FT172" s="717"/>
      <c r="FU172" s="715"/>
      <c r="FV172" s="716"/>
      <c r="FW172" s="716"/>
      <c r="FX172" s="717"/>
      <c r="FY172" s="715"/>
      <c r="FZ172" s="716"/>
      <c r="GA172" s="716"/>
      <c r="GB172" s="716"/>
      <c r="GC172" s="733"/>
      <c r="GD172" s="727"/>
      <c r="GE172" s="727"/>
      <c r="GF172" s="727"/>
      <c r="GG172" s="730"/>
      <c r="GH172" s="794"/>
    </row>
    <row r="173" spans="3:190" ht="7.5" customHeight="1">
      <c r="C173" s="192"/>
      <c r="D173" s="192"/>
      <c r="E173" s="192"/>
      <c r="F173" s="192"/>
      <c r="G173" s="192"/>
      <c r="H173" s="192"/>
      <c r="I173" s="192"/>
      <c r="J173" s="192"/>
      <c r="K173" s="192"/>
      <c r="L173" s="192"/>
      <c r="M173" s="192"/>
      <c r="N173" s="192"/>
      <c r="O173" s="192"/>
      <c r="P173" s="192"/>
      <c r="Q173" s="192"/>
      <c r="R173" s="192"/>
      <c r="S173" s="192"/>
      <c r="T173" s="192"/>
      <c r="U173" s="192"/>
      <c r="V173" s="192"/>
      <c r="W173" s="192"/>
      <c r="X173" s="192"/>
      <c r="Y173" s="192"/>
      <c r="Z173" s="192"/>
      <c r="AA173" s="192"/>
      <c r="AB173" s="192"/>
      <c r="AC173" s="192"/>
      <c r="AD173" s="192"/>
      <c r="AE173" s="192"/>
      <c r="AF173" s="192"/>
      <c r="AG173" s="192"/>
      <c r="AH173" s="192"/>
      <c r="AI173" s="192"/>
      <c r="AJ173" s="192"/>
      <c r="AK173" s="192"/>
      <c r="AL173" s="192"/>
      <c r="AM173" s="192"/>
      <c r="AN173" s="192"/>
      <c r="AO173" s="194"/>
      <c r="AP173" s="711"/>
      <c r="AQ173" s="711"/>
      <c r="AR173" s="193"/>
      <c r="AS173" s="194"/>
      <c r="AT173" s="711"/>
      <c r="AU173" s="711"/>
      <c r="AV173" s="193"/>
      <c r="AW173" s="194"/>
      <c r="AX173" s="711"/>
      <c r="AY173" s="711"/>
      <c r="AZ173" s="193"/>
      <c r="BA173" s="194"/>
      <c r="BB173" s="711"/>
      <c r="BC173" s="711"/>
      <c r="BD173" s="193"/>
      <c r="BE173" s="194"/>
      <c r="BF173" s="711"/>
      <c r="BG173" s="711"/>
      <c r="BH173" s="193"/>
      <c r="BI173" s="194"/>
      <c r="BJ173" s="192"/>
      <c r="BK173" s="788"/>
      <c r="BL173" s="724"/>
      <c r="BM173" s="716"/>
      <c r="BN173" s="716"/>
      <c r="BO173" s="716"/>
      <c r="BP173" s="717"/>
      <c r="BQ173" s="715"/>
      <c r="BR173" s="716"/>
      <c r="BS173" s="716"/>
      <c r="BT173" s="717"/>
      <c r="BU173" s="715"/>
      <c r="BV173" s="716"/>
      <c r="BW173" s="716"/>
      <c r="BX173" s="717"/>
      <c r="BY173" s="715"/>
      <c r="BZ173" s="716"/>
      <c r="CA173" s="716"/>
      <c r="CB173" s="717"/>
      <c r="CC173" s="715"/>
      <c r="CD173" s="716"/>
      <c r="CE173" s="716"/>
      <c r="CF173" s="717"/>
      <c r="CG173" s="715"/>
      <c r="CH173" s="716"/>
      <c r="CI173" s="716"/>
      <c r="CJ173" s="717"/>
      <c r="CK173" s="715"/>
      <c r="CL173" s="716"/>
      <c r="CM173" s="716"/>
      <c r="CN173" s="717"/>
      <c r="CO173" s="715"/>
      <c r="CP173" s="716"/>
      <c r="CQ173" s="716"/>
      <c r="CR173" s="717"/>
      <c r="CS173" s="715"/>
      <c r="CT173" s="716"/>
      <c r="CU173" s="716"/>
      <c r="CV173" s="717"/>
      <c r="CW173" s="715"/>
      <c r="CX173" s="716"/>
      <c r="CY173" s="716"/>
      <c r="CZ173" s="717"/>
      <c r="DA173" s="715"/>
      <c r="DB173" s="716"/>
      <c r="DC173" s="716"/>
      <c r="DD173" s="717"/>
      <c r="DE173" s="715"/>
      <c r="DF173" s="716"/>
      <c r="DG173" s="716"/>
      <c r="DH173" s="717"/>
      <c r="DI173" s="715"/>
      <c r="DJ173" s="716"/>
      <c r="DK173" s="716"/>
      <c r="DL173" s="717"/>
      <c r="DM173" s="715"/>
      <c r="DN173" s="716"/>
      <c r="DO173" s="716"/>
      <c r="DP173" s="717"/>
      <c r="DQ173" s="715"/>
      <c r="DR173" s="716"/>
      <c r="DS173" s="716"/>
      <c r="DT173" s="717"/>
      <c r="DU173" s="715"/>
      <c r="DV173" s="716"/>
      <c r="DW173" s="716"/>
      <c r="DX173" s="717"/>
      <c r="DY173" s="715"/>
      <c r="DZ173" s="716"/>
      <c r="EA173" s="716"/>
      <c r="EB173" s="717"/>
      <c r="EC173" s="715"/>
      <c r="ED173" s="716"/>
      <c r="EE173" s="716"/>
      <c r="EF173" s="717"/>
      <c r="EG173" s="715"/>
      <c r="EH173" s="716"/>
      <c r="EI173" s="716"/>
      <c r="EJ173" s="717"/>
      <c r="EK173" s="715"/>
      <c r="EL173" s="716"/>
      <c r="EM173" s="716"/>
      <c r="EN173" s="717"/>
      <c r="EO173" s="715"/>
      <c r="EP173" s="716"/>
      <c r="EQ173" s="716"/>
      <c r="ER173" s="717"/>
      <c r="ES173" s="715"/>
      <c r="ET173" s="716"/>
      <c r="EU173" s="716"/>
      <c r="EV173" s="717"/>
      <c r="EW173" s="715"/>
      <c r="EX173" s="716"/>
      <c r="EY173" s="716"/>
      <c r="EZ173" s="717"/>
      <c r="FA173" s="715"/>
      <c r="FB173" s="716"/>
      <c r="FC173" s="716"/>
      <c r="FD173" s="717"/>
      <c r="FE173" s="715"/>
      <c r="FF173" s="716"/>
      <c r="FG173" s="716"/>
      <c r="FH173" s="717"/>
      <c r="FI173" s="715"/>
      <c r="FJ173" s="716"/>
      <c r="FK173" s="716"/>
      <c r="FL173" s="717"/>
      <c r="FM173" s="715"/>
      <c r="FN173" s="716"/>
      <c r="FO173" s="716"/>
      <c r="FP173" s="717"/>
      <c r="FQ173" s="715"/>
      <c r="FR173" s="716"/>
      <c r="FS173" s="716"/>
      <c r="FT173" s="717"/>
      <c r="FU173" s="715"/>
      <c r="FV173" s="716"/>
      <c r="FW173" s="716"/>
      <c r="FX173" s="717"/>
      <c r="FY173" s="715"/>
      <c r="FZ173" s="716"/>
      <c r="GA173" s="716"/>
      <c r="GB173" s="716"/>
      <c r="GC173" s="733"/>
      <c r="GD173" s="727"/>
      <c r="GE173" s="727"/>
      <c r="GF173" s="727"/>
      <c r="GG173" s="730"/>
      <c r="GH173" s="794"/>
    </row>
    <row r="174" spans="3:190" ht="7.5" customHeight="1">
      <c r="C174" s="192"/>
      <c r="D174" s="192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  <c r="O174" s="192"/>
      <c r="P174" s="192"/>
      <c r="Q174" s="192"/>
      <c r="R174" s="192"/>
      <c r="S174" s="192"/>
      <c r="T174" s="192"/>
      <c r="U174" s="192"/>
      <c r="V174" s="192"/>
      <c r="W174" s="192"/>
      <c r="X174" s="192"/>
      <c r="Y174" s="192"/>
      <c r="Z174" s="192"/>
      <c r="AA174" s="192"/>
      <c r="AB174" s="192"/>
      <c r="AC174" s="192"/>
      <c r="AD174" s="192"/>
      <c r="AE174" s="192"/>
      <c r="AF174" s="192"/>
      <c r="AG174" s="192"/>
      <c r="AH174" s="192"/>
      <c r="AI174" s="192"/>
      <c r="AJ174" s="192"/>
      <c r="AK174" s="192"/>
      <c r="AL174" s="192"/>
      <c r="AM174" s="192"/>
      <c r="AN174" s="192"/>
      <c r="AO174" s="192"/>
      <c r="AP174" s="194"/>
      <c r="AQ174" s="193"/>
      <c r="AR174" s="711"/>
      <c r="AS174" s="711"/>
      <c r="AT174" s="194"/>
      <c r="AU174" s="193"/>
      <c r="AV174" s="711"/>
      <c r="AW174" s="711"/>
      <c r="AX174" s="194"/>
      <c r="AY174" s="193"/>
      <c r="AZ174" s="711"/>
      <c r="BA174" s="711"/>
      <c r="BB174" s="194"/>
      <c r="BC174" s="193"/>
      <c r="BD174" s="711"/>
      <c r="BE174" s="711"/>
      <c r="BF174" s="194"/>
      <c r="BG174" s="193"/>
      <c r="BH174" s="711"/>
      <c r="BI174" s="711"/>
      <c r="BJ174" s="194"/>
      <c r="BK174" s="788"/>
      <c r="BL174" s="724"/>
      <c r="BM174" s="719"/>
      <c r="BN174" s="719"/>
      <c r="BO174" s="719"/>
      <c r="BP174" s="720"/>
      <c r="BQ174" s="718"/>
      <c r="BR174" s="719"/>
      <c r="BS174" s="719"/>
      <c r="BT174" s="720"/>
      <c r="BU174" s="718"/>
      <c r="BV174" s="719"/>
      <c r="BW174" s="719"/>
      <c r="BX174" s="720"/>
      <c r="BY174" s="718"/>
      <c r="BZ174" s="719"/>
      <c r="CA174" s="719"/>
      <c r="CB174" s="720"/>
      <c r="CC174" s="718"/>
      <c r="CD174" s="719"/>
      <c r="CE174" s="719"/>
      <c r="CF174" s="720"/>
      <c r="CG174" s="718"/>
      <c r="CH174" s="719"/>
      <c r="CI174" s="719"/>
      <c r="CJ174" s="720"/>
      <c r="CK174" s="718"/>
      <c r="CL174" s="719"/>
      <c r="CM174" s="719"/>
      <c r="CN174" s="720"/>
      <c r="CO174" s="718"/>
      <c r="CP174" s="719"/>
      <c r="CQ174" s="719"/>
      <c r="CR174" s="720"/>
      <c r="CS174" s="718"/>
      <c r="CT174" s="719"/>
      <c r="CU174" s="719"/>
      <c r="CV174" s="720"/>
      <c r="CW174" s="718"/>
      <c r="CX174" s="719"/>
      <c r="CY174" s="719"/>
      <c r="CZ174" s="720"/>
      <c r="DA174" s="718"/>
      <c r="DB174" s="719"/>
      <c r="DC174" s="719"/>
      <c r="DD174" s="720"/>
      <c r="DE174" s="718"/>
      <c r="DF174" s="719"/>
      <c r="DG174" s="719"/>
      <c r="DH174" s="720"/>
      <c r="DI174" s="718"/>
      <c r="DJ174" s="719"/>
      <c r="DK174" s="719"/>
      <c r="DL174" s="720"/>
      <c r="DM174" s="718"/>
      <c r="DN174" s="719"/>
      <c r="DO174" s="719"/>
      <c r="DP174" s="720"/>
      <c r="DQ174" s="718"/>
      <c r="DR174" s="719"/>
      <c r="DS174" s="719"/>
      <c r="DT174" s="720"/>
      <c r="DU174" s="718"/>
      <c r="DV174" s="719"/>
      <c r="DW174" s="719"/>
      <c r="DX174" s="720"/>
      <c r="DY174" s="718"/>
      <c r="DZ174" s="719"/>
      <c r="EA174" s="719"/>
      <c r="EB174" s="720"/>
      <c r="EC174" s="718"/>
      <c r="ED174" s="719"/>
      <c r="EE174" s="719"/>
      <c r="EF174" s="720"/>
      <c r="EG174" s="718"/>
      <c r="EH174" s="719"/>
      <c r="EI174" s="719"/>
      <c r="EJ174" s="720"/>
      <c r="EK174" s="718"/>
      <c r="EL174" s="719"/>
      <c r="EM174" s="719"/>
      <c r="EN174" s="720"/>
      <c r="EO174" s="718"/>
      <c r="EP174" s="719"/>
      <c r="EQ174" s="719"/>
      <c r="ER174" s="720"/>
      <c r="ES174" s="718"/>
      <c r="ET174" s="719"/>
      <c r="EU174" s="719"/>
      <c r="EV174" s="720"/>
      <c r="EW174" s="718"/>
      <c r="EX174" s="719"/>
      <c r="EY174" s="719"/>
      <c r="EZ174" s="720"/>
      <c r="FA174" s="718"/>
      <c r="FB174" s="719"/>
      <c r="FC174" s="719"/>
      <c r="FD174" s="720"/>
      <c r="FE174" s="718"/>
      <c r="FF174" s="719"/>
      <c r="FG174" s="719"/>
      <c r="FH174" s="720"/>
      <c r="FI174" s="718"/>
      <c r="FJ174" s="719"/>
      <c r="FK174" s="719"/>
      <c r="FL174" s="720"/>
      <c r="FM174" s="718"/>
      <c r="FN174" s="719"/>
      <c r="FO174" s="719"/>
      <c r="FP174" s="720"/>
      <c r="FQ174" s="718"/>
      <c r="FR174" s="719"/>
      <c r="FS174" s="719"/>
      <c r="FT174" s="720"/>
      <c r="FU174" s="718"/>
      <c r="FV174" s="719"/>
      <c r="FW174" s="719"/>
      <c r="FX174" s="720"/>
      <c r="FY174" s="718"/>
      <c r="FZ174" s="719"/>
      <c r="GA174" s="719"/>
      <c r="GB174" s="719"/>
      <c r="GC174" s="733"/>
      <c r="GD174" s="727"/>
      <c r="GE174" s="727"/>
      <c r="GF174" s="727"/>
      <c r="GG174" s="730"/>
      <c r="GH174" s="794"/>
    </row>
    <row r="175" spans="3:190" ht="7.5" customHeight="1">
      <c r="C175" s="192"/>
      <c r="D175" s="192"/>
      <c r="E175" s="192"/>
      <c r="F175" s="192"/>
      <c r="G175" s="192"/>
      <c r="H175" s="192"/>
      <c r="I175" s="192"/>
      <c r="J175" s="192"/>
      <c r="K175" s="192"/>
      <c r="L175" s="192"/>
      <c r="M175" s="192"/>
      <c r="N175" s="192"/>
      <c r="O175" s="192"/>
      <c r="P175" s="192"/>
      <c r="Q175" s="192"/>
      <c r="R175" s="192"/>
      <c r="S175" s="192"/>
      <c r="T175" s="192"/>
      <c r="U175" s="192"/>
      <c r="V175" s="192"/>
      <c r="W175" s="192"/>
      <c r="X175" s="192"/>
      <c r="Y175" s="192"/>
      <c r="Z175" s="192"/>
      <c r="AA175" s="192"/>
      <c r="AB175" s="192"/>
      <c r="AC175" s="192"/>
      <c r="AD175" s="192"/>
      <c r="AE175" s="192"/>
      <c r="AF175" s="192"/>
      <c r="AG175" s="192"/>
      <c r="AH175" s="192"/>
      <c r="AI175" s="192"/>
      <c r="AJ175" s="192"/>
      <c r="AK175" s="192"/>
      <c r="AL175" s="192"/>
      <c r="AM175" s="192"/>
      <c r="AN175" s="192"/>
      <c r="AO175" s="192"/>
      <c r="AP175" s="192"/>
      <c r="AQ175" s="194"/>
      <c r="AR175" s="711"/>
      <c r="AS175" s="711"/>
      <c r="AT175" s="193"/>
      <c r="AU175" s="194"/>
      <c r="AV175" s="711"/>
      <c r="AW175" s="711"/>
      <c r="AX175" s="193"/>
      <c r="AY175" s="194"/>
      <c r="AZ175" s="711"/>
      <c r="BA175" s="711"/>
      <c r="BB175" s="193"/>
      <c r="BC175" s="194"/>
      <c r="BD175" s="711"/>
      <c r="BE175" s="711"/>
      <c r="BF175" s="193"/>
      <c r="BG175" s="194"/>
      <c r="BH175" s="711"/>
      <c r="BI175" s="711"/>
      <c r="BJ175" s="193"/>
      <c r="BK175" s="788" t="s">
        <v>335</v>
      </c>
      <c r="BL175" s="724"/>
      <c r="BM175" s="713"/>
      <c r="BN175" s="713"/>
      <c r="BO175" s="713"/>
      <c r="BP175" s="714"/>
      <c r="BQ175" s="712"/>
      <c r="BR175" s="713"/>
      <c r="BS175" s="713"/>
      <c r="BT175" s="714"/>
      <c r="BU175" s="712"/>
      <c r="BV175" s="713"/>
      <c r="BW175" s="713"/>
      <c r="BX175" s="714"/>
      <c r="BY175" s="712"/>
      <c r="BZ175" s="713"/>
      <c r="CA175" s="713"/>
      <c r="CB175" s="714"/>
      <c r="CC175" s="712"/>
      <c r="CD175" s="713"/>
      <c r="CE175" s="713"/>
      <c r="CF175" s="714"/>
      <c r="CG175" s="712"/>
      <c r="CH175" s="713"/>
      <c r="CI175" s="713"/>
      <c r="CJ175" s="714"/>
      <c r="CK175" s="712"/>
      <c r="CL175" s="713"/>
      <c r="CM175" s="713"/>
      <c r="CN175" s="714"/>
      <c r="CO175" s="712"/>
      <c r="CP175" s="713"/>
      <c r="CQ175" s="713"/>
      <c r="CR175" s="714"/>
      <c r="CS175" s="712"/>
      <c r="CT175" s="713"/>
      <c r="CU175" s="713"/>
      <c r="CV175" s="714"/>
      <c r="CW175" s="712"/>
      <c r="CX175" s="713"/>
      <c r="CY175" s="713"/>
      <c r="CZ175" s="714"/>
      <c r="DA175" s="712"/>
      <c r="DB175" s="713"/>
      <c r="DC175" s="713"/>
      <c r="DD175" s="714"/>
      <c r="DE175" s="712"/>
      <c r="DF175" s="713"/>
      <c r="DG175" s="713"/>
      <c r="DH175" s="714"/>
      <c r="DI175" s="712"/>
      <c r="DJ175" s="713"/>
      <c r="DK175" s="713"/>
      <c r="DL175" s="714"/>
      <c r="DM175" s="712"/>
      <c r="DN175" s="713"/>
      <c r="DO175" s="713"/>
      <c r="DP175" s="714"/>
      <c r="DQ175" s="712"/>
      <c r="DR175" s="713"/>
      <c r="DS175" s="713"/>
      <c r="DT175" s="714"/>
      <c r="DU175" s="712"/>
      <c r="DV175" s="713"/>
      <c r="DW175" s="713"/>
      <c r="DX175" s="714"/>
      <c r="DY175" s="712"/>
      <c r="DZ175" s="713"/>
      <c r="EA175" s="713"/>
      <c r="EB175" s="714"/>
      <c r="EC175" s="712"/>
      <c r="ED175" s="713"/>
      <c r="EE175" s="713"/>
      <c r="EF175" s="714"/>
      <c r="EG175" s="712"/>
      <c r="EH175" s="713"/>
      <c r="EI175" s="713"/>
      <c r="EJ175" s="714"/>
      <c r="EK175" s="712"/>
      <c r="EL175" s="713"/>
      <c r="EM175" s="713"/>
      <c r="EN175" s="714"/>
      <c r="EO175" s="712"/>
      <c r="EP175" s="713"/>
      <c r="EQ175" s="713"/>
      <c r="ER175" s="714"/>
      <c r="ES175" s="712"/>
      <c r="ET175" s="713"/>
      <c r="EU175" s="713"/>
      <c r="EV175" s="714"/>
      <c r="EW175" s="712"/>
      <c r="EX175" s="713"/>
      <c r="EY175" s="713"/>
      <c r="EZ175" s="714"/>
      <c r="FA175" s="712"/>
      <c r="FB175" s="713"/>
      <c r="FC175" s="713"/>
      <c r="FD175" s="714"/>
      <c r="FE175" s="712"/>
      <c r="FF175" s="713"/>
      <c r="FG175" s="713"/>
      <c r="FH175" s="714"/>
      <c r="FI175" s="712"/>
      <c r="FJ175" s="713"/>
      <c r="FK175" s="713"/>
      <c r="FL175" s="714"/>
      <c r="FM175" s="712"/>
      <c r="FN175" s="713"/>
      <c r="FO175" s="713"/>
      <c r="FP175" s="714"/>
      <c r="FQ175" s="712"/>
      <c r="FR175" s="713"/>
      <c r="FS175" s="713"/>
      <c r="FT175" s="714"/>
      <c r="FU175" s="712"/>
      <c r="FV175" s="713"/>
      <c r="FW175" s="713"/>
      <c r="FX175" s="714"/>
      <c r="FY175" s="712"/>
      <c r="FZ175" s="713"/>
      <c r="GA175" s="713"/>
      <c r="GB175" s="713"/>
      <c r="GC175" s="733"/>
      <c r="GD175" s="727"/>
      <c r="GE175" s="727"/>
      <c r="GF175" s="727"/>
      <c r="GG175" s="730"/>
      <c r="GH175" s="794">
        <f>GC175-MAX(GD175:GG178)</f>
        <v>0</v>
      </c>
    </row>
    <row r="176" spans="3:190" ht="7.5" customHeight="1">
      <c r="C176" s="192"/>
      <c r="D176" s="192"/>
      <c r="E176" s="192"/>
      <c r="F176" s="192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/>
      <c r="Q176" s="192"/>
      <c r="R176" s="192"/>
      <c r="S176" s="192"/>
      <c r="T176" s="192"/>
      <c r="U176" s="192"/>
      <c r="V176" s="192"/>
      <c r="W176" s="192"/>
      <c r="X176" s="192"/>
      <c r="Y176" s="192"/>
      <c r="Z176" s="192"/>
      <c r="AA176" s="192"/>
      <c r="AB176" s="192"/>
      <c r="AC176" s="192"/>
      <c r="AD176" s="192"/>
      <c r="AE176" s="192"/>
      <c r="AF176" s="192"/>
      <c r="AG176" s="192"/>
      <c r="AH176" s="192"/>
      <c r="AI176" s="192"/>
      <c r="AJ176" s="192"/>
      <c r="AK176" s="192"/>
      <c r="AL176" s="192"/>
      <c r="AM176" s="192"/>
      <c r="AN176" s="192"/>
      <c r="AO176" s="192"/>
      <c r="AP176" s="192"/>
      <c r="AQ176" s="192"/>
      <c r="AR176" s="194"/>
      <c r="AS176" s="193"/>
      <c r="AT176" s="711"/>
      <c r="AU176" s="711"/>
      <c r="AV176" s="194"/>
      <c r="AW176" s="193"/>
      <c r="AX176" s="711"/>
      <c r="AY176" s="711"/>
      <c r="AZ176" s="194"/>
      <c r="BA176" s="193"/>
      <c r="BB176" s="711"/>
      <c r="BC176" s="711"/>
      <c r="BD176" s="194"/>
      <c r="BE176" s="193"/>
      <c r="BF176" s="711"/>
      <c r="BG176" s="711"/>
      <c r="BH176" s="194"/>
      <c r="BI176" s="193"/>
      <c r="BJ176" s="192"/>
      <c r="BK176" s="788"/>
      <c r="BL176" s="724"/>
      <c r="BM176" s="716"/>
      <c r="BN176" s="716"/>
      <c r="BO176" s="716"/>
      <c r="BP176" s="717"/>
      <c r="BQ176" s="715"/>
      <c r="BR176" s="716"/>
      <c r="BS176" s="716"/>
      <c r="BT176" s="717"/>
      <c r="BU176" s="715"/>
      <c r="BV176" s="716"/>
      <c r="BW176" s="716"/>
      <c r="BX176" s="717"/>
      <c r="BY176" s="715"/>
      <c r="BZ176" s="716"/>
      <c r="CA176" s="716"/>
      <c r="CB176" s="717"/>
      <c r="CC176" s="715"/>
      <c r="CD176" s="716"/>
      <c r="CE176" s="716"/>
      <c r="CF176" s="717"/>
      <c r="CG176" s="715"/>
      <c r="CH176" s="716"/>
      <c r="CI176" s="716"/>
      <c r="CJ176" s="717"/>
      <c r="CK176" s="715"/>
      <c r="CL176" s="716"/>
      <c r="CM176" s="716"/>
      <c r="CN176" s="717"/>
      <c r="CO176" s="715"/>
      <c r="CP176" s="716"/>
      <c r="CQ176" s="716"/>
      <c r="CR176" s="717"/>
      <c r="CS176" s="715"/>
      <c r="CT176" s="716"/>
      <c r="CU176" s="716"/>
      <c r="CV176" s="717"/>
      <c r="CW176" s="715"/>
      <c r="CX176" s="716"/>
      <c r="CY176" s="716"/>
      <c r="CZ176" s="717"/>
      <c r="DA176" s="715"/>
      <c r="DB176" s="716"/>
      <c r="DC176" s="716"/>
      <c r="DD176" s="717"/>
      <c r="DE176" s="715"/>
      <c r="DF176" s="716"/>
      <c r="DG176" s="716"/>
      <c r="DH176" s="717"/>
      <c r="DI176" s="715"/>
      <c r="DJ176" s="716"/>
      <c r="DK176" s="716"/>
      <c r="DL176" s="717"/>
      <c r="DM176" s="715"/>
      <c r="DN176" s="716"/>
      <c r="DO176" s="716"/>
      <c r="DP176" s="717"/>
      <c r="DQ176" s="715"/>
      <c r="DR176" s="716"/>
      <c r="DS176" s="716"/>
      <c r="DT176" s="717"/>
      <c r="DU176" s="715"/>
      <c r="DV176" s="716"/>
      <c r="DW176" s="716"/>
      <c r="DX176" s="717"/>
      <c r="DY176" s="715"/>
      <c r="DZ176" s="716"/>
      <c r="EA176" s="716"/>
      <c r="EB176" s="717"/>
      <c r="EC176" s="715"/>
      <c r="ED176" s="716"/>
      <c r="EE176" s="716"/>
      <c r="EF176" s="717"/>
      <c r="EG176" s="715"/>
      <c r="EH176" s="716"/>
      <c r="EI176" s="716"/>
      <c r="EJ176" s="717"/>
      <c r="EK176" s="715"/>
      <c r="EL176" s="716"/>
      <c r="EM176" s="716"/>
      <c r="EN176" s="717"/>
      <c r="EO176" s="715"/>
      <c r="EP176" s="716"/>
      <c r="EQ176" s="716"/>
      <c r="ER176" s="717"/>
      <c r="ES176" s="715"/>
      <c r="ET176" s="716"/>
      <c r="EU176" s="716"/>
      <c r="EV176" s="717"/>
      <c r="EW176" s="715"/>
      <c r="EX176" s="716"/>
      <c r="EY176" s="716"/>
      <c r="EZ176" s="717"/>
      <c r="FA176" s="715"/>
      <c r="FB176" s="716"/>
      <c r="FC176" s="716"/>
      <c r="FD176" s="717"/>
      <c r="FE176" s="715"/>
      <c r="FF176" s="716"/>
      <c r="FG176" s="716"/>
      <c r="FH176" s="717"/>
      <c r="FI176" s="715"/>
      <c r="FJ176" s="716"/>
      <c r="FK176" s="716"/>
      <c r="FL176" s="717"/>
      <c r="FM176" s="715"/>
      <c r="FN176" s="716"/>
      <c r="FO176" s="716"/>
      <c r="FP176" s="717"/>
      <c r="FQ176" s="715"/>
      <c r="FR176" s="716"/>
      <c r="FS176" s="716"/>
      <c r="FT176" s="717"/>
      <c r="FU176" s="715"/>
      <c r="FV176" s="716"/>
      <c r="FW176" s="716"/>
      <c r="FX176" s="717"/>
      <c r="FY176" s="715"/>
      <c r="FZ176" s="716"/>
      <c r="GA176" s="716"/>
      <c r="GB176" s="716"/>
      <c r="GC176" s="733"/>
      <c r="GD176" s="727"/>
      <c r="GE176" s="727"/>
      <c r="GF176" s="727"/>
      <c r="GG176" s="730"/>
      <c r="GH176" s="794"/>
    </row>
    <row r="177" spans="3:190" ht="7.5" customHeight="1">
      <c r="C177" s="192"/>
      <c r="D177" s="192"/>
      <c r="E177" s="192"/>
      <c r="F177" s="192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/>
      <c r="Q177" s="192"/>
      <c r="R177" s="192"/>
      <c r="S177" s="192"/>
      <c r="T177" s="192"/>
      <c r="U177" s="192"/>
      <c r="V177" s="192"/>
      <c r="W177" s="192"/>
      <c r="X177" s="192"/>
      <c r="Y177" s="192"/>
      <c r="Z177" s="192"/>
      <c r="AA177" s="192"/>
      <c r="AB177" s="192"/>
      <c r="AC177" s="192"/>
      <c r="AD177" s="192"/>
      <c r="AE177" s="192"/>
      <c r="AF177" s="192"/>
      <c r="AG177" s="192"/>
      <c r="AH177" s="192"/>
      <c r="AI177" s="192"/>
      <c r="AJ177" s="192"/>
      <c r="AK177" s="192"/>
      <c r="AL177" s="192"/>
      <c r="AM177" s="192"/>
      <c r="AN177" s="192"/>
      <c r="AO177" s="192"/>
      <c r="AP177" s="192"/>
      <c r="AQ177" s="192"/>
      <c r="AR177" s="192"/>
      <c r="AS177" s="194"/>
      <c r="AT177" s="711"/>
      <c r="AU177" s="711"/>
      <c r="AV177" s="193"/>
      <c r="AW177" s="194"/>
      <c r="AX177" s="711"/>
      <c r="AY177" s="711"/>
      <c r="AZ177" s="193"/>
      <c r="BA177" s="194"/>
      <c r="BB177" s="711"/>
      <c r="BC177" s="711"/>
      <c r="BD177" s="193"/>
      <c r="BE177" s="194"/>
      <c r="BF177" s="711"/>
      <c r="BG177" s="711"/>
      <c r="BH177" s="193"/>
      <c r="BI177" s="194"/>
      <c r="BJ177" s="192"/>
      <c r="BK177" s="788"/>
      <c r="BL177" s="724"/>
      <c r="BM177" s="716"/>
      <c r="BN177" s="716"/>
      <c r="BO177" s="716"/>
      <c r="BP177" s="717"/>
      <c r="BQ177" s="715"/>
      <c r="BR177" s="716"/>
      <c r="BS177" s="716"/>
      <c r="BT177" s="717"/>
      <c r="BU177" s="715"/>
      <c r="BV177" s="716"/>
      <c r="BW177" s="716"/>
      <c r="BX177" s="717"/>
      <c r="BY177" s="715"/>
      <c r="BZ177" s="716"/>
      <c r="CA177" s="716"/>
      <c r="CB177" s="717"/>
      <c r="CC177" s="715"/>
      <c r="CD177" s="716"/>
      <c r="CE177" s="716"/>
      <c r="CF177" s="717"/>
      <c r="CG177" s="715"/>
      <c r="CH177" s="716"/>
      <c r="CI177" s="716"/>
      <c r="CJ177" s="717"/>
      <c r="CK177" s="715"/>
      <c r="CL177" s="716"/>
      <c r="CM177" s="716"/>
      <c r="CN177" s="717"/>
      <c r="CO177" s="715"/>
      <c r="CP177" s="716"/>
      <c r="CQ177" s="716"/>
      <c r="CR177" s="717"/>
      <c r="CS177" s="715"/>
      <c r="CT177" s="716"/>
      <c r="CU177" s="716"/>
      <c r="CV177" s="717"/>
      <c r="CW177" s="715"/>
      <c r="CX177" s="716"/>
      <c r="CY177" s="716"/>
      <c r="CZ177" s="717"/>
      <c r="DA177" s="715"/>
      <c r="DB177" s="716"/>
      <c r="DC177" s="716"/>
      <c r="DD177" s="717"/>
      <c r="DE177" s="715"/>
      <c r="DF177" s="716"/>
      <c r="DG177" s="716"/>
      <c r="DH177" s="717"/>
      <c r="DI177" s="715"/>
      <c r="DJ177" s="716"/>
      <c r="DK177" s="716"/>
      <c r="DL177" s="717"/>
      <c r="DM177" s="715"/>
      <c r="DN177" s="716"/>
      <c r="DO177" s="716"/>
      <c r="DP177" s="717"/>
      <c r="DQ177" s="715"/>
      <c r="DR177" s="716"/>
      <c r="DS177" s="716"/>
      <c r="DT177" s="717"/>
      <c r="DU177" s="715"/>
      <c r="DV177" s="716"/>
      <c r="DW177" s="716"/>
      <c r="DX177" s="717"/>
      <c r="DY177" s="715"/>
      <c r="DZ177" s="716"/>
      <c r="EA177" s="716"/>
      <c r="EB177" s="717"/>
      <c r="EC177" s="715"/>
      <c r="ED177" s="716"/>
      <c r="EE177" s="716"/>
      <c r="EF177" s="717"/>
      <c r="EG177" s="715"/>
      <c r="EH177" s="716"/>
      <c r="EI177" s="716"/>
      <c r="EJ177" s="717"/>
      <c r="EK177" s="715"/>
      <c r="EL177" s="716"/>
      <c r="EM177" s="716"/>
      <c r="EN177" s="717"/>
      <c r="EO177" s="715"/>
      <c r="EP177" s="716"/>
      <c r="EQ177" s="716"/>
      <c r="ER177" s="717"/>
      <c r="ES177" s="715"/>
      <c r="ET177" s="716"/>
      <c r="EU177" s="716"/>
      <c r="EV177" s="717"/>
      <c r="EW177" s="715"/>
      <c r="EX177" s="716"/>
      <c r="EY177" s="716"/>
      <c r="EZ177" s="717"/>
      <c r="FA177" s="715"/>
      <c r="FB177" s="716"/>
      <c r="FC177" s="716"/>
      <c r="FD177" s="717"/>
      <c r="FE177" s="715"/>
      <c r="FF177" s="716"/>
      <c r="FG177" s="716"/>
      <c r="FH177" s="717"/>
      <c r="FI177" s="715"/>
      <c r="FJ177" s="716"/>
      <c r="FK177" s="716"/>
      <c r="FL177" s="717"/>
      <c r="FM177" s="715"/>
      <c r="FN177" s="716"/>
      <c r="FO177" s="716"/>
      <c r="FP177" s="717"/>
      <c r="FQ177" s="715"/>
      <c r="FR177" s="716"/>
      <c r="FS177" s="716"/>
      <c r="FT177" s="717"/>
      <c r="FU177" s="715"/>
      <c r="FV177" s="716"/>
      <c r="FW177" s="716"/>
      <c r="FX177" s="717"/>
      <c r="FY177" s="715"/>
      <c r="FZ177" s="716"/>
      <c r="GA177" s="716"/>
      <c r="GB177" s="716"/>
      <c r="GC177" s="733"/>
      <c r="GD177" s="727"/>
      <c r="GE177" s="727"/>
      <c r="GF177" s="727"/>
      <c r="GG177" s="730"/>
      <c r="GH177" s="794"/>
    </row>
    <row r="178" spans="3:190" ht="7.5" customHeight="1">
      <c r="C178" s="192"/>
      <c r="D178" s="192"/>
      <c r="E178" s="192"/>
      <c r="F178" s="192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/>
      <c r="Q178" s="192"/>
      <c r="R178" s="192"/>
      <c r="S178" s="192"/>
      <c r="T178" s="192"/>
      <c r="U178" s="192"/>
      <c r="V178" s="192"/>
      <c r="W178" s="192"/>
      <c r="X178" s="192"/>
      <c r="Y178" s="192"/>
      <c r="Z178" s="192"/>
      <c r="AA178" s="192"/>
      <c r="AB178" s="192"/>
      <c r="AC178" s="192"/>
      <c r="AD178" s="192"/>
      <c r="AE178" s="192"/>
      <c r="AF178" s="192"/>
      <c r="AG178" s="192"/>
      <c r="AH178" s="192"/>
      <c r="AI178" s="192"/>
      <c r="AJ178" s="192"/>
      <c r="AK178" s="192"/>
      <c r="AL178" s="192"/>
      <c r="AM178" s="192"/>
      <c r="AN178" s="192"/>
      <c r="AO178" s="192"/>
      <c r="AP178" s="192"/>
      <c r="AQ178" s="192"/>
      <c r="AR178" s="192"/>
      <c r="AS178" s="192"/>
      <c r="AT178" s="194"/>
      <c r="AU178" s="193"/>
      <c r="AV178" s="711"/>
      <c r="AW178" s="711"/>
      <c r="AX178" s="194"/>
      <c r="AY178" s="193"/>
      <c r="AZ178" s="711"/>
      <c r="BA178" s="711"/>
      <c r="BB178" s="194"/>
      <c r="BC178" s="193"/>
      <c r="BD178" s="711"/>
      <c r="BE178" s="711"/>
      <c r="BF178" s="194"/>
      <c r="BG178" s="193"/>
      <c r="BH178" s="711"/>
      <c r="BI178" s="711"/>
      <c r="BJ178" s="194"/>
      <c r="BK178" s="788"/>
      <c r="BL178" s="724"/>
      <c r="BM178" s="719"/>
      <c r="BN178" s="719"/>
      <c r="BO178" s="719"/>
      <c r="BP178" s="720"/>
      <c r="BQ178" s="718"/>
      <c r="BR178" s="719"/>
      <c r="BS178" s="719"/>
      <c r="BT178" s="720"/>
      <c r="BU178" s="718"/>
      <c r="BV178" s="719"/>
      <c r="BW178" s="719"/>
      <c r="BX178" s="720"/>
      <c r="BY178" s="718"/>
      <c r="BZ178" s="719"/>
      <c r="CA178" s="719"/>
      <c r="CB178" s="720"/>
      <c r="CC178" s="718"/>
      <c r="CD178" s="719"/>
      <c r="CE178" s="719"/>
      <c r="CF178" s="720"/>
      <c r="CG178" s="718"/>
      <c r="CH178" s="719"/>
      <c r="CI178" s="719"/>
      <c r="CJ178" s="720"/>
      <c r="CK178" s="718"/>
      <c r="CL178" s="719"/>
      <c r="CM178" s="719"/>
      <c r="CN178" s="720"/>
      <c r="CO178" s="718"/>
      <c r="CP178" s="719"/>
      <c r="CQ178" s="719"/>
      <c r="CR178" s="720"/>
      <c r="CS178" s="718"/>
      <c r="CT178" s="719"/>
      <c r="CU178" s="719"/>
      <c r="CV178" s="720"/>
      <c r="CW178" s="718"/>
      <c r="CX178" s="719"/>
      <c r="CY178" s="719"/>
      <c r="CZ178" s="720"/>
      <c r="DA178" s="718"/>
      <c r="DB178" s="719"/>
      <c r="DC178" s="719"/>
      <c r="DD178" s="720"/>
      <c r="DE178" s="718"/>
      <c r="DF178" s="719"/>
      <c r="DG178" s="719"/>
      <c r="DH178" s="720"/>
      <c r="DI178" s="718"/>
      <c r="DJ178" s="719"/>
      <c r="DK178" s="719"/>
      <c r="DL178" s="720"/>
      <c r="DM178" s="718"/>
      <c r="DN178" s="719"/>
      <c r="DO178" s="719"/>
      <c r="DP178" s="720"/>
      <c r="DQ178" s="718"/>
      <c r="DR178" s="719"/>
      <c r="DS178" s="719"/>
      <c r="DT178" s="720"/>
      <c r="DU178" s="718"/>
      <c r="DV178" s="719"/>
      <c r="DW178" s="719"/>
      <c r="DX178" s="720"/>
      <c r="DY178" s="718"/>
      <c r="DZ178" s="719"/>
      <c r="EA178" s="719"/>
      <c r="EB178" s="720"/>
      <c r="EC178" s="718"/>
      <c r="ED178" s="719"/>
      <c r="EE178" s="719"/>
      <c r="EF178" s="720"/>
      <c r="EG178" s="718"/>
      <c r="EH178" s="719"/>
      <c r="EI178" s="719"/>
      <c r="EJ178" s="720"/>
      <c r="EK178" s="718"/>
      <c r="EL178" s="719"/>
      <c r="EM178" s="719"/>
      <c r="EN178" s="720"/>
      <c r="EO178" s="718"/>
      <c r="EP178" s="719"/>
      <c r="EQ178" s="719"/>
      <c r="ER178" s="720"/>
      <c r="ES178" s="718"/>
      <c r="ET178" s="719"/>
      <c r="EU178" s="719"/>
      <c r="EV178" s="720"/>
      <c r="EW178" s="718"/>
      <c r="EX178" s="719"/>
      <c r="EY178" s="719"/>
      <c r="EZ178" s="720"/>
      <c r="FA178" s="718"/>
      <c r="FB178" s="719"/>
      <c r="FC178" s="719"/>
      <c r="FD178" s="720"/>
      <c r="FE178" s="718"/>
      <c r="FF178" s="719"/>
      <c r="FG178" s="719"/>
      <c r="FH178" s="720"/>
      <c r="FI178" s="718"/>
      <c r="FJ178" s="719"/>
      <c r="FK178" s="719"/>
      <c r="FL178" s="720"/>
      <c r="FM178" s="718"/>
      <c r="FN178" s="719"/>
      <c r="FO178" s="719"/>
      <c r="FP178" s="720"/>
      <c r="FQ178" s="718"/>
      <c r="FR178" s="719"/>
      <c r="FS178" s="719"/>
      <c r="FT178" s="720"/>
      <c r="FU178" s="718"/>
      <c r="FV178" s="719"/>
      <c r="FW178" s="719"/>
      <c r="FX178" s="720"/>
      <c r="FY178" s="718"/>
      <c r="FZ178" s="719"/>
      <c r="GA178" s="719"/>
      <c r="GB178" s="719"/>
      <c r="GC178" s="733"/>
      <c r="GD178" s="727"/>
      <c r="GE178" s="727"/>
      <c r="GF178" s="727"/>
      <c r="GG178" s="730"/>
      <c r="GH178" s="794"/>
    </row>
    <row r="179" spans="3:190" ht="7.5" customHeight="1">
      <c r="C179" s="192"/>
      <c r="D179" s="192"/>
      <c r="E179" s="192"/>
      <c r="F179" s="192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/>
      <c r="Q179" s="192"/>
      <c r="R179" s="192"/>
      <c r="S179" s="192"/>
      <c r="T179" s="192"/>
      <c r="U179" s="192"/>
      <c r="V179" s="192"/>
      <c r="W179" s="192"/>
      <c r="X179" s="192"/>
      <c r="Y179" s="192"/>
      <c r="Z179" s="192"/>
      <c r="AA179" s="192"/>
      <c r="AB179" s="192"/>
      <c r="AC179" s="192"/>
      <c r="AD179" s="192"/>
      <c r="AE179" s="192"/>
      <c r="AF179" s="192"/>
      <c r="AG179" s="192"/>
      <c r="AH179" s="192"/>
      <c r="AI179" s="192"/>
      <c r="AJ179" s="192"/>
      <c r="AK179" s="192"/>
      <c r="AL179" s="192"/>
      <c r="AM179" s="192"/>
      <c r="AN179" s="192"/>
      <c r="AO179" s="192"/>
      <c r="AP179" s="192"/>
      <c r="AQ179" s="192"/>
      <c r="AR179" s="192"/>
      <c r="AS179" s="192"/>
      <c r="AT179" s="192"/>
      <c r="AU179" s="194"/>
      <c r="AV179" s="711"/>
      <c r="AW179" s="711"/>
      <c r="AX179" s="193"/>
      <c r="AY179" s="194"/>
      <c r="AZ179" s="711"/>
      <c r="BA179" s="711"/>
      <c r="BB179" s="193"/>
      <c r="BC179" s="194"/>
      <c r="BD179" s="711"/>
      <c r="BE179" s="711"/>
      <c r="BF179" s="193"/>
      <c r="BG179" s="194"/>
      <c r="BH179" s="711"/>
      <c r="BI179" s="711"/>
      <c r="BJ179" s="193"/>
      <c r="BK179" s="788" t="s">
        <v>336</v>
      </c>
      <c r="BL179" s="724"/>
      <c r="BM179" s="713"/>
      <c r="BN179" s="713"/>
      <c r="BO179" s="713"/>
      <c r="BP179" s="714"/>
      <c r="BQ179" s="712"/>
      <c r="BR179" s="713"/>
      <c r="BS179" s="713"/>
      <c r="BT179" s="714"/>
      <c r="BU179" s="712"/>
      <c r="BV179" s="713"/>
      <c r="BW179" s="713"/>
      <c r="BX179" s="714"/>
      <c r="BY179" s="712"/>
      <c r="BZ179" s="713"/>
      <c r="CA179" s="713"/>
      <c r="CB179" s="714"/>
      <c r="CC179" s="712"/>
      <c r="CD179" s="713"/>
      <c r="CE179" s="713"/>
      <c r="CF179" s="714"/>
      <c r="CG179" s="712"/>
      <c r="CH179" s="713"/>
      <c r="CI179" s="713"/>
      <c r="CJ179" s="714"/>
      <c r="CK179" s="712"/>
      <c r="CL179" s="713"/>
      <c r="CM179" s="713"/>
      <c r="CN179" s="714"/>
      <c r="CO179" s="712"/>
      <c r="CP179" s="713"/>
      <c r="CQ179" s="713"/>
      <c r="CR179" s="714"/>
      <c r="CS179" s="712"/>
      <c r="CT179" s="713"/>
      <c r="CU179" s="713"/>
      <c r="CV179" s="714"/>
      <c r="CW179" s="712"/>
      <c r="CX179" s="713"/>
      <c r="CY179" s="713"/>
      <c r="CZ179" s="714"/>
      <c r="DA179" s="712"/>
      <c r="DB179" s="713"/>
      <c r="DC179" s="713"/>
      <c r="DD179" s="714"/>
      <c r="DE179" s="712"/>
      <c r="DF179" s="713"/>
      <c r="DG179" s="713"/>
      <c r="DH179" s="714"/>
      <c r="DI179" s="712"/>
      <c r="DJ179" s="713"/>
      <c r="DK179" s="713"/>
      <c r="DL179" s="714"/>
      <c r="DM179" s="712"/>
      <c r="DN179" s="713"/>
      <c r="DO179" s="713"/>
      <c r="DP179" s="714"/>
      <c r="DQ179" s="712"/>
      <c r="DR179" s="713"/>
      <c r="DS179" s="713"/>
      <c r="DT179" s="714"/>
      <c r="DU179" s="712"/>
      <c r="DV179" s="713"/>
      <c r="DW179" s="713"/>
      <c r="DX179" s="714"/>
      <c r="DY179" s="712"/>
      <c r="DZ179" s="713"/>
      <c r="EA179" s="713"/>
      <c r="EB179" s="714"/>
      <c r="EC179" s="712"/>
      <c r="ED179" s="713"/>
      <c r="EE179" s="713"/>
      <c r="EF179" s="714"/>
      <c r="EG179" s="712"/>
      <c r="EH179" s="713"/>
      <c r="EI179" s="713"/>
      <c r="EJ179" s="714"/>
      <c r="EK179" s="712"/>
      <c r="EL179" s="713"/>
      <c r="EM179" s="713"/>
      <c r="EN179" s="714"/>
      <c r="EO179" s="712"/>
      <c r="EP179" s="713"/>
      <c r="EQ179" s="713"/>
      <c r="ER179" s="714"/>
      <c r="ES179" s="712"/>
      <c r="ET179" s="713"/>
      <c r="EU179" s="713"/>
      <c r="EV179" s="714"/>
      <c r="EW179" s="712"/>
      <c r="EX179" s="713"/>
      <c r="EY179" s="713"/>
      <c r="EZ179" s="714"/>
      <c r="FA179" s="712"/>
      <c r="FB179" s="713"/>
      <c r="FC179" s="713"/>
      <c r="FD179" s="714"/>
      <c r="FE179" s="712"/>
      <c r="FF179" s="713"/>
      <c r="FG179" s="713"/>
      <c r="FH179" s="714"/>
      <c r="FI179" s="712"/>
      <c r="FJ179" s="713"/>
      <c r="FK179" s="713"/>
      <c r="FL179" s="714"/>
      <c r="FM179" s="712"/>
      <c r="FN179" s="713"/>
      <c r="FO179" s="713"/>
      <c r="FP179" s="714"/>
      <c r="FQ179" s="712"/>
      <c r="FR179" s="713"/>
      <c r="FS179" s="713"/>
      <c r="FT179" s="714"/>
      <c r="FU179" s="712"/>
      <c r="FV179" s="713"/>
      <c r="FW179" s="713"/>
      <c r="FX179" s="714"/>
      <c r="FY179" s="712"/>
      <c r="FZ179" s="713"/>
      <c r="GA179" s="713"/>
      <c r="GB179" s="713"/>
      <c r="GC179" s="733"/>
      <c r="GD179" s="727"/>
      <c r="GE179" s="727"/>
      <c r="GF179" s="727"/>
      <c r="GG179" s="730"/>
      <c r="GH179" s="794">
        <f>GC179-MAX(GD179:GG182)</f>
        <v>0</v>
      </c>
    </row>
    <row r="180" spans="3:190" ht="7.5" customHeight="1">
      <c r="C180" s="192"/>
      <c r="D180" s="192"/>
      <c r="E180" s="192"/>
      <c r="F180" s="192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/>
      <c r="Q180" s="192"/>
      <c r="R180" s="192"/>
      <c r="S180" s="192"/>
      <c r="T180" s="192"/>
      <c r="U180" s="192"/>
      <c r="V180" s="192"/>
      <c r="W180" s="192"/>
      <c r="X180" s="192"/>
      <c r="Y180" s="192"/>
      <c r="Z180" s="192"/>
      <c r="AA180" s="192"/>
      <c r="AB180" s="192"/>
      <c r="AC180" s="192"/>
      <c r="AD180" s="192"/>
      <c r="AE180" s="192"/>
      <c r="AF180" s="192"/>
      <c r="AG180" s="192"/>
      <c r="AH180" s="192"/>
      <c r="AI180" s="192"/>
      <c r="AJ180" s="192"/>
      <c r="AK180" s="192"/>
      <c r="AL180" s="192"/>
      <c r="AM180" s="192"/>
      <c r="AN180" s="192"/>
      <c r="AO180" s="192"/>
      <c r="AP180" s="192"/>
      <c r="AQ180" s="192"/>
      <c r="AR180" s="192"/>
      <c r="AS180" s="192"/>
      <c r="AT180" s="192"/>
      <c r="AU180" s="192"/>
      <c r="AV180" s="194"/>
      <c r="AW180" s="193"/>
      <c r="AX180" s="711"/>
      <c r="AY180" s="711"/>
      <c r="AZ180" s="194"/>
      <c r="BA180" s="193"/>
      <c r="BB180" s="711"/>
      <c r="BC180" s="711"/>
      <c r="BD180" s="194"/>
      <c r="BE180" s="193"/>
      <c r="BF180" s="711"/>
      <c r="BG180" s="711"/>
      <c r="BH180" s="194"/>
      <c r="BI180" s="193"/>
      <c r="BJ180" s="192"/>
      <c r="BK180" s="788"/>
      <c r="BL180" s="724"/>
      <c r="BM180" s="716"/>
      <c r="BN180" s="716"/>
      <c r="BO180" s="716"/>
      <c r="BP180" s="717"/>
      <c r="BQ180" s="715"/>
      <c r="BR180" s="716"/>
      <c r="BS180" s="716"/>
      <c r="BT180" s="717"/>
      <c r="BU180" s="715"/>
      <c r="BV180" s="716"/>
      <c r="BW180" s="716"/>
      <c r="BX180" s="717"/>
      <c r="BY180" s="715"/>
      <c r="BZ180" s="716"/>
      <c r="CA180" s="716"/>
      <c r="CB180" s="717"/>
      <c r="CC180" s="715"/>
      <c r="CD180" s="716"/>
      <c r="CE180" s="716"/>
      <c r="CF180" s="717"/>
      <c r="CG180" s="715"/>
      <c r="CH180" s="716"/>
      <c r="CI180" s="716"/>
      <c r="CJ180" s="717"/>
      <c r="CK180" s="715"/>
      <c r="CL180" s="716"/>
      <c r="CM180" s="716"/>
      <c r="CN180" s="717"/>
      <c r="CO180" s="715"/>
      <c r="CP180" s="716"/>
      <c r="CQ180" s="716"/>
      <c r="CR180" s="717"/>
      <c r="CS180" s="715"/>
      <c r="CT180" s="716"/>
      <c r="CU180" s="716"/>
      <c r="CV180" s="717"/>
      <c r="CW180" s="715"/>
      <c r="CX180" s="716"/>
      <c r="CY180" s="716"/>
      <c r="CZ180" s="717"/>
      <c r="DA180" s="715"/>
      <c r="DB180" s="716"/>
      <c r="DC180" s="716"/>
      <c r="DD180" s="717"/>
      <c r="DE180" s="715"/>
      <c r="DF180" s="716"/>
      <c r="DG180" s="716"/>
      <c r="DH180" s="717"/>
      <c r="DI180" s="715"/>
      <c r="DJ180" s="716"/>
      <c r="DK180" s="716"/>
      <c r="DL180" s="717"/>
      <c r="DM180" s="715"/>
      <c r="DN180" s="716"/>
      <c r="DO180" s="716"/>
      <c r="DP180" s="717"/>
      <c r="DQ180" s="715"/>
      <c r="DR180" s="716"/>
      <c r="DS180" s="716"/>
      <c r="DT180" s="717"/>
      <c r="DU180" s="715"/>
      <c r="DV180" s="716"/>
      <c r="DW180" s="716"/>
      <c r="DX180" s="717"/>
      <c r="DY180" s="715"/>
      <c r="DZ180" s="716"/>
      <c r="EA180" s="716"/>
      <c r="EB180" s="717"/>
      <c r="EC180" s="715"/>
      <c r="ED180" s="716"/>
      <c r="EE180" s="716"/>
      <c r="EF180" s="717"/>
      <c r="EG180" s="715"/>
      <c r="EH180" s="716"/>
      <c r="EI180" s="716"/>
      <c r="EJ180" s="717"/>
      <c r="EK180" s="715"/>
      <c r="EL180" s="716"/>
      <c r="EM180" s="716"/>
      <c r="EN180" s="717"/>
      <c r="EO180" s="715"/>
      <c r="EP180" s="716"/>
      <c r="EQ180" s="716"/>
      <c r="ER180" s="717"/>
      <c r="ES180" s="715"/>
      <c r="ET180" s="716"/>
      <c r="EU180" s="716"/>
      <c r="EV180" s="717"/>
      <c r="EW180" s="715"/>
      <c r="EX180" s="716"/>
      <c r="EY180" s="716"/>
      <c r="EZ180" s="717"/>
      <c r="FA180" s="715"/>
      <c r="FB180" s="716"/>
      <c r="FC180" s="716"/>
      <c r="FD180" s="717"/>
      <c r="FE180" s="715"/>
      <c r="FF180" s="716"/>
      <c r="FG180" s="716"/>
      <c r="FH180" s="717"/>
      <c r="FI180" s="715"/>
      <c r="FJ180" s="716"/>
      <c r="FK180" s="716"/>
      <c r="FL180" s="717"/>
      <c r="FM180" s="715"/>
      <c r="FN180" s="716"/>
      <c r="FO180" s="716"/>
      <c r="FP180" s="717"/>
      <c r="FQ180" s="715"/>
      <c r="FR180" s="716"/>
      <c r="FS180" s="716"/>
      <c r="FT180" s="717"/>
      <c r="FU180" s="715"/>
      <c r="FV180" s="716"/>
      <c r="FW180" s="716"/>
      <c r="FX180" s="717"/>
      <c r="FY180" s="715"/>
      <c r="FZ180" s="716"/>
      <c r="GA180" s="716"/>
      <c r="GB180" s="716"/>
      <c r="GC180" s="733"/>
      <c r="GD180" s="727"/>
      <c r="GE180" s="727"/>
      <c r="GF180" s="727"/>
      <c r="GG180" s="730"/>
      <c r="GH180" s="794"/>
    </row>
    <row r="181" spans="3:190" ht="7.5" customHeight="1">
      <c r="C181" s="192"/>
      <c r="D181" s="192"/>
      <c r="E181" s="192"/>
      <c r="F181" s="192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/>
      <c r="Q181" s="192"/>
      <c r="R181" s="192"/>
      <c r="S181" s="192"/>
      <c r="T181" s="192"/>
      <c r="U181" s="192"/>
      <c r="V181" s="192"/>
      <c r="W181" s="192"/>
      <c r="X181" s="192"/>
      <c r="Y181" s="192"/>
      <c r="Z181" s="192"/>
      <c r="AA181" s="192"/>
      <c r="AB181" s="192"/>
      <c r="AC181" s="192"/>
      <c r="AD181" s="192"/>
      <c r="AE181" s="192"/>
      <c r="AF181" s="192"/>
      <c r="AG181" s="192"/>
      <c r="AH181" s="192"/>
      <c r="AI181" s="192"/>
      <c r="AJ181" s="192"/>
      <c r="AK181" s="192"/>
      <c r="AL181" s="192"/>
      <c r="AM181" s="192"/>
      <c r="AN181" s="192"/>
      <c r="AO181" s="192"/>
      <c r="AP181" s="192"/>
      <c r="AQ181" s="192"/>
      <c r="AR181" s="192"/>
      <c r="AS181" s="192"/>
      <c r="AT181" s="192"/>
      <c r="AU181" s="192"/>
      <c r="AV181" s="192"/>
      <c r="AW181" s="194"/>
      <c r="AX181" s="711"/>
      <c r="AY181" s="711"/>
      <c r="AZ181" s="193"/>
      <c r="BA181" s="194"/>
      <c r="BB181" s="711"/>
      <c r="BC181" s="711"/>
      <c r="BD181" s="193"/>
      <c r="BE181" s="194"/>
      <c r="BF181" s="711"/>
      <c r="BG181" s="711"/>
      <c r="BH181" s="193"/>
      <c r="BI181" s="194"/>
      <c r="BJ181" s="192"/>
      <c r="BK181" s="788"/>
      <c r="BL181" s="724"/>
      <c r="BM181" s="716"/>
      <c r="BN181" s="716"/>
      <c r="BO181" s="716"/>
      <c r="BP181" s="717"/>
      <c r="BQ181" s="715"/>
      <c r="BR181" s="716"/>
      <c r="BS181" s="716"/>
      <c r="BT181" s="717"/>
      <c r="BU181" s="715"/>
      <c r="BV181" s="716"/>
      <c r="BW181" s="716"/>
      <c r="BX181" s="717"/>
      <c r="BY181" s="715"/>
      <c r="BZ181" s="716"/>
      <c r="CA181" s="716"/>
      <c r="CB181" s="717"/>
      <c r="CC181" s="715"/>
      <c r="CD181" s="716"/>
      <c r="CE181" s="716"/>
      <c r="CF181" s="717"/>
      <c r="CG181" s="715"/>
      <c r="CH181" s="716"/>
      <c r="CI181" s="716"/>
      <c r="CJ181" s="717"/>
      <c r="CK181" s="715"/>
      <c r="CL181" s="716"/>
      <c r="CM181" s="716"/>
      <c r="CN181" s="717"/>
      <c r="CO181" s="715"/>
      <c r="CP181" s="716"/>
      <c r="CQ181" s="716"/>
      <c r="CR181" s="717"/>
      <c r="CS181" s="715"/>
      <c r="CT181" s="716"/>
      <c r="CU181" s="716"/>
      <c r="CV181" s="717"/>
      <c r="CW181" s="715"/>
      <c r="CX181" s="716"/>
      <c r="CY181" s="716"/>
      <c r="CZ181" s="717"/>
      <c r="DA181" s="715"/>
      <c r="DB181" s="716"/>
      <c r="DC181" s="716"/>
      <c r="DD181" s="717"/>
      <c r="DE181" s="715"/>
      <c r="DF181" s="716"/>
      <c r="DG181" s="716"/>
      <c r="DH181" s="717"/>
      <c r="DI181" s="715"/>
      <c r="DJ181" s="716"/>
      <c r="DK181" s="716"/>
      <c r="DL181" s="717"/>
      <c r="DM181" s="715"/>
      <c r="DN181" s="716"/>
      <c r="DO181" s="716"/>
      <c r="DP181" s="717"/>
      <c r="DQ181" s="715"/>
      <c r="DR181" s="716"/>
      <c r="DS181" s="716"/>
      <c r="DT181" s="717"/>
      <c r="DU181" s="715"/>
      <c r="DV181" s="716"/>
      <c r="DW181" s="716"/>
      <c r="DX181" s="717"/>
      <c r="DY181" s="715"/>
      <c r="DZ181" s="716"/>
      <c r="EA181" s="716"/>
      <c r="EB181" s="717"/>
      <c r="EC181" s="715"/>
      <c r="ED181" s="716"/>
      <c r="EE181" s="716"/>
      <c r="EF181" s="717"/>
      <c r="EG181" s="715"/>
      <c r="EH181" s="716"/>
      <c r="EI181" s="716"/>
      <c r="EJ181" s="717"/>
      <c r="EK181" s="715"/>
      <c r="EL181" s="716"/>
      <c r="EM181" s="716"/>
      <c r="EN181" s="717"/>
      <c r="EO181" s="715"/>
      <c r="EP181" s="716"/>
      <c r="EQ181" s="716"/>
      <c r="ER181" s="717"/>
      <c r="ES181" s="715"/>
      <c r="ET181" s="716"/>
      <c r="EU181" s="716"/>
      <c r="EV181" s="717"/>
      <c r="EW181" s="715"/>
      <c r="EX181" s="716"/>
      <c r="EY181" s="716"/>
      <c r="EZ181" s="717"/>
      <c r="FA181" s="715"/>
      <c r="FB181" s="716"/>
      <c r="FC181" s="716"/>
      <c r="FD181" s="717"/>
      <c r="FE181" s="715"/>
      <c r="FF181" s="716"/>
      <c r="FG181" s="716"/>
      <c r="FH181" s="717"/>
      <c r="FI181" s="715"/>
      <c r="FJ181" s="716"/>
      <c r="FK181" s="716"/>
      <c r="FL181" s="717"/>
      <c r="FM181" s="715"/>
      <c r="FN181" s="716"/>
      <c r="FO181" s="716"/>
      <c r="FP181" s="717"/>
      <c r="FQ181" s="715"/>
      <c r="FR181" s="716"/>
      <c r="FS181" s="716"/>
      <c r="FT181" s="717"/>
      <c r="FU181" s="715"/>
      <c r="FV181" s="716"/>
      <c r="FW181" s="716"/>
      <c r="FX181" s="717"/>
      <c r="FY181" s="715"/>
      <c r="FZ181" s="716"/>
      <c r="GA181" s="716"/>
      <c r="GB181" s="716"/>
      <c r="GC181" s="733"/>
      <c r="GD181" s="727"/>
      <c r="GE181" s="727"/>
      <c r="GF181" s="727"/>
      <c r="GG181" s="730"/>
      <c r="GH181" s="794"/>
    </row>
    <row r="182" spans="3:190" ht="7.5" customHeight="1">
      <c r="C182" s="192"/>
      <c r="D182" s="192"/>
      <c r="E182" s="192"/>
      <c r="F182" s="192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/>
      <c r="Q182" s="192"/>
      <c r="R182" s="192"/>
      <c r="S182" s="192"/>
      <c r="T182" s="192"/>
      <c r="U182" s="192"/>
      <c r="V182" s="192"/>
      <c r="W182" s="192"/>
      <c r="X182" s="192"/>
      <c r="Y182" s="192"/>
      <c r="Z182" s="192"/>
      <c r="AA182" s="192"/>
      <c r="AB182" s="192"/>
      <c r="AC182" s="192"/>
      <c r="AD182" s="192"/>
      <c r="AE182" s="192"/>
      <c r="AF182" s="192"/>
      <c r="AG182" s="192"/>
      <c r="AH182" s="192"/>
      <c r="AI182" s="192"/>
      <c r="AJ182" s="192"/>
      <c r="AK182" s="192"/>
      <c r="AL182" s="192"/>
      <c r="AM182" s="192"/>
      <c r="AN182" s="192"/>
      <c r="AO182" s="192"/>
      <c r="AP182" s="192"/>
      <c r="AQ182" s="192"/>
      <c r="AR182" s="192"/>
      <c r="AS182" s="192"/>
      <c r="AT182" s="192"/>
      <c r="AU182" s="192"/>
      <c r="AV182" s="192"/>
      <c r="AW182" s="192"/>
      <c r="AX182" s="194"/>
      <c r="AY182" s="193"/>
      <c r="AZ182" s="711"/>
      <c r="BA182" s="711"/>
      <c r="BB182" s="194"/>
      <c r="BC182" s="193"/>
      <c r="BD182" s="711"/>
      <c r="BE182" s="711"/>
      <c r="BF182" s="194"/>
      <c r="BG182" s="193"/>
      <c r="BH182" s="711"/>
      <c r="BI182" s="711"/>
      <c r="BJ182" s="194"/>
      <c r="BK182" s="788"/>
      <c r="BL182" s="724"/>
      <c r="BM182" s="719"/>
      <c r="BN182" s="719"/>
      <c r="BO182" s="719"/>
      <c r="BP182" s="720"/>
      <c r="BQ182" s="718"/>
      <c r="BR182" s="719"/>
      <c r="BS182" s="719"/>
      <c r="BT182" s="720"/>
      <c r="BU182" s="718"/>
      <c r="BV182" s="719"/>
      <c r="BW182" s="719"/>
      <c r="BX182" s="720"/>
      <c r="BY182" s="718"/>
      <c r="BZ182" s="719"/>
      <c r="CA182" s="719"/>
      <c r="CB182" s="720"/>
      <c r="CC182" s="718"/>
      <c r="CD182" s="719"/>
      <c r="CE182" s="719"/>
      <c r="CF182" s="720"/>
      <c r="CG182" s="718"/>
      <c r="CH182" s="719"/>
      <c r="CI182" s="719"/>
      <c r="CJ182" s="720"/>
      <c r="CK182" s="718"/>
      <c r="CL182" s="719"/>
      <c r="CM182" s="719"/>
      <c r="CN182" s="720"/>
      <c r="CO182" s="718"/>
      <c r="CP182" s="719"/>
      <c r="CQ182" s="719"/>
      <c r="CR182" s="720"/>
      <c r="CS182" s="718"/>
      <c r="CT182" s="719"/>
      <c r="CU182" s="719"/>
      <c r="CV182" s="720"/>
      <c r="CW182" s="718"/>
      <c r="CX182" s="719"/>
      <c r="CY182" s="719"/>
      <c r="CZ182" s="720"/>
      <c r="DA182" s="718"/>
      <c r="DB182" s="719"/>
      <c r="DC182" s="719"/>
      <c r="DD182" s="720"/>
      <c r="DE182" s="718"/>
      <c r="DF182" s="719"/>
      <c r="DG182" s="719"/>
      <c r="DH182" s="720"/>
      <c r="DI182" s="718"/>
      <c r="DJ182" s="719"/>
      <c r="DK182" s="719"/>
      <c r="DL182" s="720"/>
      <c r="DM182" s="718"/>
      <c r="DN182" s="719"/>
      <c r="DO182" s="719"/>
      <c r="DP182" s="720"/>
      <c r="DQ182" s="718"/>
      <c r="DR182" s="719"/>
      <c r="DS182" s="719"/>
      <c r="DT182" s="720"/>
      <c r="DU182" s="718"/>
      <c r="DV182" s="719"/>
      <c r="DW182" s="719"/>
      <c r="DX182" s="720"/>
      <c r="DY182" s="718"/>
      <c r="DZ182" s="719"/>
      <c r="EA182" s="719"/>
      <c r="EB182" s="720"/>
      <c r="EC182" s="718"/>
      <c r="ED182" s="719"/>
      <c r="EE182" s="719"/>
      <c r="EF182" s="720"/>
      <c r="EG182" s="718"/>
      <c r="EH182" s="719"/>
      <c r="EI182" s="719"/>
      <c r="EJ182" s="720"/>
      <c r="EK182" s="718"/>
      <c r="EL182" s="719"/>
      <c r="EM182" s="719"/>
      <c r="EN182" s="720"/>
      <c r="EO182" s="718"/>
      <c r="EP182" s="719"/>
      <c r="EQ182" s="719"/>
      <c r="ER182" s="720"/>
      <c r="ES182" s="718"/>
      <c r="ET182" s="719"/>
      <c r="EU182" s="719"/>
      <c r="EV182" s="720"/>
      <c r="EW182" s="718"/>
      <c r="EX182" s="719"/>
      <c r="EY182" s="719"/>
      <c r="EZ182" s="720"/>
      <c r="FA182" s="718"/>
      <c r="FB182" s="719"/>
      <c r="FC182" s="719"/>
      <c r="FD182" s="720"/>
      <c r="FE182" s="718"/>
      <c r="FF182" s="719"/>
      <c r="FG182" s="719"/>
      <c r="FH182" s="720"/>
      <c r="FI182" s="718"/>
      <c r="FJ182" s="719"/>
      <c r="FK182" s="719"/>
      <c r="FL182" s="720"/>
      <c r="FM182" s="718"/>
      <c r="FN182" s="719"/>
      <c r="FO182" s="719"/>
      <c r="FP182" s="720"/>
      <c r="FQ182" s="718"/>
      <c r="FR182" s="719"/>
      <c r="FS182" s="719"/>
      <c r="FT182" s="720"/>
      <c r="FU182" s="718"/>
      <c r="FV182" s="719"/>
      <c r="FW182" s="719"/>
      <c r="FX182" s="720"/>
      <c r="FY182" s="718"/>
      <c r="FZ182" s="719"/>
      <c r="GA182" s="719"/>
      <c r="GB182" s="719"/>
      <c r="GC182" s="733"/>
      <c r="GD182" s="727"/>
      <c r="GE182" s="727"/>
      <c r="GF182" s="727"/>
      <c r="GG182" s="730"/>
      <c r="GH182" s="794"/>
    </row>
    <row r="183" spans="3:190" ht="7.5" customHeight="1">
      <c r="C183" s="192"/>
      <c r="D183" s="192"/>
      <c r="E183" s="192"/>
      <c r="F183" s="192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/>
      <c r="Q183" s="192"/>
      <c r="R183" s="192"/>
      <c r="S183" s="192"/>
      <c r="T183" s="192"/>
      <c r="U183" s="192"/>
      <c r="V183" s="192"/>
      <c r="W183" s="192"/>
      <c r="X183" s="192"/>
      <c r="Y183" s="192"/>
      <c r="Z183" s="192"/>
      <c r="AA183" s="192"/>
      <c r="AB183" s="192"/>
      <c r="AC183" s="192"/>
      <c r="AD183" s="192"/>
      <c r="AE183" s="192"/>
      <c r="AF183" s="192"/>
      <c r="AG183" s="192"/>
      <c r="AH183" s="192"/>
      <c r="AI183" s="192"/>
      <c r="AJ183" s="192"/>
      <c r="AK183" s="192"/>
      <c r="AL183" s="192"/>
      <c r="AM183" s="192"/>
      <c r="AN183" s="192"/>
      <c r="AO183" s="192"/>
      <c r="AP183" s="192"/>
      <c r="AQ183" s="192"/>
      <c r="AR183" s="192"/>
      <c r="AS183" s="192"/>
      <c r="AT183" s="192"/>
      <c r="AU183" s="192"/>
      <c r="AV183" s="192"/>
      <c r="AW183" s="192"/>
      <c r="AX183" s="192"/>
      <c r="AY183" s="194"/>
      <c r="AZ183" s="711"/>
      <c r="BA183" s="711"/>
      <c r="BB183" s="193"/>
      <c r="BC183" s="194"/>
      <c r="BD183" s="711"/>
      <c r="BE183" s="711"/>
      <c r="BF183" s="193"/>
      <c r="BG183" s="194"/>
      <c r="BH183" s="711"/>
      <c r="BI183" s="711"/>
      <c r="BJ183" s="193"/>
      <c r="BK183" s="788" t="s">
        <v>337</v>
      </c>
      <c r="BL183" s="724"/>
      <c r="BM183" s="713"/>
      <c r="BN183" s="713"/>
      <c r="BO183" s="713"/>
      <c r="BP183" s="714"/>
      <c r="BQ183" s="712"/>
      <c r="BR183" s="713"/>
      <c r="BS183" s="713"/>
      <c r="BT183" s="714"/>
      <c r="BU183" s="712"/>
      <c r="BV183" s="713"/>
      <c r="BW183" s="713"/>
      <c r="BX183" s="714"/>
      <c r="BY183" s="712"/>
      <c r="BZ183" s="713"/>
      <c r="CA183" s="713"/>
      <c r="CB183" s="714"/>
      <c r="CC183" s="712"/>
      <c r="CD183" s="713"/>
      <c r="CE183" s="713"/>
      <c r="CF183" s="714"/>
      <c r="CG183" s="712"/>
      <c r="CH183" s="713"/>
      <c r="CI183" s="713"/>
      <c r="CJ183" s="714"/>
      <c r="CK183" s="712"/>
      <c r="CL183" s="713"/>
      <c r="CM183" s="713"/>
      <c r="CN183" s="714"/>
      <c r="CO183" s="712"/>
      <c r="CP183" s="713"/>
      <c r="CQ183" s="713"/>
      <c r="CR183" s="714"/>
      <c r="CS183" s="712"/>
      <c r="CT183" s="713"/>
      <c r="CU183" s="713"/>
      <c r="CV183" s="714"/>
      <c r="CW183" s="712"/>
      <c r="CX183" s="713"/>
      <c r="CY183" s="713"/>
      <c r="CZ183" s="714"/>
      <c r="DA183" s="712"/>
      <c r="DB183" s="713"/>
      <c r="DC183" s="713"/>
      <c r="DD183" s="714"/>
      <c r="DE183" s="712"/>
      <c r="DF183" s="713"/>
      <c r="DG183" s="713"/>
      <c r="DH183" s="714"/>
      <c r="DI183" s="712"/>
      <c r="DJ183" s="713"/>
      <c r="DK183" s="713"/>
      <c r="DL183" s="714"/>
      <c r="DM183" s="712"/>
      <c r="DN183" s="713"/>
      <c r="DO183" s="713"/>
      <c r="DP183" s="714"/>
      <c r="DQ183" s="712"/>
      <c r="DR183" s="713"/>
      <c r="DS183" s="713"/>
      <c r="DT183" s="714"/>
      <c r="DU183" s="712"/>
      <c r="DV183" s="713"/>
      <c r="DW183" s="713"/>
      <c r="DX183" s="714"/>
      <c r="DY183" s="712"/>
      <c r="DZ183" s="713"/>
      <c r="EA183" s="713"/>
      <c r="EB183" s="714"/>
      <c r="EC183" s="712"/>
      <c r="ED183" s="713"/>
      <c r="EE183" s="713"/>
      <c r="EF183" s="714"/>
      <c r="EG183" s="712"/>
      <c r="EH183" s="713"/>
      <c r="EI183" s="713"/>
      <c r="EJ183" s="714"/>
      <c r="EK183" s="712"/>
      <c r="EL183" s="713"/>
      <c r="EM183" s="713"/>
      <c r="EN183" s="714"/>
      <c r="EO183" s="712"/>
      <c r="EP183" s="713"/>
      <c r="EQ183" s="713"/>
      <c r="ER183" s="714"/>
      <c r="ES183" s="712"/>
      <c r="ET183" s="713"/>
      <c r="EU183" s="713"/>
      <c r="EV183" s="714"/>
      <c r="EW183" s="712"/>
      <c r="EX183" s="713"/>
      <c r="EY183" s="713"/>
      <c r="EZ183" s="714"/>
      <c r="FA183" s="712"/>
      <c r="FB183" s="713"/>
      <c r="FC183" s="713"/>
      <c r="FD183" s="714"/>
      <c r="FE183" s="712"/>
      <c r="FF183" s="713"/>
      <c r="FG183" s="713"/>
      <c r="FH183" s="714"/>
      <c r="FI183" s="712"/>
      <c r="FJ183" s="713"/>
      <c r="FK183" s="713"/>
      <c r="FL183" s="714"/>
      <c r="FM183" s="712"/>
      <c r="FN183" s="713"/>
      <c r="FO183" s="713"/>
      <c r="FP183" s="714"/>
      <c r="FQ183" s="712"/>
      <c r="FR183" s="713"/>
      <c r="FS183" s="713"/>
      <c r="FT183" s="714"/>
      <c r="FU183" s="712"/>
      <c r="FV183" s="713"/>
      <c r="FW183" s="713"/>
      <c r="FX183" s="714"/>
      <c r="FY183" s="712"/>
      <c r="FZ183" s="713"/>
      <c r="GA183" s="713"/>
      <c r="GB183" s="713"/>
      <c r="GC183" s="733"/>
      <c r="GD183" s="727"/>
      <c r="GE183" s="727"/>
      <c r="GF183" s="727"/>
      <c r="GG183" s="730"/>
      <c r="GH183" s="794">
        <f>GC183-MAX(GD183:GG186)</f>
        <v>0</v>
      </c>
    </row>
    <row r="184" spans="3:190" ht="7.5" customHeight="1">
      <c r="C184" s="192"/>
      <c r="D184" s="192"/>
      <c r="E184" s="192"/>
      <c r="F184" s="192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/>
      <c r="Q184" s="192"/>
      <c r="R184" s="192"/>
      <c r="S184" s="192"/>
      <c r="T184" s="192"/>
      <c r="U184" s="192"/>
      <c r="V184" s="192"/>
      <c r="W184" s="192"/>
      <c r="X184" s="192"/>
      <c r="Y184" s="192"/>
      <c r="Z184" s="192"/>
      <c r="AA184" s="192"/>
      <c r="AB184" s="192"/>
      <c r="AC184" s="192"/>
      <c r="AD184" s="192"/>
      <c r="AE184" s="192"/>
      <c r="AF184" s="192"/>
      <c r="AG184" s="192"/>
      <c r="AH184" s="192"/>
      <c r="AI184" s="192"/>
      <c r="AJ184" s="192"/>
      <c r="AK184" s="192"/>
      <c r="AL184" s="192"/>
      <c r="AM184" s="192"/>
      <c r="AN184" s="192"/>
      <c r="AO184" s="192"/>
      <c r="AP184" s="192"/>
      <c r="AQ184" s="192"/>
      <c r="AR184" s="192"/>
      <c r="AS184" s="192"/>
      <c r="AT184" s="192"/>
      <c r="AU184" s="192"/>
      <c r="AV184" s="192"/>
      <c r="AW184" s="192"/>
      <c r="AX184" s="192"/>
      <c r="AY184" s="192"/>
      <c r="AZ184" s="194"/>
      <c r="BA184" s="193"/>
      <c r="BB184" s="711"/>
      <c r="BC184" s="711"/>
      <c r="BD184" s="194"/>
      <c r="BE184" s="193"/>
      <c r="BF184" s="711"/>
      <c r="BG184" s="711"/>
      <c r="BH184" s="194"/>
      <c r="BI184" s="193"/>
      <c r="BJ184" s="192"/>
      <c r="BK184" s="788"/>
      <c r="BL184" s="724"/>
      <c r="BM184" s="716"/>
      <c r="BN184" s="716"/>
      <c r="BO184" s="716"/>
      <c r="BP184" s="717"/>
      <c r="BQ184" s="715"/>
      <c r="BR184" s="716"/>
      <c r="BS184" s="716"/>
      <c r="BT184" s="717"/>
      <c r="BU184" s="715"/>
      <c r="BV184" s="716"/>
      <c r="BW184" s="716"/>
      <c r="BX184" s="717"/>
      <c r="BY184" s="715"/>
      <c r="BZ184" s="716"/>
      <c r="CA184" s="716"/>
      <c r="CB184" s="717"/>
      <c r="CC184" s="715"/>
      <c r="CD184" s="716"/>
      <c r="CE184" s="716"/>
      <c r="CF184" s="717"/>
      <c r="CG184" s="715"/>
      <c r="CH184" s="716"/>
      <c r="CI184" s="716"/>
      <c r="CJ184" s="717"/>
      <c r="CK184" s="715"/>
      <c r="CL184" s="716"/>
      <c r="CM184" s="716"/>
      <c r="CN184" s="717"/>
      <c r="CO184" s="715"/>
      <c r="CP184" s="716"/>
      <c r="CQ184" s="716"/>
      <c r="CR184" s="717"/>
      <c r="CS184" s="715"/>
      <c r="CT184" s="716"/>
      <c r="CU184" s="716"/>
      <c r="CV184" s="717"/>
      <c r="CW184" s="715"/>
      <c r="CX184" s="716"/>
      <c r="CY184" s="716"/>
      <c r="CZ184" s="717"/>
      <c r="DA184" s="715"/>
      <c r="DB184" s="716"/>
      <c r="DC184" s="716"/>
      <c r="DD184" s="717"/>
      <c r="DE184" s="715"/>
      <c r="DF184" s="716"/>
      <c r="DG184" s="716"/>
      <c r="DH184" s="717"/>
      <c r="DI184" s="715"/>
      <c r="DJ184" s="716"/>
      <c r="DK184" s="716"/>
      <c r="DL184" s="717"/>
      <c r="DM184" s="715"/>
      <c r="DN184" s="716"/>
      <c r="DO184" s="716"/>
      <c r="DP184" s="717"/>
      <c r="DQ184" s="715"/>
      <c r="DR184" s="716"/>
      <c r="DS184" s="716"/>
      <c r="DT184" s="717"/>
      <c r="DU184" s="715"/>
      <c r="DV184" s="716"/>
      <c r="DW184" s="716"/>
      <c r="DX184" s="717"/>
      <c r="DY184" s="715"/>
      <c r="DZ184" s="716"/>
      <c r="EA184" s="716"/>
      <c r="EB184" s="717"/>
      <c r="EC184" s="715"/>
      <c r="ED184" s="716"/>
      <c r="EE184" s="716"/>
      <c r="EF184" s="717"/>
      <c r="EG184" s="715"/>
      <c r="EH184" s="716"/>
      <c r="EI184" s="716"/>
      <c r="EJ184" s="717"/>
      <c r="EK184" s="715"/>
      <c r="EL184" s="716"/>
      <c r="EM184" s="716"/>
      <c r="EN184" s="717"/>
      <c r="EO184" s="715"/>
      <c r="EP184" s="716"/>
      <c r="EQ184" s="716"/>
      <c r="ER184" s="717"/>
      <c r="ES184" s="715"/>
      <c r="ET184" s="716"/>
      <c r="EU184" s="716"/>
      <c r="EV184" s="717"/>
      <c r="EW184" s="715"/>
      <c r="EX184" s="716"/>
      <c r="EY184" s="716"/>
      <c r="EZ184" s="717"/>
      <c r="FA184" s="715"/>
      <c r="FB184" s="716"/>
      <c r="FC184" s="716"/>
      <c r="FD184" s="717"/>
      <c r="FE184" s="715"/>
      <c r="FF184" s="716"/>
      <c r="FG184" s="716"/>
      <c r="FH184" s="717"/>
      <c r="FI184" s="715"/>
      <c r="FJ184" s="716"/>
      <c r="FK184" s="716"/>
      <c r="FL184" s="717"/>
      <c r="FM184" s="715"/>
      <c r="FN184" s="716"/>
      <c r="FO184" s="716"/>
      <c r="FP184" s="717"/>
      <c r="FQ184" s="715"/>
      <c r="FR184" s="716"/>
      <c r="FS184" s="716"/>
      <c r="FT184" s="717"/>
      <c r="FU184" s="715"/>
      <c r="FV184" s="716"/>
      <c r="FW184" s="716"/>
      <c r="FX184" s="717"/>
      <c r="FY184" s="715"/>
      <c r="FZ184" s="716"/>
      <c r="GA184" s="716"/>
      <c r="GB184" s="716"/>
      <c r="GC184" s="733"/>
      <c r="GD184" s="727"/>
      <c r="GE184" s="727"/>
      <c r="GF184" s="727"/>
      <c r="GG184" s="730"/>
      <c r="GH184" s="794"/>
    </row>
    <row r="185" spans="3:190" ht="7.5" customHeight="1">
      <c r="C185" s="192"/>
      <c r="D185" s="192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2"/>
      <c r="S185" s="192"/>
      <c r="T185" s="192"/>
      <c r="U185" s="192"/>
      <c r="V185" s="192"/>
      <c r="W185" s="192"/>
      <c r="X185" s="192"/>
      <c r="Y185" s="192"/>
      <c r="Z185" s="192"/>
      <c r="AA185" s="192"/>
      <c r="AB185" s="192"/>
      <c r="AC185" s="192"/>
      <c r="AD185" s="192"/>
      <c r="AE185" s="192"/>
      <c r="AF185" s="192"/>
      <c r="AG185" s="192"/>
      <c r="AH185" s="192"/>
      <c r="AI185" s="192"/>
      <c r="AJ185" s="192"/>
      <c r="AK185" s="192"/>
      <c r="AL185" s="192"/>
      <c r="AM185" s="192"/>
      <c r="AN185" s="192"/>
      <c r="AO185" s="192"/>
      <c r="AP185" s="192"/>
      <c r="AQ185" s="192"/>
      <c r="AR185" s="192"/>
      <c r="AS185" s="192"/>
      <c r="AT185" s="192"/>
      <c r="AU185" s="192"/>
      <c r="AV185" s="192"/>
      <c r="AW185" s="192"/>
      <c r="AX185" s="192"/>
      <c r="AY185" s="192"/>
      <c r="AZ185" s="192"/>
      <c r="BA185" s="194"/>
      <c r="BB185" s="711"/>
      <c r="BC185" s="711"/>
      <c r="BD185" s="193"/>
      <c r="BE185" s="194"/>
      <c r="BF185" s="711"/>
      <c r="BG185" s="711"/>
      <c r="BH185" s="193"/>
      <c r="BI185" s="194"/>
      <c r="BJ185" s="192"/>
      <c r="BK185" s="788"/>
      <c r="BL185" s="724"/>
      <c r="BM185" s="716"/>
      <c r="BN185" s="716"/>
      <c r="BO185" s="716"/>
      <c r="BP185" s="717"/>
      <c r="BQ185" s="715"/>
      <c r="BR185" s="716"/>
      <c r="BS185" s="716"/>
      <c r="BT185" s="717"/>
      <c r="BU185" s="715"/>
      <c r="BV185" s="716"/>
      <c r="BW185" s="716"/>
      <c r="BX185" s="717"/>
      <c r="BY185" s="715"/>
      <c r="BZ185" s="716"/>
      <c r="CA185" s="716"/>
      <c r="CB185" s="717"/>
      <c r="CC185" s="715"/>
      <c r="CD185" s="716"/>
      <c r="CE185" s="716"/>
      <c r="CF185" s="717"/>
      <c r="CG185" s="715"/>
      <c r="CH185" s="716"/>
      <c r="CI185" s="716"/>
      <c r="CJ185" s="717"/>
      <c r="CK185" s="715"/>
      <c r="CL185" s="716"/>
      <c r="CM185" s="716"/>
      <c r="CN185" s="717"/>
      <c r="CO185" s="715"/>
      <c r="CP185" s="716"/>
      <c r="CQ185" s="716"/>
      <c r="CR185" s="717"/>
      <c r="CS185" s="715"/>
      <c r="CT185" s="716"/>
      <c r="CU185" s="716"/>
      <c r="CV185" s="717"/>
      <c r="CW185" s="715"/>
      <c r="CX185" s="716"/>
      <c r="CY185" s="716"/>
      <c r="CZ185" s="717"/>
      <c r="DA185" s="715"/>
      <c r="DB185" s="716"/>
      <c r="DC185" s="716"/>
      <c r="DD185" s="717"/>
      <c r="DE185" s="715"/>
      <c r="DF185" s="716"/>
      <c r="DG185" s="716"/>
      <c r="DH185" s="717"/>
      <c r="DI185" s="715"/>
      <c r="DJ185" s="716"/>
      <c r="DK185" s="716"/>
      <c r="DL185" s="717"/>
      <c r="DM185" s="715"/>
      <c r="DN185" s="716"/>
      <c r="DO185" s="716"/>
      <c r="DP185" s="717"/>
      <c r="DQ185" s="715"/>
      <c r="DR185" s="716"/>
      <c r="DS185" s="716"/>
      <c r="DT185" s="717"/>
      <c r="DU185" s="715"/>
      <c r="DV185" s="716"/>
      <c r="DW185" s="716"/>
      <c r="DX185" s="717"/>
      <c r="DY185" s="715"/>
      <c r="DZ185" s="716"/>
      <c r="EA185" s="716"/>
      <c r="EB185" s="717"/>
      <c r="EC185" s="715"/>
      <c r="ED185" s="716"/>
      <c r="EE185" s="716"/>
      <c r="EF185" s="717"/>
      <c r="EG185" s="715"/>
      <c r="EH185" s="716"/>
      <c r="EI185" s="716"/>
      <c r="EJ185" s="717"/>
      <c r="EK185" s="715"/>
      <c r="EL185" s="716"/>
      <c r="EM185" s="716"/>
      <c r="EN185" s="717"/>
      <c r="EO185" s="715"/>
      <c r="EP185" s="716"/>
      <c r="EQ185" s="716"/>
      <c r="ER185" s="717"/>
      <c r="ES185" s="715"/>
      <c r="ET185" s="716"/>
      <c r="EU185" s="716"/>
      <c r="EV185" s="717"/>
      <c r="EW185" s="715"/>
      <c r="EX185" s="716"/>
      <c r="EY185" s="716"/>
      <c r="EZ185" s="717"/>
      <c r="FA185" s="715"/>
      <c r="FB185" s="716"/>
      <c r="FC185" s="716"/>
      <c r="FD185" s="717"/>
      <c r="FE185" s="715"/>
      <c r="FF185" s="716"/>
      <c r="FG185" s="716"/>
      <c r="FH185" s="717"/>
      <c r="FI185" s="715"/>
      <c r="FJ185" s="716"/>
      <c r="FK185" s="716"/>
      <c r="FL185" s="717"/>
      <c r="FM185" s="715"/>
      <c r="FN185" s="716"/>
      <c r="FO185" s="716"/>
      <c r="FP185" s="717"/>
      <c r="FQ185" s="715"/>
      <c r="FR185" s="716"/>
      <c r="FS185" s="716"/>
      <c r="FT185" s="717"/>
      <c r="FU185" s="715"/>
      <c r="FV185" s="716"/>
      <c r="FW185" s="716"/>
      <c r="FX185" s="717"/>
      <c r="FY185" s="715"/>
      <c r="FZ185" s="716"/>
      <c r="GA185" s="716"/>
      <c r="GB185" s="716"/>
      <c r="GC185" s="733"/>
      <c r="GD185" s="727"/>
      <c r="GE185" s="727"/>
      <c r="GF185" s="727"/>
      <c r="GG185" s="730"/>
      <c r="GH185" s="794"/>
    </row>
    <row r="186" spans="3:190" ht="7.5" customHeight="1">
      <c r="C186" s="192"/>
      <c r="D186" s="192"/>
      <c r="E186" s="192"/>
      <c r="F186" s="192"/>
      <c r="G186" s="192"/>
      <c r="H186" s="192"/>
      <c r="I186" s="192"/>
      <c r="J186" s="192"/>
      <c r="K186" s="192"/>
      <c r="L186" s="192"/>
      <c r="M186" s="192"/>
      <c r="N186" s="192"/>
      <c r="O186" s="192"/>
      <c r="P186" s="192"/>
      <c r="Q186" s="192"/>
      <c r="R186" s="192"/>
      <c r="S186" s="192"/>
      <c r="T186" s="192"/>
      <c r="U186" s="192"/>
      <c r="V186" s="192"/>
      <c r="W186" s="192"/>
      <c r="X186" s="192"/>
      <c r="Y186" s="192"/>
      <c r="Z186" s="192"/>
      <c r="AA186" s="192"/>
      <c r="AB186" s="192"/>
      <c r="AC186" s="192"/>
      <c r="AD186" s="192"/>
      <c r="AE186" s="192"/>
      <c r="AF186" s="192"/>
      <c r="AG186" s="192"/>
      <c r="AH186" s="192"/>
      <c r="AI186" s="192"/>
      <c r="AJ186" s="192"/>
      <c r="AK186" s="192"/>
      <c r="AL186" s="192"/>
      <c r="AM186" s="192"/>
      <c r="AN186" s="192"/>
      <c r="AO186" s="192"/>
      <c r="AP186" s="192"/>
      <c r="AQ186" s="192"/>
      <c r="AR186" s="192"/>
      <c r="AS186" s="192"/>
      <c r="AT186" s="192"/>
      <c r="AU186" s="192"/>
      <c r="AV186" s="192"/>
      <c r="AW186" s="192"/>
      <c r="AX186" s="192"/>
      <c r="AY186" s="192"/>
      <c r="AZ186" s="192"/>
      <c r="BA186" s="192"/>
      <c r="BB186" s="194"/>
      <c r="BC186" s="193"/>
      <c r="BD186" s="711"/>
      <c r="BE186" s="711"/>
      <c r="BF186" s="194"/>
      <c r="BG186" s="193"/>
      <c r="BH186" s="711"/>
      <c r="BI186" s="711"/>
      <c r="BJ186" s="194"/>
      <c r="BK186" s="788"/>
      <c r="BL186" s="724"/>
      <c r="BM186" s="719"/>
      <c r="BN186" s="719"/>
      <c r="BO186" s="719"/>
      <c r="BP186" s="720"/>
      <c r="BQ186" s="718"/>
      <c r="BR186" s="719"/>
      <c r="BS186" s="719"/>
      <c r="BT186" s="720"/>
      <c r="BU186" s="718"/>
      <c r="BV186" s="719"/>
      <c r="BW186" s="719"/>
      <c r="BX186" s="720"/>
      <c r="BY186" s="718"/>
      <c r="BZ186" s="719"/>
      <c r="CA186" s="719"/>
      <c r="CB186" s="720"/>
      <c r="CC186" s="718"/>
      <c r="CD186" s="719"/>
      <c r="CE186" s="719"/>
      <c r="CF186" s="720"/>
      <c r="CG186" s="718"/>
      <c r="CH186" s="719"/>
      <c r="CI186" s="719"/>
      <c r="CJ186" s="720"/>
      <c r="CK186" s="718"/>
      <c r="CL186" s="719"/>
      <c r="CM186" s="719"/>
      <c r="CN186" s="720"/>
      <c r="CO186" s="718"/>
      <c r="CP186" s="719"/>
      <c r="CQ186" s="719"/>
      <c r="CR186" s="720"/>
      <c r="CS186" s="718"/>
      <c r="CT186" s="719"/>
      <c r="CU186" s="719"/>
      <c r="CV186" s="720"/>
      <c r="CW186" s="718"/>
      <c r="CX186" s="719"/>
      <c r="CY186" s="719"/>
      <c r="CZ186" s="720"/>
      <c r="DA186" s="718"/>
      <c r="DB186" s="719"/>
      <c r="DC186" s="719"/>
      <c r="DD186" s="720"/>
      <c r="DE186" s="718"/>
      <c r="DF186" s="719"/>
      <c r="DG186" s="719"/>
      <c r="DH186" s="720"/>
      <c r="DI186" s="718"/>
      <c r="DJ186" s="719"/>
      <c r="DK186" s="719"/>
      <c r="DL186" s="720"/>
      <c r="DM186" s="718"/>
      <c r="DN186" s="719"/>
      <c r="DO186" s="719"/>
      <c r="DP186" s="720"/>
      <c r="DQ186" s="718"/>
      <c r="DR186" s="719"/>
      <c r="DS186" s="719"/>
      <c r="DT186" s="720"/>
      <c r="DU186" s="718"/>
      <c r="DV186" s="719"/>
      <c r="DW186" s="719"/>
      <c r="DX186" s="720"/>
      <c r="DY186" s="718"/>
      <c r="DZ186" s="719"/>
      <c r="EA186" s="719"/>
      <c r="EB186" s="720"/>
      <c r="EC186" s="718"/>
      <c r="ED186" s="719"/>
      <c r="EE186" s="719"/>
      <c r="EF186" s="720"/>
      <c r="EG186" s="718"/>
      <c r="EH186" s="719"/>
      <c r="EI186" s="719"/>
      <c r="EJ186" s="720"/>
      <c r="EK186" s="718"/>
      <c r="EL186" s="719"/>
      <c r="EM186" s="719"/>
      <c r="EN186" s="720"/>
      <c r="EO186" s="718"/>
      <c r="EP186" s="719"/>
      <c r="EQ186" s="719"/>
      <c r="ER186" s="720"/>
      <c r="ES186" s="718"/>
      <c r="ET186" s="719"/>
      <c r="EU186" s="719"/>
      <c r="EV186" s="720"/>
      <c r="EW186" s="718"/>
      <c r="EX186" s="719"/>
      <c r="EY186" s="719"/>
      <c r="EZ186" s="720"/>
      <c r="FA186" s="718"/>
      <c r="FB186" s="719"/>
      <c r="FC186" s="719"/>
      <c r="FD186" s="720"/>
      <c r="FE186" s="718"/>
      <c r="FF186" s="719"/>
      <c r="FG186" s="719"/>
      <c r="FH186" s="720"/>
      <c r="FI186" s="718"/>
      <c r="FJ186" s="719"/>
      <c r="FK186" s="719"/>
      <c r="FL186" s="720"/>
      <c r="FM186" s="718"/>
      <c r="FN186" s="719"/>
      <c r="FO186" s="719"/>
      <c r="FP186" s="720"/>
      <c r="FQ186" s="718"/>
      <c r="FR186" s="719"/>
      <c r="FS186" s="719"/>
      <c r="FT186" s="720"/>
      <c r="FU186" s="718"/>
      <c r="FV186" s="719"/>
      <c r="FW186" s="719"/>
      <c r="FX186" s="720"/>
      <c r="FY186" s="718"/>
      <c r="FZ186" s="719"/>
      <c r="GA186" s="719"/>
      <c r="GB186" s="719"/>
      <c r="GC186" s="733"/>
      <c r="GD186" s="727"/>
      <c r="GE186" s="727"/>
      <c r="GF186" s="727"/>
      <c r="GG186" s="730"/>
      <c r="GH186" s="794"/>
    </row>
    <row r="187" spans="3:190" ht="7.5" customHeight="1">
      <c r="C187" s="192"/>
      <c r="D187" s="192"/>
      <c r="E187" s="192"/>
      <c r="F187" s="192"/>
      <c r="G187" s="192"/>
      <c r="H187" s="192"/>
      <c r="I187" s="192"/>
      <c r="J187" s="192"/>
      <c r="K187" s="192"/>
      <c r="L187" s="192"/>
      <c r="M187" s="192"/>
      <c r="N187" s="192"/>
      <c r="O187" s="192"/>
      <c r="P187" s="192"/>
      <c r="Q187" s="192"/>
      <c r="R187" s="192"/>
      <c r="S187" s="192"/>
      <c r="T187" s="192"/>
      <c r="U187" s="192"/>
      <c r="V187" s="192"/>
      <c r="W187" s="192"/>
      <c r="X187" s="192"/>
      <c r="Y187" s="192"/>
      <c r="Z187" s="192"/>
      <c r="AA187" s="192"/>
      <c r="AB187" s="192"/>
      <c r="AC187" s="192"/>
      <c r="AD187" s="192"/>
      <c r="AE187" s="192"/>
      <c r="AF187" s="192"/>
      <c r="AG187" s="192"/>
      <c r="AH187" s="192"/>
      <c r="AI187" s="192"/>
      <c r="AJ187" s="192"/>
      <c r="AK187" s="192"/>
      <c r="AL187" s="192"/>
      <c r="AM187" s="192"/>
      <c r="AN187" s="192"/>
      <c r="AO187" s="192"/>
      <c r="AP187" s="192"/>
      <c r="AQ187" s="192"/>
      <c r="AR187" s="192"/>
      <c r="AS187" s="192"/>
      <c r="AT187" s="192"/>
      <c r="AU187" s="192"/>
      <c r="AV187" s="192"/>
      <c r="AW187" s="192"/>
      <c r="AX187" s="192"/>
      <c r="AY187" s="192"/>
      <c r="AZ187" s="192"/>
      <c r="BA187" s="192"/>
      <c r="BB187" s="192"/>
      <c r="BC187" s="194"/>
      <c r="BD187" s="711"/>
      <c r="BE187" s="711"/>
      <c r="BF187" s="193"/>
      <c r="BG187" s="194"/>
      <c r="BH187" s="711"/>
      <c r="BI187" s="711"/>
      <c r="BJ187" s="193"/>
      <c r="BK187" s="788" t="s">
        <v>338</v>
      </c>
      <c r="BL187" s="724"/>
      <c r="BM187" s="713"/>
      <c r="BN187" s="713"/>
      <c r="BO187" s="713"/>
      <c r="BP187" s="714"/>
      <c r="BQ187" s="712"/>
      <c r="BR187" s="713"/>
      <c r="BS187" s="713"/>
      <c r="BT187" s="714"/>
      <c r="BU187" s="712"/>
      <c r="BV187" s="713"/>
      <c r="BW187" s="713"/>
      <c r="BX187" s="714"/>
      <c r="BY187" s="712"/>
      <c r="BZ187" s="713"/>
      <c r="CA187" s="713"/>
      <c r="CB187" s="714"/>
      <c r="CC187" s="712"/>
      <c r="CD187" s="713"/>
      <c r="CE187" s="713"/>
      <c r="CF187" s="714"/>
      <c r="CG187" s="712"/>
      <c r="CH187" s="713"/>
      <c r="CI187" s="713"/>
      <c r="CJ187" s="714"/>
      <c r="CK187" s="712"/>
      <c r="CL187" s="713"/>
      <c r="CM187" s="713"/>
      <c r="CN187" s="714"/>
      <c r="CO187" s="712"/>
      <c r="CP187" s="713"/>
      <c r="CQ187" s="713"/>
      <c r="CR187" s="714"/>
      <c r="CS187" s="712"/>
      <c r="CT187" s="713"/>
      <c r="CU187" s="713"/>
      <c r="CV187" s="714"/>
      <c r="CW187" s="712"/>
      <c r="CX187" s="713"/>
      <c r="CY187" s="713"/>
      <c r="CZ187" s="714"/>
      <c r="DA187" s="712"/>
      <c r="DB187" s="713"/>
      <c r="DC187" s="713"/>
      <c r="DD187" s="714"/>
      <c r="DE187" s="712"/>
      <c r="DF187" s="713"/>
      <c r="DG187" s="713"/>
      <c r="DH187" s="714"/>
      <c r="DI187" s="712"/>
      <c r="DJ187" s="713"/>
      <c r="DK187" s="713"/>
      <c r="DL187" s="714"/>
      <c r="DM187" s="712"/>
      <c r="DN187" s="713"/>
      <c r="DO187" s="713"/>
      <c r="DP187" s="714"/>
      <c r="DQ187" s="712"/>
      <c r="DR187" s="713"/>
      <c r="DS187" s="713"/>
      <c r="DT187" s="714"/>
      <c r="DU187" s="712"/>
      <c r="DV187" s="713"/>
      <c r="DW187" s="713"/>
      <c r="DX187" s="714"/>
      <c r="DY187" s="712"/>
      <c r="DZ187" s="713"/>
      <c r="EA187" s="713"/>
      <c r="EB187" s="714"/>
      <c r="EC187" s="712"/>
      <c r="ED187" s="713"/>
      <c r="EE187" s="713"/>
      <c r="EF187" s="714"/>
      <c r="EG187" s="712"/>
      <c r="EH187" s="713"/>
      <c r="EI187" s="713"/>
      <c r="EJ187" s="714"/>
      <c r="EK187" s="712"/>
      <c r="EL187" s="713"/>
      <c r="EM187" s="713"/>
      <c r="EN187" s="714"/>
      <c r="EO187" s="712"/>
      <c r="EP187" s="713"/>
      <c r="EQ187" s="713"/>
      <c r="ER187" s="714"/>
      <c r="ES187" s="712"/>
      <c r="ET187" s="713"/>
      <c r="EU187" s="713"/>
      <c r="EV187" s="714"/>
      <c r="EW187" s="712"/>
      <c r="EX187" s="713"/>
      <c r="EY187" s="713"/>
      <c r="EZ187" s="714"/>
      <c r="FA187" s="712"/>
      <c r="FB187" s="713"/>
      <c r="FC187" s="713"/>
      <c r="FD187" s="714"/>
      <c r="FE187" s="712"/>
      <c r="FF187" s="713"/>
      <c r="FG187" s="713"/>
      <c r="FH187" s="714"/>
      <c r="FI187" s="712"/>
      <c r="FJ187" s="713"/>
      <c r="FK187" s="713"/>
      <c r="FL187" s="714"/>
      <c r="FM187" s="712"/>
      <c r="FN187" s="713"/>
      <c r="FO187" s="713"/>
      <c r="FP187" s="714"/>
      <c r="FQ187" s="712"/>
      <c r="FR187" s="713"/>
      <c r="FS187" s="713"/>
      <c r="FT187" s="714"/>
      <c r="FU187" s="712"/>
      <c r="FV187" s="713"/>
      <c r="FW187" s="713"/>
      <c r="FX187" s="714"/>
      <c r="FY187" s="712"/>
      <c r="FZ187" s="713"/>
      <c r="GA187" s="713"/>
      <c r="GB187" s="713"/>
      <c r="GC187" s="733"/>
      <c r="GD187" s="727"/>
      <c r="GE187" s="727"/>
      <c r="GF187" s="727"/>
      <c r="GG187" s="730"/>
      <c r="GH187" s="794">
        <f>GC187-MAX(GD187:GG190)</f>
        <v>0</v>
      </c>
    </row>
    <row r="188" spans="3:190" ht="7.5" customHeight="1">
      <c r="C188" s="192"/>
      <c r="D188" s="192"/>
      <c r="E188" s="192"/>
      <c r="F188" s="192"/>
      <c r="G188" s="192"/>
      <c r="H188" s="192"/>
      <c r="I188" s="192"/>
      <c r="J188" s="192"/>
      <c r="K188" s="192"/>
      <c r="L188" s="192"/>
      <c r="M188" s="192"/>
      <c r="N188" s="192"/>
      <c r="O188" s="192"/>
      <c r="P188" s="192"/>
      <c r="Q188" s="192"/>
      <c r="R188" s="192"/>
      <c r="S188" s="192"/>
      <c r="T188" s="192"/>
      <c r="U188" s="192"/>
      <c r="V188" s="192"/>
      <c r="W188" s="192"/>
      <c r="X188" s="192"/>
      <c r="Y188" s="192"/>
      <c r="Z188" s="192"/>
      <c r="AA188" s="192"/>
      <c r="AB188" s="192"/>
      <c r="AC188" s="192"/>
      <c r="AD188" s="192"/>
      <c r="AE188" s="192"/>
      <c r="AF188" s="192"/>
      <c r="AG188" s="192"/>
      <c r="AH188" s="192"/>
      <c r="AI188" s="192"/>
      <c r="AJ188" s="192"/>
      <c r="AK188" s="192"/>
      <c r="AL188" s="192"/>
      <c r="AM188" s="192"/>
      <c r="AN188" s="192"/>
      <c r="AO188" s="192"/>
      <c r="AP188" s="192"/>
      <c r="AQ188" s="192"/>
      <c r="AR188" s="192"/>
      <c r="AS188" s="192"/>
      <c r="AT188" s="192"/>
      <c r="AU188" s="192"/>
      <c r="AV188" s="192"/>
      <c r="AW188" s="192"/>
      <c r="AX188" s="192"/>
      <c r="AY188" s="192"/>
      <c r="AZ188" s="192"/>
      <c r="BA188" s="192"/>
      <c r="BB188" s="192"/>
      <c r="BC188" s="192"/>
      <c r="BD188" s="194"/>
      <c r="BE188" s="193"/>
      <c r="BF188" s="711"/>
      <c r="BG188" s="711"/>
      <c r="BH188" s="194"/>
      <c r="BI188" s="193"/>
      <c r="BJ188" s="192"/>
      <c r="BK188" s="788"/>
      <c r="BL188" s="724"/>
      <c r="BM188" s="716"/>
      <c r="BN188" s="716"/>
      <c r="BO188" s="716"/>
      <c r="BP188" s="717"/>
      <c r="BQ188" s="715"/>
      <c r="BR188" s="716"/>
      <c r="BS188" s="716"/>
      <c r="BT188" s="717"/>
      <c r="BU188" s="715"/>
      <c r="BV188" s="716"/>
      <c r="BW188" s="716"/>
      <c r="BX188" s="717"/>
      <c r="BY188" s="715"/>
      <c r="BZ188" s="716"/>
      <c r="CA188" s="716"/>
      <c r="CB188" s="717"/>
      <c r="CC188" s="715"/>
      <c r="CD188" s="716"/>
      <c r="CE188" s="716"/>
      <c r="CF188" s="717"/>
      <c r="CG188" s="715"/>
      <c r="CH188" s="716"/>
      <c r="CI188" s="716"/>
      <c r="CJ188" s="717"/>
      <c r="CK188" s="715"/>
      <c r="CL188" s="716"/>
      <c r="CM188" s="716"/>
      <c r="CN188" s="717"/>
      <c r="CO188" s="715"/>
      <c r="CP188" s="716"/>
      <c r="CQ188" s="716"/>
      <c r="CR188" s="717"/>
      <c r="CS188" s="715"/>
      <c r="CT188" s="716"/>
      <c r="CU188" s="716"/>
      <c r="CV188" s="717"/>
      <c r="CW188" s="715"/>
      <c r="CX188" s="716"/>
      <c r="CY188" s="716"/>
      <c r="CZ188" s="717"/>
      <c r="DA188" s="715"/>
      <c r="DB188" s="716"/>
      <c r="DC188" s="716"/>
      <c r="DD188" s="717"/>
      <c r="DE188" s="715"/>
      <c r="DF188" s="716"/>
      <c r="DG188" s="716"/>
      <c r="DH188" s="717"/>
      <c r="DI188" s="715"/>
      <c r="DJ188" s="716"/>
      <c r="DK188" s="716"/>
      <c r="DL188" s="717"/>
      <c r="DM188" s="715"/>
      <c r="DN188" s="716"/>
      <c r="DO188" s="716"/>
      <c r="DP188" s="717"/>
      <c r="DQ188" s="715"/>
      <c r="DR188" s="716"/>
      <c r="DS188" s="716"/>
      <c r="DT188" s="717"/>
      <c r="DU188" s="715"/>
      <c r="DV188" s="716"/>
      <c r="DW188" s="716"/>
      <c r="DX188" s="717"/>
      <c r="DY188" s="715"/>
      <c r="DZ188" s="716"/>
      <c r="EA188" s="716"/>
      <c r="EB188" s="717"/>
      <c r="EC188" s="715"/>
      <c r="ED188" s="716"/>
      <c r="EE188" s="716"/>
      <c r="EF188" s="717"/>
      <c r="EG188" s="715"/>
      <c r="EH188" s="716"/>
      <c r="EI188" s="716"/>
      <c r="EJ188" s="717"/>
      <c r="EK188" s="715"/>
      <c r="EL188" s="716"/>
      <c r="EM188" s="716"/>
      <c r="EN188" s="717"/>
      <c r="EO188" s="715"/>
      <c r="EP188" s="716"/>
      <c r="EQ188" s="716"/>
      <c r="ER188" s="717"/>
      <c r="ES188" s="715"/>
      <c r="ET188" s="716"/>
      <c r="EU188" s="716"/>
      <c r="EV188" s="717"/>
      <c r="EW188" s="715"/>
      <c r="EX188" s="716"/>
      <c r="EY188" s="716"/>
      <c r="EZ188" s="717"/>
      <c r="FA188" s="715"/>
      <c r="FB188" s="716"/>
      <c r="FC188" s="716"/>
      <c r="FD188" s="717"/>
      <c r="FE188" s="715"/>
      <c r="FF188" s="716"/>
      <c r="FG188" s="716"/>
      <c r="FH188" s="717"/>
      <c r="FI188" s="715"/>
      <c r="FJ188" s="716"/>
      <c r="FK188" s="716"/>
      <c r="FL188" s="717"/>
      <c r="FM188" s="715"/>
      <c r="FN188" s="716"/>
      <c r="FO188" s="716"/>
      <c r="FP188" s="717"/>
      <c r="FQ188" s="715"/>
      <c r="FR188" s="716"/>
      <c r="FS188" s="716"/>
      <c r="FT188" s="717"/>
      <c r="FU188" s="715"/>
      <c r="FV188" s="716"/>
      <c r="FW188" s="716"/>
      <c r="FX188" s="717"/>
      <c r="FY188" s="715"/>
      <c r="FZ188" s="716"/>
      <c r="GA188" s="716"/>
      <c r="GB188" s="716"/>
      <c r="GC188" s="733"/>
      <c r="GD188" s="727"/>
      <c r="GE188" s="727"/>
      <c r="GF188" s="727"/>
      <c r="GG188" s="730"/>
      <c r="GH188" s="794"/>
    </row>
    <row r="189" spans="3:190" ht="7.5" customHeight="1">
      <c r="C189" s="192"/>
      <c r="D189" s="192"/>
      <c r="E189" s="192"/>
      <c r="F189" s="192"/>
      <c r="G189" s="192"/>
      <c r="H189" s="192"/>
      <c r="I189" s="192"/>
      <c r="J189" s="192"/>
      <c r="K189" s="192"/>
      <c r="L189" s="192"/>
      <c r="M189" s="192"/>
      <c r="N189" s="192"/>
      <c r="O189" s="192"/>
      <c r="P189" s="192"/>
      <c r="Q189" s="192"/>
      <c r="R189" s="192"/>
      <c r="S189" s="192"/>
      <c r="T189" s="192"/>
      <c r="U189" s="192"/>
      <c r="V189" s="192"/>
      <c r="W189" s="192"/>
      <c r="X189" s="192"/>
      <c r="Y189" s="192"/>
      <c r="Z189" s="192"/>
      <c r="AA189" s="192"/>
      <c r="AB189" s="192"/>
      <c r="AC189" s="192"/>
      <c r="AD189" s="192"/>
      <c r="AE189" s="192"/>
      <c r="AF189" s="192"/>
      <c r="AG189" s="192"/>
      <c r="AH189" s="192"/>
      <c r="AI189" s="192"/>
      <c r="AJ189" s="192"/>
      <c r="AK189" s="192"/>
      <c r="AL189" s="192"/>
      <c r="AM189" s="192"/>
      <c r="AN189" s="192"/>
      <c r="AO189" s="192"/>
      <c r="AP189" s="192"/>
      <c r="AQ189" s="192"/>
      <c r="AR189" s="192"/>
      <c r="AS189" s="192"/>
      <c r="AT189" s="192"/>
      <c r="AU189" s="192"/>
      <c r="AV189" s="192"/>
      <c r="AW189" s="192"/>
      <c r="AX189" s="192"/>
      <c r="AY189" s="192"/>
      <c r="AZ189" s="192"/>
      <c r="BA189" s="192"/>
      <c r="BB189" s="192"/>
      <c r="BC189" s="192"/>
      <c r="BD189" s="192"/>
      <c r="BE189" s="194"/>
      <c r="BF189" s="711"/>
      <c r="BG189" s="711"/>
      <c r="BH189" s="193"/>
      <c r="BI189" s="194"/>
      <c r="BJ189" s="192"/>
      <c r="BK189" s="788"/>
      <c r="BL189" s="724"/>
      <c r="BM189" s="716"/>
      <c r="BN189" s="716"/>
      <c r="BO189" s="716"/>
      <c r="BP189" s="717"/>
      <c r="BQ189" s="715"/>
      <c r="BR189" s="716"/>
      <c r="BS189" s="716"/>
      <c r="BT189" s="717"/>
      <c r="BU189" s="715"/>
      <c r="BV189" s="716"/>
      <c r="BW189" s="716"/>
      <c r="BX189" s="717"/>
      <c r="BY189" s="715"/>
      <c r="BZ189" s="716"/>
      <c r="CA189" s="716"/>
      <c r="CB189" s="717"/>
      <c r="CC189" s="715"/>
      <c r="CD189" s="716"/>
      <c r="CE189" s="716"/>
      <c r="CF189" s="717"/>
      <c r="CG189" s="715"/>
      <c r="CH189" s="716"/>
      <c r="CI189" s="716"/>
      <c r="CJ189" s="717"/>
      <c r="CK189" s="715"/>
      <c r="CL189" s="716"/>
      <c r="CM189" s="716"/>
      <c r="CN189" s="717"/>
      <c r="CO189" s="715"/>
      <c r="CP189" s="716"/>
      <c r="CQ189" s="716"/>
      <c r="CR189" s="717"/>
      <c r="CS189" s="715"/>
      <c r="CT189" s="716"/>
      <c r="CU189" s="716"/>
      <c r="CV189" s="717"/>
      <c r="CW189" s="715"/>
      <c r="CX189" s="716"/>
      <c r="CY189" s="716"/>
      <c r="CZ189" s="717"/>
      <c r="DA189" s="715"/>
      <c r="DB189" s="716"/>
      <c r="DC189" s="716"/>
      <c r="DD189" s="717"/>
      <c r="DE189" s="715"/>
      <c r="DF189" s="716"/>
      <c r="DG189" s="716"/>
      <c r="DH189" s="717"/>
      <c r="DI189" s="715"/>
      <c r="DJ189" s="716"/>
      <c r="DK189" s="716"/>
      <c r="DL189" s="717"/>
      <c r="DM189" s="715"/>
      <c r="DN189" s="716"/>
      <c r="DO189" s="716"/>
      <c r="DP189" s="717"/>
      <c r="DQ189" s="715"/>
      <c r="DR189" s="716"/>
      <c r="DS189" s="716"/>
      <c r="DT189" s="717"/>
      <c r="DU189" s="715"/>
      <c r="DV189" s="716"/>
      <c r="DW189" s="716"/>
      <c r="DX189" s="717"/>
      <c r="DY189" s="715"/>
      <c r="DZ189" s="716"/>
      <c r="EA189" s="716"/>
      <c r="EB189" s="717"/>
      <c r="EC189" s="715"/>
      <c r="ED189" s="716"/>
      <c r="EE189" s="716"/>
      <c r="EF189" s="717"/>
      <c r="EG189" s="715"/>
      <c r="EH189" s="716"/>
      <c r="EI189" s="716"/>
      <c r="EJ189" s="717"/>
      <c r="EK189" s="715"/>
      <c r="EL189" s="716"/>
      <c r="EM189" s="716"/>
      <c r="EN189" s="717"/>
      <c r="EO189" s="715"/>
      <c r="EP189" s="716"/>
      <c r="EQ189" s="716"/>
      <c r="ER189" s="717"/>
      <c r="ES189" s="715"/>
      <c r="ET189" s="716"/>
      <c r="EU189" s="716"/>
      <c r="EV189" s="717"/>
      <c r="EW189" s="715"/>
      <c r="EX189" s="716"/>
      <c r="EY189" s="716"/>
      <c r="EZ189" s="717"/>
      <c r="FA189" s="715"/>
      <c r="FB189" s="716"/>
      <c r="FC189" s="716"/>
      <c r="FD189" s="717"/>
      <c r="FE189" s="715"/>
      <c r="FF189" s="716"/>
      <c r="FG189" s="716"/>
      <c r="FH189" s="717"/>
      <c r="FI189" s="715"/>
      <c r="FJ189" s="716"/>
      <c r="FK189" s="716"/>
      <c r="FL189" s="717"/>
      <c r="FM189" s="715"/>
      <c r="FN189" s="716"/>
      <c r="FO189" s="716"/>
      <c r="FP189" s="717"/>
      <c r="FQ189" s="715"/>
      <c r="FR189" s="716"/>
      <c r="FS189" s="716"/>
      <c r="FT189" s="717"/>
      <c r="FU189" s="715"/>
      <c r="FV189" s="716"/>
      <c r="FW189" s="716"/>
      <c r="FX189" s="717"/>
      <c r="FY189" s="715"/>
      <c r="FZ189" s="716"/>
      <c r="GA189" s="716"/>
      <c r="GB189" s="716"/>
      <c r="GC189" s="733"/>
      <c r="GD189" s="727"/>
      <c r="GE189" s="727"/>
      <c r="GF189" s="727"/>
      <c r="GG189" s="730"/>
      <c r="GH189" s="794"/>
    </row>
    <row r="190" spans="3:190" ht="7.5" customHeight="1">
      <c r="C190" s="192"/>
      <c r="D190" s="192"/>
      <c r="E190" s="192"/>
      <c r="F190" s="192"/>
      <c r="G190" s="192"/>
      <c r="H190" s="192"/>
      <c r="I190" s="192"/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92"/>
      <c r="AF190" s="192"/>
      <c r="AG190" s="192"/>
      <c r="AH190" s="192"/>
      <c r="AI190" s="192"/>
      <c r="AJ190" s="192"/>
      <c r="AK190" s="192"/>
      <c r="AL190" s="192"/>
      <c r="AM190" s="192"/>
      <c r="AN190" s="192"/>
      <c r="AO190" s="192"/>
      <c r="AP190" s="192"/>
      <c r="AQ190" s="192"/>
      <c r="AR190" s="192"/>
      <c r="AS190" s="192"/>
      <c r="AT190" s="192"/>
      <c r="AU190" s="192"/>
      <c r="AV190" s="192"/>
      <c r="AW190" s="192"/>
      <c r="AX190" s="192"/>
      <c r="AY190" s="192"/>
      <c r="AZ190" s="192"/>
      <c r="BA190" s="192"/>
      <c r="BB190" s="192"/>
      <c r="BC190" s="192"/>
      <c r="BD190" s="192"/>
      <c r="BE190" s="192"/>
      <c r="BF190" s="194"/>
      <c r="BG190" s="193"/>
      <c r="BH190" s="711"/>
      <c r="BI190" s="711"/>
      <c r="BJ190" s="194"/>
      <c r="BK190" s="788"/>
      <c r="BL190" s="724"/>
      <c r="BM190" s="719"/>
      <c r="BN190" s="719"/>
      <c r="BO190" s="719"/>
      <c r="BP190" s="720"/>
      <c r="BQ190" s="718"/>
      <c r="BR190" s="719"/>
      <c r="BS190" s="719"/>
      <c r="BT190" s="720"/>
      <c r="BU190" s="718"/>
      <c r="BV190" s="719"/>
      <c r="BW190" s="719"/>
      <c r="BX190" s="720"/>
      <c r="BY190" s="718"/>
      <c r="BZ190" s="719"/>
      <c r="CA190" s="719"/>
      <c r="CB190" s="720"/>
      <c r="CC190" s="718"/>
      <c r="CD190" s="719"/>
      <c r="CE190" s="719"/>
      <c r="CF190" s="720"/>
      <c r="CG190" s="718"/>
      <c r="CH190" s="719"/>
      <c r="CI190" s="719"/>
      <c r="CJ190" s="720"/>
      <c r="CK190" s="718"/>
      <c r="CL190" s="719"/>
      <c r="CM190" s="719"/>
      <c r="CN190" s="720"/>
      <c r="CO190" s="718"/>
      <c r="CP190" s="719"/>
      <c r="CQ190" s="719"/>
      <c r="CR190" s="720"/>
      <c r="CS190" s="718"/>
      <c r="CT190" s="719"/>
      <c r="CU190" s="719"/>
      <c r="CV190" s="720"/>
      <c r="CW190" s="718"/>
      <c r="CX190" s="719"/>
      <c r="CY190" s="719"/>
      <c r="CZ190" s="720"/>
      <c r="DA190" s="718"/>
      <c r="DB190" s="719"/>
      <c r="DC190" s="719"/>
      <c r="DD190" s="720"/>
      <c r="DE190" s="718"/>
      <c r="DF190" s="719"/>
      <c r="DG190" s="719"/>
      <c r="DH190" s="720"/>
      <c r="DI190" s="718"/>
      <c r="DJ190" s="719"/>
      <c r="DK190" s="719"/>
      <c r="DL190" s="720"/>
      <c r="DM190" s="718"/>
      <c r="DN190" s="719"/>
      <c r="DO190" s="719"/>
      <c r="DP190" s="720"/>
      <c r="DQ190" s="718"/>
      <c r="DR190" s="719"/>
      <c r="DS190" s="719"/>
      <c r="DT190" s="720"/>
      <c r="DU190" s="718"/>
      <c r="DV190" s="719"/>
      <c r="DW190" s="719"/>
      <c r="DX190" s="720"/>
      <c r="DY190" s="718"/>
      <c r="DZ190" s="719"/>
      <c r="EA190" s="719"/>
      <c r="EB190" s="720"/>
      <c r="EC190" s="718"/>
      <c r="ED190" s="719"/>
      <c r="EE190" s="719"/>
      <c r="EF190" s="720"/>
      <c r="EG190" s="718"/>
      <c r="EH190" s="719"/>
      <c r="EI190" s="719"/>
      <c r="EJ190" s="720"/>
      <c r="EK190" s="718"/>
      <c r="EL190" s="719"/>
      <c r="EM190" s="719"/>
      <c r="EN190" s="720"/>
      <c r="EO190" s="718"/>
      <c r="EP190" s="719"/>
      <c r="EQ190" s="719"/>
      <c r="ER190" s="720"/>
      <c r="ES190" s="718"/>
      <c r="ET190" s="719"/>
      <c r="EU190" s="719"/>
      <c r="EV190" s="720"/>
      <c r="EW190" s="718"/>
      <c r="EX190" s="719"/>
      <c r="EY190" s="719"/>
      <c r="EZ190" s="720"/>
      <c r="FA190" s="718"/>
      <c r="FB190" s="719"/>
      <c r="FC190" s="719"/>
      <c r="FD190" s="720"/>
      <c r="FE190" s="718"/>
      <c r="FF190" s="719"/>
      <c r="FG190" s="719"/>
      <c r="FH190" s="720"/>
      <c r="FI190" s="718"/>
      <c r="FJ190" s="719"/>
      <c r="FK190" s="719"/>
      <c r="FL190" s="720"/>
      <c r="FM190" s="718"/>
      <c r="FN190" s="719"/>
      <c r="FO190" s="719"/>
      <c r="FP190" s="720"/>
      <c r="FQ190" s="718"/>
      <c r="FR190" s="719"/>
      <c r="FS190" s="719"/>
      <c r="FT190" s="720"/>
      <c r="FU190" s="718"/>
      <c r="FV190" s="719"/>
      <c r="FW190" s="719"/>
      <c r="FX190" s="720"/>
      <c r="FY190" s="718"/>
      <c r="FZ190" s="719"/>
      <c r="GA190" s="719"/>
      <c r="GB190" s="719"/>
      <c r="GC190" s="733"/>
      <c r="GD190" s="727"/>
      <c r="GE190" s="727"/>
      <c r="GF190" s="727"/>
      <c r="GG190" s="730"/>
      <c r="GH190" s="794"/>
    </row>
    <row r="191" spans="3:190" ht="7.5" customHeight="1">
      <c r="C191" s="192"/>
      <c r="D191" s="192"/>
      <c r="E191" s="192"/>
      <c r="F191" s="192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/>
      <c r="Q191" s="192"/>
      <c r="R191" s="192"/>
      <c r="S191" s="192"/>
      <c r="T191" s="192"/>
      <c r="U191" s="192"/>
      <c r="V191" s="192"/>
      <c r="W191" s="192"/>
      <c r="X191" s="192"/>
      <c r="Y191" s="192"/>
      <c r="Z191" s="192"/>
      <c r="AA191" s="192"/>
      <c r="AB191" s="192"/>
      <c r="AC191" s="192"/>
      <c r="AD191" s="192"/>
      <c r="AE191" s="192"/>
      <c r="AF191" s="192"/>
      <c r="AG191" s="192"/>
      <c r="AH191" s="192"/>
      <c r="AI191" s="192"/>
      <c r="AJ191" s="192"/>
      <c r="AK191" s="192"/>
      <c r="AL191" s="192"/>
      <c r="AM191" s="192"/>
      <c r="AN191" s="192"/>
      <c r="AO191" s="192"/>
      <c r="AP191" s="192"/>
      <c r="AQ191" s="192"/>
      <c r="AR191" s="192"/>
      <c r="AS191" s="192"/>
      <c r="AT191" s="192"/>
      <c r="AU191" s="192"/>
      <c r="AV191" s="192"/>
      <c r="AW191" s="192"/>
      <c r="AX191" s="192"/>
      <c r="AY191" s="192"/>
      <c r="AZ191" s="192"/>
      <c r="BA191" s="192"/>
      <c r="BB191" s="192"/>
      <c r="BC191" s="192"/>
      <c r="BD191" s="192"/>
      <c r="BE191" s="192"/>
      <c r="BF191" s="192"/>
      <c r="BG191" s="194"/>
      <c r="BH191" s="711"/>
      <c r="BI191" s="711"/>
      <c r="BJ191" s="193"/>
      <c r="BK191" s="788" t="s">
        <v>339</v>
      </c>
      <c r="BL191" s="724"/>
      <c r="BM191" s="713"/>
      <c r="BN191" s="713"/>
      <c r="BO191" s="713"/>
      <c r="BP191" s="714"/>
      <c r="BQ191" s="712"/>
      <c r="BR191" s="713"/>
      <c r="BS191" s="713"/>
      <c r="BT191" s="714"/>
      <c r="BU191" s="712"/>
      <c r="BV191" s="713"/>
      <c r="BW191" s="713"/>
      <c r="BX191" s="714"/>
      <c r="BY191" s="712"/>
      <c r="BZ191" s="713"/>
      <c r="CA191" s="713"/>
      <c r="CB191" s="714"/>
      <c r="CC191" s="712"/>
      <c r="CD191" s="713"/>
      <c r="CE191" s="713"/>
      <c r="CF191" s="714"/>
      <c r="CG191" s="712"/>
      <c r="CH191" s="713"/>
      <c r="CI191" s="713"/>
      <c r="CJ191" s="714"/>
      <c r="CK191" s="712"/>
      <c r="CL191" s="713"/>
      <c r="CM191" s="713"/>
      <c r="CN191" s="714"/>
      <c r="CO191" s="712"/>
      <c r="CP191" s="713"/>
      <c r="CQ191" s="713"/>
      <c r="CR191" s="714"/>
      <c r="CS191" s="712"/>
      <c r="CT191" s="713"/>
      <c r="CU191" s="713"/>
      <c r="CV191" s="714"/>
      <c r="CW191" s="712"/>
      <c r="CX191" s="713"/>
      <c r="CY191" s="713"/>
      <c r="CZ191" s="714"/>
      <c r="DA191" s="712"/>
      <c r="DB191" s="713"/>
      <c r="DC191" s="713"/>
      <c r="DD191" s="714"/>
      <c r="DE191" s="712"/>
      <c r="DF191" s="713"/>
      <c r="DG191" s="713"/>
      <c r="DH191" s="714"/>
      <c r="DI191" s="712"/>
      <c r="DJ191" s="713"/>
      <c r="DK191" s="713"/>
      <c r="DL191" s="714"/>
      <c r="DM191" s="712"/>
      <c r="DN191" s="713"/>
      <c r="DO191" s="713"/>
      <c r="DP191" s="714"/>
      <c r="DQ191" s="712"/>
      <c r="DR191" s="713"/>
      <c r="DS191" s="713"/>
      <c r="DT191" s="714"/>
      <c r="DU191" s="712"/>
      <c r="DV191" s="713"/>
      <c r="DW191" s="713"/>
      <c r="DX191" s="714"/>
      <c r="DY191" s="712"/>
      <c r="DZ191" s="713"/>
      <c r="EA191" s="713"/>
      <c r="EB191" s="714"/>
      <c r="EC191" s="712"/>
      <c r="ED191" s="713"/>
      <c r="EE191" s="713"/>
      <c r="EF191" s="714"/>
      <c r="EG191" s="712"/>
      <c r="EH191" s="713"/>
      <c r="EI191" s="713"/>
      <c r="EJ191" s="714"/>
      <c r="EK191" s="712"/>
      <c r="EL191" s="713"/>
      <c r="EM191" s="713"/>
      <c r="EN191" s="714"/>
      <c r="EO191" s="712"/>
      <c r="EP191" s="713"/>
      <c r="EQ191" s="713"/>
      <c r="ER191" s="714"/>
      <c r="ES191" s="712"/>
      <c r="ET191" s="713"/>
      <c r="EU191" s="713"/>
      <c r="EV191" s="714"/>
      <c r="EW191" s="712"/>
      <c r="EX191" s="713"/>
      <c r="EY191" s="713"/>
      <c r="EZ191" s="714"/>
      <c r="FA191" s="712"/>
      <c r="FB191" s="713"/>
      <c r="FC191" s="713"/>
      <c r="FD191" s="714"/>
      <c r="FE191" s="712"/>
      <c r="FF191" s="713"/>
      <c r="FG191" s="713"/>
      <c r="FH191" s="714"/>
      <c r="FI191" s="712"/>
      <c r="FJ191" s="713"/>
      <c r="FK191" s="713"/>
      <c r="FL191" s="714"/>
      <c r="FM191" s="712"/>
      <c r="FN191" s="713"/>
      <c r="FO191" s="713"/>
      <c r="FP191" s="714"/>
      <c r="FQ191" s="712"/>
      <c r="FR191" s="713"/>
      <c r="FS191" s="713"/>
      <c r="FT191" s="714"/>
      <c r="FU191" s="712"/>
      <c r="FV191" s="713"/>
      <c r="FW191" s="713"/>
      <c r="FX191" s="714"/>
      <c r="FY191" s="712"/>
      <c r="FZ191" s="713"/>
      <c r="GA191" s="713"/>
      <c r="GB191" s="713"/>
      <c r="GC191" s="733"/>
      <c r="GD191" s="727"/>
      <c r="GE191" s="727"/>
      <c r="GF191" s="727"/>
      <c r="GG191" s="730"/>
      <c r="GH191" s="794">
        <f>GC191-MAX(GD191:GG194)</f>
        <v>0</v>
      </c>
    </row>
    <row r="192" spans="3:190" ht="7.5" customHeight="1">
      <c r="C192" s="192"/>
      <c r="D192" s="192"/>
      <c r="E192" s="192"/>
      <c r="F192" s="192"/>
      <c r="G192" s="192"/>
      <c r="H192" s="192"/>
      <c r="I192" s="192"/>
      <c r="J192" s="192"/>
      <c r="K192" s="192"/>
      <c r="L192" s="192"/>
      <c r="M192" s="192"/>
      <c r="N192" s="192"/>
      <c r="O192" s="192"/>
      <c r="P192" s="192"/>
      <c r="Q192" s="192"/>
      <c r="R192" s="192"/>
      <c r="S192" s="192"/>
      <c r="T192" s="192"/>
      <c r="U192" s="192"/>
      <c r="V192" s="192"/>
      <c r="W192" s="192"/>
      <c r="X192" s="192"/>
      <c r="Y192" s="192"/>
      <c r="Z192" s="192"/>
      <c r="AA192" s="192"/>
      <c r="AB192" s="192"/>
      <c r="AC192" s="192"/>
      <c r="AD192" s="192"/>
      <c r="AE192" s="192"/>
      <c r="AF192" s="192"/>
      <c r="AG192" s="192"/>
      <c r="AH192" s="192"/>
      <c r="AI192" s="192"/>
      <c r="AJ192" s="192"/>
      <c r="AK192" s="192"/>
      <c r="AL192" s="192"/>
      <c r="AM192" s="192"/>
      <c r="AN192" s="192"/>
      <c r="AO192" s="192"/>
      <c r="AP192" s="192"/>
      <c r="AQ192" s="192"/>
      <c r="AR192" s="192"/>
      <c r="AS192" s="192"/>
      <c r="AT192" s="192"/>
      <c r="AU192" s="192"/>
      <c r="AV192" s="192"/>
      <c r="AW192" s="192"/>
      <c r="AX192" s="192"/>
      <c r="AY192" s="192"/>
      <c r="AZ192" s="192"/>
      <c r="BA192" s="192"/>
      <c r="BB192" s="192"/>
      <c r="BC192" s="192"/>
      <c r="BD192" s="192"/>
      <c r="BE192" s="192"/>
      <c r="BF192" s="192"/>
      <c r="BG192" s="192"/>
      <c r="BH192" s="194"/>
      <c r="BI192" s="193"/>
      <c r="BJ192" s="192"/>
      <c r="BK192" s="788"/>
      <c r="BL192" s="724"/>
      <c r="BM192" s="716"/>
      <c r="BN192" s="716"/>
      <c r="BO192" s="716"/>
      <c r="BP192" s="717"/>
      <c r="BQ192" s="715"/>
      <c r="BR192" s="716"/>
      <c r="BS192" s="716"/>
      <c r="BT192" s="717"/>
      <c r="BU192" s="715"/>
      <c r="BV192" s="716"/>
      <c r="BW192" s="716"/>
      <c r="BX192" s="717"/>
      <c r="BY192" s="715"/>
      <c r="BZ192" s="716"/>
      <c r="CA192" s="716"/>
      <c r="CB192" s="717"/>
      <c r="CC192" s="715"/>
      <c r="CD192" s="716"/>
      <c r="CE192" s="716"/>
      <c r="CF192" s="717"/>
      <c r="CG192" s="715"/>
      <c r="CH192" s="716"/>
      <c r="CI192" s="716"/>
      <c r="CJ192" s="717"/>
      <c r="CK192" s="715"/>
      <c r="CL192" s="716"/>
      <c r="CM192" s="716"/>
      <c r="CN192" s="717"/>
      <c r="CO192" s="715"/>
      <c r="CP192" s="716"/>
      <c r="CQ192" s="716"/>
      <c r="CR192" s="717"/>
      <c r="CS192" s="715"/>
      <c r="CT192" s="716"/>
      <c r="CU192" s="716"/>
      <c r="CV192" s="717"/>
      <c r="CW192" s="715"/>
      <c r="CX192" s="716"/>
      <c r="CY192" s="716"/>
      <c r="CZ192" s="717"/>
      <c r="DA192" s="715"/>
      <c r="DB192" s="716"/>
      <c r="DC192" s="716"/>
      <c r="DD192" s="717"/>
      <c r="DE192" s="715"/>
      <c r="DF192" s="716"/>
      <c r="DG192" s="716"/>
      <c r="DH192" s="717"/>
      <c r="DI192" s="715"/>
      <c r="DJ192" s="716"/>
      <c r="DK192" s="716"/>
      <c r="DL192" s="717"/>
      <c r="DM192" s="715"/>
      <c r="DN192" s="716"/>
      <c r="DO192" s="716"/>
      <c r="DP192" s="717"/>
      <c r="DQ192" s="715"/>
      <c r="DR192" s="716"/>
      <c r="DS192" s="716"/>
      <c r="DT192" s="717"/>
      <c r="DU192" s="715"/>
      <c r="DV192" s="716"/>
      <c r="DW192" s="716"/>
      <c r="DX192" s="717"/>
      <c r="DY192" s="715"/>
      <c r="DZ192" s="716"/>
      <c r="EA192" s="716"/>
      <c r="EB192" s="717"/>
      <c r="EC192" s="715"/>
      <c r="ED192" s="716"/>
      <c r="EE192" s="716"/>
      <c r="EF192" s="717"/>
      <c r="EG192" s="715"/>
      <c r="EH192" s="716"/>
      <c r="EI192" s="716"/>
      <c r="EJ192" s="717"/>
      <c r="EK192" s="715"/>
      <c r="EL192" s="716"/>
      <c r="EM192" s="716"/>
      <c r="EN192" s="717"/>
      <c r="EO192" s="715"/>
      <c r="EP192" s="716"/>
      <c r="EQ192" s="716"/>
      <c r="ER192" s="717"/>
      <c r="ES192" s="715"/>
      <c r="ET192" s="716"/>
      <c r="EU192" s="716"/>
      <c r="EV192" s="717"/>
      <c r="EW192" s="715"/>
      <c r="EX192" s="716"/>
      <c r="EY192" s="716"/>
      <c r="EZ192" s="717"/>
      <c r="FA192" s="715"/>
      <c r="FB192" s="716"/>
      <c r="FC192" s="716"/>
      <c r="FD192" s="717"/>
      <c r="FE192" s="715"/>
      <c r="FF192" s="716"/>
      <c r="FG192" s="716"/>
      <c r="FH192" s="717"/>
      <c r="FI192" s="715"/>
      <c r="FJ192" s="716"/>
      <c r="FK192" s="716"/>
      <c r="FL192" s="717"/>
      <c r="FM192" s="715"/>
      <c r="FN192" s="716"/>
      <c r="FO192" s="716"/>
      <c r="FP192" s="717"/>
      <c r="FQ192" s="715"/>
      <c r="FR192" s="716"/>
      <c r="FS192" s="716"/>
      <c r="FT192" s="717"/>
      <c r="FU192" s="715"/>
      <c r="FV192" s="716"/>
      <c r="FW192" s="716"/>
      <c r="FX192" s="717"/>
      <c r="FY192" s="715"/>
      <c r="FZ192" s="716"/>
      <c r="GA192" s="716"/>
      <c r="GB192" s="716"/>
      <c r="GC192" s="733"/>
      <c r="GD192" s="727"/>
      <c r="GE192" s="727"/>
      <c r="GF192" s="727"/>
      <c r="GG192" s="730"/>
      <c r="GH192" s="794"/>
    </row>
    <row r="193" spans="3:190" ht="7.5" customHeight="1">
      <c r="C193" s="192"/>
      <c r="D193" s="192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92"/>
      <c r="Z193" s="192"/>
      <c r="AA193" s="192"/>
      <c r="AB193" s="192"/>
      <c r="AC193" s="192"/>
      <c r="AD193" s="192"/>
      <c r="AE193" s="192"/>
      <c r="AF193" s="192"/>
      <c r="AG193" s="192"/>
      <c r="AH193" s="192"/>
      <c r="AI193" s="192"/>
      <c r="AJ193" s="192"/>
      <c r="AK193" s="192"/>
      <c r="AL193" s="192"/>
      <c r="AM193" s="192"/>
      <c r="AN193" s="192"/>
      <c r="AO193" s="192"/>
      <c r="AP193" s="192"/>
      <c r="AQ193" s="192"/>
      <c r="AR193" s="192"/>
      <c r="AS193" s="192"/>
      <c r="AT193" s="192"/>
      <c r="AU193" s="192"/>
      <c r="AV193" s="192"/>
      <c r="AW193" s="192"/>
      <c r="AX193" s="192"/>
      <c r="AY193" s="192"/>
      <c r="AZ193" s="192"/>
      <c r="BA193" s="192"/>
      <c r="BB193" s="192"/>
      <c r="BC193" s="192"/>
      <c r="BD193" s="192"/>
      <c r="BE193" s="192"/>
      <c r="BF193" s="192"/>
      <c r="BG193" s="192"/>
      <c r="BH193" s="192"/>
      <c r="BI193" s="194"/>
      <c r="BJ193" s="192"/>
      <c r="BK193" s="788"/>
      <c r="BL193" s="724"/>
      <c r="BM193" s="716"/>
      <c r="BN193" s="716"/>
      <c r="BO193" s="716"/>
      <c r="BP193" s="717"/>
      <c r="BQ193" s="715"/>
      <c r="BR193" s="716"/>
      <c r="BS193" s="716"/>
      <c r="BT193" s="717"/>
      <c r="BU193" s="715"/>
      <c r="BV193" s="716"/>
      <c r="BW193" s="716"/>
      <c r="BX193" s="717"/>
      <c r="BY193" s="715"/>
      <c r="BZ193" s="716"/>
      <c r="CA193" s="716"/>
      <c r="CB193" s="717"/>
      <c r="CC193" s="715"/>
      <c r="CD193" s="716"/>
      <c r="CE193" s="716"/>
      <c r="CF193" s="717"/>
      <c r="CG193" s="715"/>
      <c r="CH193" s="716"/>
      <c r="CI193" s="716"/>
      <c r="CJ193" s="717"/>
      <c r="CK193" s="715"/>
      <c r="CL193" s="716"/>
      <c r="CM193" s="716"/>
      <c r="CN193" s="717"/>
      <c r="CO193" s="715"/>
      <c r="CP193" s="716"/>
      <c r="CQ193" s="716"/>
      <c r="CR193" s="717"/>
      <c r="CS193" s="715"/>
      <c r="CT193" s="716"/>
      <c r="CU193" s="716"/>
      <c r="CV193" s="717"/>
      <c r="CW193" s="715"/>
      <c r="CX193" s="716"/>
      <c r="CY193" s="716"/>
      <c r="CZ193" s="717"/>
      <c r="DA193" s="715"/>
      <c r="DB193" s="716"/>
      <c r="DC193" s="716"/>
      <c r="DD193" s="717"/>
      <c r="DE193" s="715"/>
      <c r="DF193" s="716"/>
      <c r="DG193" s="716"/>
      <c r="DH193" s="717"/>
      <c r="DI193" s="715"/>
      <c r="DJ193" s="716"/>
      <c r="DK193" s="716"/>
      <c r="DL193" s="717"/>
      <c r="DM193" s="715"/>
      <c r="DN193" s="716"/>
      <c r="DO193" s="716"/>
      <c r="DP193" s="717"/>
      <c r="DQ193" s="715"/>
      <c r="DR193" s="716"/>
      <c r="DS193" s="716"/>
      <c r="DT193" s="717"/>
      <c r="DU193" s="715"/>
      <c r="DV193" s="716"/>
      <c r="DW193" s="716"/>
      <c r="DX193" s="717"/>
      <c r="DY193" s="715"/>
      <c r="DZ193" s="716"/>
      <c r="EA193" s="716"/>
      <c r="EB193" s="717"/>
      <c r="EC193" s="715"/>
      <c r="ED193" s="716"/>
      <c r="EE193" s="716"/>
      <c r="EF193" s="717"/>
      <c r="EG193" s="715"/>
      <c r="EH193" s="716"/>
      <c r="EI193" s="716"/>
      <c r="EJ193" s="717"/>
      <c r="EK193" s="715"/>
      <c r="EL193" s="716"/>
      <c r="EM193" s="716"/>
      <c r="EN193" s="717"/>
      <c r="EO193" s="715"/>
      <c r="EP193" s="716"/>
      <c r="EQ193" s="716"/>
      <c r="ER193" s="717"/>
      <c r="ES193" s="715"/>
      <c r="ET193" s="716"/>
      <c r="EU193" s="716"/>
      <c r="EV193" s="717"/>
      <c r="EW193" s="715"/>
      <c r="EX193" s="716"/>
      <c r="EY193" s="716"/>
      <c r="EZ193" s="717"/>
      <c r="FA193" s="715"/>
      <c r="FB193" s="716"/>
      <c r="FC193" s="716"/>
      <c r="FD193" s="717"/>
      <c r="FE193" s="715"/>
      <c r="FF193" s="716"/>
      <c r="FG193" s="716"/>
      <c r="FH193" s="717"/>
      <c r="FI193" s="715"/>
      <c r="FJ193" s="716"/>
      <c r="FK193" s="716"/>
      <c r="FL193" s="717"/>
      <c r="FM193" s="715"/>
      <c r="FN193" s="716"/>
      <c r="FO193" s="716"/>
      <c r="FP193" s="717"/>
      <c r="FQ193" s="715"/>
      <c r="FR193" s="716"/>
      <c r="FS193" s="716"/>
      <c r="FT193" s="717"/>
      <c r="FU193" s="715"/>
      <c r="FV193" s="716"/>
      <c r="FW193" s="716"/>
      <c r="FX193" s="717"/>
      <c r="FY193" s="715"/>
      <c r="FZ193" s="716"/>
      <c r="GA193" s="716"/>
      <c r="GB193" s="716"/>
      <c r="GC193" s="733"/>
      <c r="GD193" s="727"/>
      <c r="GE193" s="727"/>
      <c r="GF193" s="727"/>
      <c r="GG193" s="730"/>
      <c r="GH193" s="794"/>
    </row>
    <row r="194" spans="3:190" ht="7.5" customHeight="1" thickBot="1">
      <c r="C194" s="192"/>
      <c r="D194" s="192"/>
      <c r="E194" s="192"/>
      <c r="F194" s="192"/>
      <c r="G194" s="192"/>
      <c r="H194" s="192"/>
      <c r="I194" s="192"/>
      <c r="J194" s="192"/>
      <c r="K194" s="192"/>
      <c r="L194" s="192"/>
      <c r="M194" s="192"/>
      <c r="N194" s="192"/>
      <c r="O194" s="192"/>
      <c r="P194" s="192"/>
      <c r="Q194" s="192"/>
      <c r="R194" s="192"/>
      <c r="S194" s="192"/>
      <c r="T194" s="192"/>
      <c r="U194" s="192"/>
      <c r="V194" s="192"/>
      <c r="W194" s="192"/>
      <c r="X194" s="192"/>
      <c r="Y194" s="192"/>
      <c r="Z194" s="192"/>
      <c r="AA194" s="192"/>
      <c r="AB194" s="192"/>
      <c r="AC194" s="192"/>
      <c r="AD194" s="192"/>
      <c r="AE194" s="192"/>
      <c r="AF194" s="192"/>
      <c r="AG194" s="192"/>
      <c r="AH194" s="192"/>
      <c r="AI194" s="192"/>
      <c r="AJ194" s="192"/>
      <c r="AK194" s="192"/>
      <c r="AL194" s="192"/>
      <c r="AM194" s="192"/>
      <c r="AN194" s="192"/>
      <c r="AO194" s="192"/>
      <c r="AP194" s="192"/>
      <c r="AQ194" s="192"/>
      <c r="AR194" s="192"/>
      <c r="AS194" s="192"/>
      <c r="AT194" s="192"/>
      <c r="AU194" s="192"/>
      <c r="AV194" s="192"/>
      <c r="AW194" s="192"/>
      <c r="AX194" s="192"/>
      <c r="AY194" s="192"/>
      <c r="AZ194" s="192"/>
      <c r="BA194" s="192"/>
      <c r="BB194" s="192"/>
      <c r="BC194" s="192"/>
      <c r="BD194" s="192"/>
      <c r="BE194" s="192"/>
      <c r="BF194" s="192"/>
      <c r="BG194" s="192"/>
      <c r="BH194" s="192"/>
      <c r="BI194" s="192"/>
      <c r="BJ194" s="216"/>
      <c r="BK194" s="796"/>
      <c r="BL194" s="726"/>
      <c r="BM194" s="716"/>
      <c r="BN194" s="716"/>
      <c r="BO194" s="716"/>
      <c r="BP194" s="717"/>
      <c r="BQ194" s="715"/>
      <c r="BR194" s="716"/>
      <c r="BS194" s="716"/>
      <c r="BT194" s="717"/>
      <c r="BU194" s="715"/>
      <c r="BV194" s="716"/>
      <c r="BW194" s="716"/>
      <c r="BX194" s="717"/>
      <c r="BY194" s="715"/>
      <c r="BZ194" s="716"/>
      <c r="CA194" s="716"/>
      <c r="CB194" s="717"/>
      <c r="CC194" s="715"/>
      <c r="CD194" s="716"/>
      <c r="CE194" s="716"/>
      <c r="CF194" s="717"/>
      <c r="CG194" s="715"/>
      <c r="CH194" s="716"/>
      <c r="CI194" s="716"/>
      <c r="CJ194" s="717"/>
      <c r="CK194" s="715"/>
      <c r="CL194" s="716"/>
      <c r="CM194" s="716"/>
      <c r="CN194" s="717"/>
      <c r="CO194" s="715"/>
      <c r="CP194" s="716"/>
      <c r="CQ194" s="716"/>
      <c r="CR194" s="717"/>
      <c r="CS194" s="715"/>
      <c r="CT194" s="716"/>
      <c r="CU194" s="716"/>
      <c r="CV194" s="717"/>
      <c r="CW194" s="715"/>
      <c r="CX194" s="716"/>
      <c r="CY194" s="716"/>
      <c r="CZ194" s="717"/>
      <c r="DA194" s="715"/>
      <c r="DB194" s="716"/>
      <c r="DC194" s="716"/>
      <c r="DD194" s="717"/>
      <c r="DE194" s="715"/>
      <c r="DF194" s="716"/>
      <c r="DG194" s="716"/>
      <c r="DH194" s="717"/>
      <c r="DI194" s="715"/>
      <c r="DJ194" s="716"/>
      <c r="DK194" s="716"/>
      <c r="DL194" s="717"/>
      <c r="DM194" s="715"/>
      <c r="DN194" s="716"/>
      <c r="DO194" s="716"/>
      <c r="DP194" s="717"/>
      <c r="DQ194" s="715"/>
      <c r="DR194" s="716"/>
      <c r="DS194" s="716"/>
      <c r="DT194" s="717"/>
      <c r="DU194" s="715"/>
      <c r="DV194" s="716"/>
      <c r="DW194" s="716"/>
      <c r="DX194" s="717"/>
      <c r="DY194" s="715"/>
      <c r="DZ194" s="716"/>
      <c r="EA194" s="716"/>
      <c r="EB194" s="717"/>
      <c r="EC194" s="715"/>
      <c r="ED194" s="716"/>
      <c r="EE194" s="716"/>
      <c r="EF194" s="717"/>
      <c r="EG194" s="715"/>
      <c r="EH194" s="716"/>
      <c r="EI194" s="716"/>
      <c r="EJ194" s="717"/>
      <c r="EK194" s="715"/>
      <c r="EL194" s="716"/>
      <c r="EM194" s="716"/>
      <c r="EN194" s="717"/>
      <c r="EO194" s="715"/>
      <c r="EP194" s="716"/>
      <c r="EQ194" s="716"/>
      <c r="ER194" s="717"/>
      <c r="ES194" s="715"/>
      <c r="ET194" s="716"/>
      <c r="EU194" s="716"/>
      <c r="EV194" s="717"/>
      <c r="EW194" s="715"/>
      <c r="EX194" s="716"/>
      <c r="EY194" s="716"/>
      <c r="EZ194" s="717"/>
      <c r="FA194" s="715"/>
      <c r="FB194" s="716"/>
      <c r="FC194" s="716"/>
      <c r="FD194" s="717"/>
      <c r="FE194" s="715"/>
      <c r="FF194" s="716"/>
      <c r="FG194" s="716"/>
      <c r="FH194" s="717"/>
      <c r="FI194" s="715"/>
      <c r="FJ194" s="716"/>
      <c r="FK194" s="716"/>
      <c r="FL194" s="717"/>
      <c r="FM194" s="715"/>
      <c r="FN194" s="716"/>
      <c r="FO194" s="716"/>
      <c r="FP194" s="717"/>
      <c r="FQ194" s="715"/>
      <c r="FR194" s="716"/>
      <c r="FS194" s="716"/>
      <c r="FT194" s="717"/>
      <c r="FU194" s="715"/>
      <c r="FV194" s="716"/>
      <c r="FW194" s="716"/>
      <c r="FX194" s="717"/>
      <c r="FY194" s="715"/>
      <c r="FZ194" s="716"/>
      <c r="GA194" s="716"/>
      <c r="GB194" s="716"/>
      <c r="GC194" s="734"/>
      <c r="GD194" s="728"/>
      <c r="GE194" s="728"/>
      <c r="GF194" s="728"/>
      <c r="GG194" s="731"/>
      <c r="GH194" s="795"/>
    </row>
    <row r="195" spans="3:190" ht="30" customHeight="1" thickBot="1">
      <c r="BK195" s="707" t="s">
        <v>260</v>
      </c>
      <c r="BL195" s="686"/>
      <c r="BM195" s="792">
        <f>$BL$75*BM75+$BL$79*BM79+$BL$83*BM83+$BL$87*BM87+$BL$91*BM91+$BL$95*BM95+$BL$99*BM99+$BL$103*BM103+$BL$107*BM107+$BL$111*BM111+$BL$115*BM115+$BL$119*BM119+$BL$123*BM123+$BL$127*BM127+$BL$131*BM131+$BL$135*BM135+$BL$139*BM139+$BL$143*BM143+$BL$147*BM147+$BL$151*BM151+$BL$155*BM155+$BL$159*BM159+$BL$163*BM163+$BL$167*BM167+$BL$171*BM171+$BL$175*BM175+$BL$179*BM179*$BL$179*BM179+$BL$183*BM183+$BL$187*BM187+$BL$191*BM191</f>
        <v>0</v>
      </c>
      <c r="BN195" s="791"/>
      <c r="BO195" s="791"/>
      <c r="BP195" s="791"/>
      <c r="BQ195" s="791">
        <f>$BL$75*BQ75+$BL$79*BQ79+$BL$83*BQ83+$BL$87*BQ87+$BL$91*BQ91+$BL$95*BQ95+$BL$99*BQ99+$BL$103*BQ103+$BL$107*BQ107+$BL$111*BQ111+$BL$115*BQ115+$BL$119*BQ119+$BL$123*BQ123+$BL$127*BQ127+$BL$131*BQ131+$BL$135*BQ135+$BL$139*BQ139+$BL$143*BQ143+$BL$147*BQ147+$BL$151*BQ151+$BL$155*BQ155+$BL$159*BQ159+$BL$163*BQ163+$BL$167*BQ167+$BL$171*BQ171+$BL$175*BQ175+$BL$179*BQ179*$BL$179*BQ179+$BL$183*BQ183+$BL$187*BQ187+$BL$191*BQ191</f>
        <v>0</v>
      </c>
      <c r="BR195" s="791"/>
      <c r="BS195" s="791"/>
      <c r="BT195" s="791"/>
      <c r="BU195" s="791">
        <f>$BL$75*BU75+$BL$79*BU79+$BL$83*BU83+$BL$87*BU87+$BL$91*BU91+$BL$95*BU95+$BL$99*BU99+$BL$103*BU103+$BL$107*BU107+$BL$111*BU111+$BL$115*BU115+$BL$119*BU119+$BL$123*BU123+$BL$127*BU127+$BL$131*BU131+$BL$135*BU135+$BL$139*BU139+$BL$143*BU143+$BL$147*BU147+$BL$151*BU151+$BL$155*BU155+$BL$159*BU159+$BL$163*BU163+$BL$167*BU167+$BL$171*BU171+$BL$175*BU175+$BL$179*BU179*$BL$179*BU179+$BL$183*BU183+$BL$187*BU187+$BL$191*BU191</f>
        <v>0</v>
      </c>
      <c r="BV195" s="791"/>
      <c r="BW195" s="791"/>
      <c r="BX195" s="791"/>
      <c r="BY195" s="791">
        <f>$BL$75*BY75+$BL$79*BY79+$BL$83*BY83+$BL$87*BY87+$BL$91*BY91+$BL$95*BY95+$BL$99*BY99+$BL$103*BY103+$BL$107*BY107+$BL$111*BY111+$BL$115*BY115+$BL$119*BY119+$BL$123*BY123+$BL$127*BY127+$BL$131*BY131+$BL$135*BY135+$BL$139*BY139+$BL$143*BY143+$BL$147*BY147+$BL$151*BY151+$BL$155*BY155+$BL$159*BY159+$BL$163*BY163+$BL$167*BY167+$BL$171*BY171+$BL$175*BY175+$BL$179*BY179*$BL$179*BY179+$BL$183*BY183+$BL$187*BY187+$BL$191*BY191</f>
        <v>0</v>
      </c>
      <c r="BZ195" s="791"/>
      <c r="CA195" s="791"/>
      <c r="CB195" s="791"/>
      <c r="CC195" s="791">
        <f>$BL$75*CC75+$BL$79*CC79+$BL$83*CC83+$BL$87*CC87+$BL$91*CC91+$BL$95*CC95+$BL$99*CC99+$BL$103*CC103+$BL$107*CC107+$BL$111*CC111+$BL$115*CC115+$BL$119*CC119+$BL$123*CC123+$BL$127*CC127+$BL$131*CC131+$BL$135*CC135+$BL$139*CC139+$BL$143*CC143+$BL$147*CC147+$BL$151*CC151+$BL$155*CC155+$BL$159*CC159+$BL$163*CC163+$BL$167*CC167+$BL$171*CC171+$BL$175*CC175+$BL$179*CC179*$BL$179*CC179+$BL$183*CC183+$BL$187*CC187+$BL$191*CC191</f>
        <v>0</v>
      </c>
      <c r="CD195" s="791"/>
      <c r="CE195" s="791"/>
      <c r="CF195" s="791"/>
      <c r="CG195" s="791">
        <f>$BL$75*CG75+$BL$79*CG79+$BL$83*CG83+$BL$87*CG87+$BL$91*CG91+$BL$95*CG95+$BL$99*CG99+$BL$103*CG103+$BL$107*CG107+$BL$111*CG111+$BL$115*CG115+$BL$119*CG119+$BL$123*CG123+$BL$127*CG127+$BL$131*CG131+$BL$135*CG135+$BL$139*CG139+$BL$143*CG143+$BL$147*CG147+$BL$151*CG151+$BL$155*CG155+$BL$159*CG159+$BL$163*CG163+$BL$167*CG167+$BL$171*CG171+$BL$175*CG175+$BL$179*CG179*$BL$179*CG179+$BL$183*CG183+$BL$187*CG187+$BL$191*CG191</f>
        <v>0</v>
      </c>
      <c r="CH195" s="791"/>
      <c r="CI195" s="791"/>
      <c r="CJ195" s="791"/>
      <c r="CK195" s="791">
        <f>$BL$75*CK75+$BL$79*CK79+$BL$83*CK83+$BL$87*CK87+$BL$91*CK91+$BL$95*CK95+$BL$99*CK99+$BL$103*CK103+$BL$107*CK107+$BL$111*CK111+$BL$115*CK115+$BL$119*CK119+$BL$123*CK123+$BL$127*CK127+$BL$131*CK131+$BL$135*CK135+$BL$139*CK139+$BL$143*CK143+$BL$147*CK147+$BL$151*CK151+$BL$155*CK155+$BL$159*CK159+$BL$163*CK163+$BL$167*CK167+$BL$171*CK171+$BL$175*CK175+$BL$179*CK179*$BL$179*CK179+$BL$183*CK183+$BL$187*CK187+$BL$191*CK191</f>
        <v>0</v>
      </c>
      <c r="CL195" s="791"/>
      <c r="CM195" s="791"/>
      <c r="CN195" s="791"/>
      <c r="CO195" s="791">
        <f>$BL$75*CO75+$BL$79*CO79+$BL$83*CO83+$BL$87*CO87+$BL$91*CO91+$BL$95*CO95+$BL$99*CO99+$BL$103*CO103+$BL$107*CO107+$BL$111*CO111+$BL$115*CO115+$BL$119*CO119+$BL$123*CO123+$BL$127*CO127+$BL$131*CO131+$BL$135*CO135+$BL$139*CO139+$BL$143*CO143+$BL$147*CO147+$BL$151*CO151+$BL$155*CO155+$BL$159*CO159+$BL$163*CO163+$BL$167*CO167+$BL$171*CO171+$BL$175*CO175+$BL$179*CO179*$BL$179*CO179+$BL$183*CO183+$BL$187*CO187+$BL$191*CO191</f>
        <v>0</v>
      </c>
      <c r="CP195" s="791"/>
      <c r="CQ195" s="791"/>
      <c r="CR195" s="791"/>
      <c r="CS195" s="791">
        <f>$BL$75*CS75+$BL$79*CS79+$BL$83*CS83+$BL$87*CS87+$BL$91*CS91+$BL$95*CS95+$BL$99*CS99+$BL$103*CS103+$BL$107*CS107+$BL$111*CS111+$BL$115*CS115+$BL$119*CS119+$BL$123*CS123+$BL$127*CS127+$BL$131*CS131+$BL$135*CS135+$BL$139*CS139+$BL$143*CS143+$BL$147*CS147+$BL$151*CS151+$BL$155*CS155+$BL$159*CS159+$BL$163*CS163+$BL$167*CS167+$BL$171*CS171+$BL$175*CS175+$BL$179*CS179*$BL$179*CS179+$BL$183*CS183+$BL$187*CS187+$BL$191*CS191</f>
        <v>0</v>
      </c>
      <c r="CT195" s="791"/>
      <c r="CU195" s="791"/>
      <c r="CV195" s="791"/>
      <c r="CW195" s="791">
        <f>$BL$75*CW75+$BL$79*CW79+$BL$83*CW83+$BL$87*CW87+$BL$91*CW91+$BL$95*CW95+$BL$99*CW99+$BL$103*CW103+$BL$107*CW107+$BL$111*CW111+$BL$115*CW115+$BL$119*CW119+$BL$123*CW123+$BL$127*CW127+$BL$131*CW131+$BL$135*CW135+$BL$139*CW139+$BL$143*CW143+$BL$147*CW147+$BL$151*CW151+$BL$155*CW155+$BL$159*CW159+$BL$163*CW163+$BL$167*CW167+$BL$171*CW171+$BL$175*CW175+$BL$179*CW179*$BL$179*CW179+$BL$183*CW183+$BL$187*CW187+$BL$191*CW191</f>
        <v>0</v>
      </c>
      <c r="CX195" s="791"/>
      <c r="CY195" s="791"/>
      <c r="CZ195" s="791"/>
      <c r="DA195" s="791">
        <f>$BL$75*DA75+$BL$79*DA79+$BL$83*DA83+$BL$87*DA87+$BL$91*DA91+$BL$95*DA95+$BL$99*DA99+$BL$103*DA103+$BL$107*DA107+$BL$111*DA111+$BL$115*DA115+$BL$119*DA119+$BL$123*DA123+$BL$127*DA127+$BL$131*DA131+$BL$135*DA135+$BL$139*DA139+$BL$143*DA143+$BL$147*DA147+$BL$151*DA151+$BL$155*DA155+$BL$159*DA159+$BL$163*DA163+$BL$167*DA167+$BL$171*DA171+$BL$175*DA175+$BL$179*DA179*$BL$179*DA179+$BL$183*DA183+$BL$187*DA187+$BL$191*DA191</f>
        <v>0</v>
      </c>
      <c r="DB195" s="791"/>
      <c r="DC195" s="791"/>
      <c r="DD195" s="791"/>
      <c r="DE195" s="791">
        <f>$BL$75*DE75+$BL$79*DE79+$BL$83*DE83+$BL$87*DE87+$BL$91*DE91+$BL$95*DE95+$BL$99*DE99+$BL$103*DE103+$BL$107*DE107+$BL$111*DE111+$BL$115*DE115+$BL$119*DE119+$BL$123*DE123+$BL$127*DE127+$BL$131*DE131+$BL$135*DE135+$BL$139*DE139+$BL$143*DE143+$BL$147*DE147+$BL$151*DE151+$BL$155*DE155+$BL$159*DE159+$BL$163*DE163+$BL$167*DE167+$BL$171*DE171+$BL$175*DE175+$BL$179*DE179*$BL$179*DE179+$BL$183*DE183+$BL$187*DE187+$BL$191*DE191</f>
        <v>0</v>
      </c>
      <c r="DF195" s="791"/>
      <c r="DG195" s="791"/>
      <c r="DH195" s="791"/>
      <c r="DI195" s="791">
        <f>$BL$75*DI75+$BL$79*DI79+$BL$83*DI83+$BL$87*DI87+$BL$91*DI91+$BL$95*DI95+$BL$99*DI99+$BL$103*DI103+$BL$107*DI107+$BL$111*DI111+$BL$115*DI115+$BL$119*DI119+$BL$123*DI123+$BL$127*DI127+$BL$131*DI131+$BL$135*DI135+$BL$139*DI139+$BL$143*DI143+$BL$147*DI147+$BL$151*DI151+$BL$155*DI155+$BL$159*DI159+$BL$163*DI163+$BL$167*DI167+$BL$171*DI171+$BL$175*DI175+$BL$179*DI179*$BL$179*DI179+$BL$183*DI183+$BL$187*DI187+$BL$191*DI191</f>
        <v>0</v>
      </c>
      <c r="DJ195" s="791"/>
      <c r="DK195" s="791"/>
      <c r="DL195" s="791"/>
      <c r="DM195" s="791">
        <f>$BL$75*DM75+$BL$79*DM79+$BL$83*DM83+$BL$87*DM87+$BL$91*DM91+$BL$95*DM95+$BL$99*DM99+$BL$103*DM103+$BL$107*DM107+$BL$111*DM111+$BL$115*DM115+$BL$119*DM119+$BL$123*DM123+$BL$127*DM127+$BL$131*DM131+$BL$135*DM135+$BL$139*DM139+$BL$143*DM143+$BL$147*DM147+$BL$151*DM151+$BL$155*DM155+$BL$159*DM159+$BL$163*DM163+$BL$167*DM167+$BL$171*DM171+$BL$175*DM175+$BL$179*DM179*$BL$179*DM179+$BL$183*DM183+$BL$187*DM187+$BL$191*DM191</f>
        <v>0</v>
      </c>
      <c r="DN195" s="791"/>
      <c r="DO195" s="791"/>
      <c r="DP195" s="791"/>
      <c r="DQ195" s="791">
        <f>$BL$75*DQ75+$BL$79*DQ79+$BL$83*DQ83+$BL$87*DQ87+$BL$91*DQ91+$BL$95*DQ95+$BL$99*DQ99+$BL$103*DQ103+$BL$107*DQ107+$BL$111*DQ111+$BL$115*DQ115+$BL$119*DQ119+$BL$123*DQ123+$BL$127*DQ127+$BL$131*DQ131+$BL$135*DQ135+$BL$139*DQ139+$BL$143*DQ143+$BL$147*DQ147+$BL$151*DQ151+$BL$155*DQ155+$BL$159*DQ159+$BL$163*DQ163+$BL$167*DQ167+$BL$171*DQ171+$BL$175*DQ175+$BL$179*DQ179*$BL$179*DQ179+$BL$183*DQ183+$BL$187*DQ187+$BL$191*DQ191</f>
        <v>0</v>
      </c>
      <c r="DR195" s="791"/>
      <c r="DS195" s="791"/>
      <c r="DT195" s="791"/>
      <c r="DU195" s="791">
        <f>$BL$75*DU75+$BL$79*DU79+$BL$83*DU83+$BL$87*DU87+$BL$91*DU91+$BL$95*DU95+$BL$99*DU99+$BL$103*DU103+$BL$107*DU107+$BL$111*DU111+$BL$115*DU115+$BL$119*DU119+$BL$123*DU123+$BL$127*DU127+$BL$131*DU131+$BL$135*DU135+$BL$139*DU139+$BL$143*DU143+$BL$147*DU147+$BL$151*DU151+$BL$155*DU155+$BL$159*DU159+$BL$163*DU163+$BL$167*DU167+$BL$171*DU171+$BL$175*DU175+$BL$179*DU179*$BL$179*DU179+$BL$183*DU183+$BL$187*DU187+$BL$191*DU191</f>
        <v>0</v>
      </c>
      <c r="DV195" s="791"/>
      <c r="DW195" s="791"/>
      <c r="DX195" s="791"/>
      <c r="DY195" s="791">
        <f>$BL$75*DY75+$BL$79*DY79+$BL$83*DY83+$BL$87*DY87+$BL$91*DY91+$BL$95*DY95+$BL$99*DY99+$BL$103*DY103+$BL$107*DY107+$BL$111*DY111+$BL$115*DY115+$BL$119*DY119+$BL$123*DY123+$BL$127*DY127+$BL$131*DY131+$BL$135*DY135+$BL$139*DY139+$BL$143*DY143+$BL$147*DY147+$BL$151*DY151+$BL$155*DY155+$BL$159*DY159+$BL$163*DY163+$BL$167*DY167+$BL$171*DY171+$BL$175*DY175+$BL$179*DY179*$BL$179*DY179+$BL$183*DY183+$BL$187*DY187+$BL$191*DY191</f>
        <v>0</v>
      </c>
      <c r="DZ195" s="791"/>
      <c r="EA195" s="791"/>
      <c r="EB195" s="791"/>
      <c r="EC195" s="791">
        <f>$BL$75*EC75+$BL$79*EC79+$BL$83*EC83+$BL$87*EC87+$BL$91*EC91+$BL$95*EC95+$BL$99*EC99+$BL$103*EC103+$BL$107*EC107+$BL$111*EC111+$BL$115*EC115+$BL$119*EC119+$BL$123*EC123+$BL$127*EC127+$BL$131*EC131+$BL$135*EC135+$BL$139*EC139+$BL$143*EC143+$BL$147*EC147+$BL$151*EC151+$BL$155*EC155+$BL$159*EC159+$BL$163*EC163+$BL$167*EC167+$BL$171*EC171+$BL$175*EC175+$BL$179*EC179*$BL$179*EC179+$BL$183*EC183+$BL$187*EC187+$BL$191*EC191</f>
        <v>0</v>
      </c>
      <c r="ED195" s="791"/>
      <c r="EE195" s="791"/>
      <c r="EF195" s="791"/>
      <c r="EG195" s="791">
        <f>$BL$75*EG75+$BL$79*EG79+$BL$83*EG83+$BL$87*EG87+$BL$91*EG91+$BL$95*EG95+$BL$99*EG99+$BL$103*EG103+$BL$107*EG107+$BL$111*EG111+$BL$115*EG115+$BL$119*EG119+$BL$123*EG123+$BL$127*EG127+$BL$131*EG131+$BL$135*EG135+$BL$139*EG139+$BL$143*EG143+$BL$147*EG147+$BL$151*EG151+$BL$155*EG155+$BL$159*EG159+$BL$163*EG163+$BL$167*EG167+$BL$171*EG171+$BL$175*EG175+$BL$179*EG179*$BL$179*EG179+$BL$183*EG183+$BL$187*EG187+$BL$191*EG191</f>
        <v>0</v>
      </c>
      <c r="EH195" s="791"/>
      <c r="EI195" s="791"/>
      <c r="EJ195" s="791"/>
      <c r="EK195" s="791">
        <f>$BL$75*EK75+$BL$79*EK79+$BL$83*EK83+$BL$87*EK87+$BL$91*EK91+$BL$95*EK95+$BL$99*EK99+$BL$103*EK103+$BL$107*EK107+$BL$111*EK111+$BL$115*EK115+$BL$119*EK119+$BL$123*EK123+$BL$127*EK127+$BL$131*EK131+$BL$135*EK135+$BL$139*EK139+$BL$143*EK143+$BL$147*EK147+$BL$151*EK151+$BL$155*EK155+$BL$159*EK159+$BL$163*EK163+$BL$167*EK167+$BL$171*EK171+$BL$175*EK175+$BL$179*EK179*$BL$179*EK179+$BL$183*EK183+$BL$187*EK187+$BL$191*EK191</f>
        <v>0</v>
      </c>
      <c r="EL195" s="791"/>
      <c r="EM195" s="791"/>
      <c r="EN195" s="791"/>
      <c r="EO195" s="791">
        <f>$BL$75*EO75+$BL$79*EO79+$BL$83*EO83+$BL$87*EO87+$BL$91*EO91+$BL$95*EO95+$BL$99*EO99+$BL$103*EO103+$BL$107*EO107+$BL$111*EO111+$BL$115*EO115+$BL$119*EO119+$BL$123*EO123+$BL$127*EO127+$BL$131*EO131+$BL$135*EO135+$BL$139*EO139+$BL$143*EO143+$BL$147*EO147+$BL$151*EO151+$BL$155*EO155+$BL$159*EO159+$BL$163*EO163+$BL$167*EO167+$BL$171*EO171+$BL$175*EO175+$BL$179*EO179*$BL$179*EO179+$BL$183*EO183+$BL$187*EO187+$BL$191*EO191</f>
        <v>0</v>
      </c>
      <c r="EP195" s="791"/>
      <c r="EQ195" s="791"/>
      <c r="ER195" s="791"/>
      <c r="ES195" s="791">
        <f>$BL$75*ES75+$BL$79*ES79+$BL$83*ES83+$BL$87*ES87+$BL$91*ES91+$BL$95*ES95+$BL$99*ES99+$BL$103*ES103+$BL$107*ES107+$BL$111*ES111+$BL$115*ES115+$BL$119*ES119+$BL$123*ES123+$BL$127*ES127+$BL$131*ES131+$BL$135*ES135+$BL$139*ES139+$BL$143*ES143+$BL$147*ES147+$BL$151*ES151+$BL$155*ES155+$BL$159*ES159+$BL$163*ES163+$BL$167*ES167+$BL$171*ES171+$BL$175*ES175+$BL$179*ES179*$BL$179*ES179+$BL$183*ES183+$BL$187*ES187+$BL$191*ES191</f>
        <v>0</v>
      </c>
      <c r="ET195" s="791"/>
      <c r="EU195" s="791"/>
      <c r="EV195" s="791"/>
      <c r="EW195" s="791">
        <f>$BL$75*EW75+$BL$79*EW79+$BL$83*EW83+$BL$87*EW87+$BL$91*EW91+$BL$95*EW95+$BL$99*EW99+$BL$103*EW103+$BL$107*EW107+$BL$111*EW111+$BL$115*EW115+$BL$119*EW119+$BL$123*EW123+$BL$127*EW127+$BL$131*EW131+$BL$135*EW135+$BL$139*EW139+$BL$143*EW143+$BL$147*EW147+$BL$151*EW151+$BL$155*EW155+$BL$159*EW159+$BL$163*EW163+$BL$167*EW167+$BL$171*EW171+$BL$175*EW175+$BL$179*EW179*$BL$179*EW179+$BL$183*EW183+$BL$187*EW187+$BL$191*EW191</f>
        <v>0</v>
      </c>
      <c r="EX195" s="791"/>
      <c r="EY195" s="791"/>
      <c r="EZ195" s="791"/>
      <c r="FA195" s="791">
        <f>$BL$75*FA75+$BL$79*FA79+$BL$83*FA83+$BL$87*FA87+$BL$91*FA91+$BL$95*FA95+$BL$99*FA99+$BL$103*FA103+$BL$107*FA107+$BL$111*FA111+$BL$115*FA115+$BL$119*FA119+$BL$123*FA123+$BL$127*FA127+$BL$131*FA131+$BL$135*FA135+$BL$139*FA139+$BL$143*FA143+$BL$147*FA147+$BL$151*FA151+$BL$155*FA155+$BL$159*FA159+$BL$163*FA163+$BL$167*FA167+$BL$171*FA171+$BL$175*FA175+$BL$179*FA179*$BL$179*FA179+$BL$183*FA183+$BL$187*FA187+$BL$191*FA191</f>
        <v>0</v>
      </c>
      <c r="FB195" s="791"/>
      <c r="FC195" s="791"/>
      <c r="FD195" s="791"/>
      <c r="FE195" s="791">
        <f>$BL$75*FE75+$BL$79*FE79+$BL$83*FE83+$BL$87*FE87+$BL$91*FE91+$BL$95*FE95+$BL$99*FE99+$BL$103*FE103+$BL$107*FE107+$BL$111*FE111+$BL$115*FE115+$BL$119*FE119+$BL$123*FE123+$BL$127*FE127+$BL$131*FE131+$BL$135*FE135+$BL$139*FE139+$BL$143*FE143+$BL$147*FE147+$BL$151*FE151+$BL$155*FE155+$BL$159*FE159+$BL$163*FE163+$BL$167*FE167+$BL$171*FE171+$BL$175*FE175+$BL$179*FE179*$BL$179*FE179+$BL$183*FE183+$BL$187*FE187+$BL$191*FE191</f>
        <v>0</v>
      </c>
      <c r="FF195" s="791"/>
      <c r="FG195" s="791"/>
      <c r="FH195" s="791"/>
      <c r="FI195" s="791">
        <f>$BL$75*FI75+$BL$79*FI79+$BL$83*FI83+$BL$87*FI87+$BL$91*FI91+$BL$95*FI95+$BL$99*FI99+$BL$103*FI103+$BL$107*FI107+$BL$111*FI111+$BL$115*FI115+$BL$119*FI119+$BL$123*FI123+$BL$127*FI127+$BL$131*FI131+$BL$135*FI135+$BL$139*FI139+$BL$143*FI143+$BL$147*FI147+$BL$151*FI151+$BL$155*FI155+$BL$159*FI159+$BL$163*FI163+$BL$167*FI167+$BL$171*FI171+$BL$175*FI175+$BL$179*FI179*$BL$179*FI179+$BL$183*FI183+$BL$187*FI187+$BL$191*FI191</f>
        <v>0</v>
      </c>
      <c r="FJ195" s="791"/>
      <c r="FK195" s="791"/>
      <c r="FL195" s="791"/>
      <c r="FM195" s="791">
        <f>$BL$75*FM75+$BL$79*FM79+$BL$83*FM83+$BL$87*FM87+$BL$91*FM91+$BL$95*FM95+$BL$99*FM99+$BL$103*FM103+$BL$107*FM107+$BL$111*FM111+$BL$115*FM115+$BL$119*FM119+$BL$123*FM123+$BL$127*FM127+$BL$131*FM131+$BL$135*FM135+$BL$139*FM139+$BL$143*FM143+$BL$147*FM147+$BL$151*FM151+$BL$155*FM155+$BL$159*FM159+$BL$163*FM163+$BL$167*FM167+$BL$171*FM171+$BL$175*FM175+$BL$179*FM179*$BL$179*FM179+$BL$183*FM183+$BL$187*FM187+$BL$191*FM191</f>
        <v>0</v>
      </c>
      <c r="FN195" s="791"/>
      <c r="FO195" s="791"/>
      <c r="FP195" s="791"/>
      <c r="FQ195" s="791">
        <f>$BL$75*FQ75+$BL$79*FQ79+$BL$83*FQ83+$BL$87*FQ87+$BL$91*FQ91+$BL$95*FQ95+$BL$99*FQ99+$BL$103*FQ103+$BL$107*FQ107+$BL$111*FQ111+$BL$115*FQ115+$BL$119*FQ119+$BL$123*FQ123+$BL$127*FQ127+$BL$131*FQ131+$BL$135*FQ135+$BL$139*FQ139+$BL$143*FQ143+$BL$147*FQ147+$BL$151*FQ151+$BL$155*FQ155+$BL$159*FQ159+$BL$163*FQ163+$BL$167*FQ167+$BL$171*FQ171+$BL$175*FQ175+$BL$179*FQ179*$BL$179*FQ179+$BL$183*FQ183+$BL$187*FQ187+$BL$191*FQ191</f>
        <v>0</v>
      </c>
      <c r="FR195" s="791"/>
      <c r="FS195" s="791"/>
      <c r="FT195" s="791"/>
      <c r="FU195" s="791">
        <f>$BL$75*FU75+$BL$79*FU79+$BL$83*FU83+$BL$87*FU87+$BL$91*FU91+$BL$95*FU95+$BL$99*FU99+$BL$103*FU103+$BL$107*FU107+$BL$111*FU111+$BL$115*FU115+$BL$119*FU119+$BL$123*FU123+$BL$127*FU127+$BL$131*FU131+$BL$135*FU135+$BL$139*FU139+$BL$143*FU143+$BL$147*FU147+$BL$151*FU151+$BL$155*FU155+$BL$159*FU159+$BL$163*FU163+$BL$167*FU167+$BL$171*FU171+$BL$175*FU175+$BL$179*FU179*$BL$179*FU179+$BL$183*FU183+$BL$187*FU187+$BL$191*FU191</f>
        <v>0</v>
      </c>
      <c r="FV195" s="791"/>
      <c r="FW195" s="791"/>
      <c r="FX195" s="791"/>
      <c r="FY195" s="791">
        <f>$BL$75*FY75+$BL$79*FY79+$BL$83*FY83+$BL$87*FY87+$BL$91*FY91+$BL$95*FY95+$BL$99*FY99+$BL$103*FY103+$BL$107*FY107+$BL$111*FY111+$BL$115*FY115+$BL$119*FY119+$BL$123*FY123+$BL$127*FY127+$BL$131*FY131+$BL$135*FY135+$BL$139*FY139+$BL$143*FY143+$BL$147*FY147+$BL$151*FY151+$BL$155*FY155+$BL$159*FY159+$BL$163*FY163+$BL$167*FY167+$BL$171*FY171+$BL$175*FY175+$BL$179*FY179*$BL$179*FY179+$BL$183*FY183+$BL$187*FY187+$BL$191*FY191</f>
        <v>0</v>
      </c>
      <c r="FZ195" s="791"/>
      <c r="GA195" s="791"/>
      <c r="GB195" s="793"/>
    </row>
    <row r="196" spans="3:190" ht="30" customHeight="1" thickBot="1">
      <c r="BK196" s="686" t="s">
        <v>261</v>
      </c>
      <c r="BL196" s="686"/>
      <c r="BM196" s="784">
        <f>RANK(BM195,$BM$195:$GB$195,0)</f>
        <v>1</v>
      </c>
      <c r="BN196" s="782"/>
      <c r="BO196" s="782"/>
      <c r="BP196" s="782"/>
      <c r="BQ196" s="782">
        <f>RANK(BQ195,$BM$195:$GB$195,0)</f>
        <v>1</v>
      </c>
      <c r="BR196" s="782"/>
      <c r="BS196" s="782"/>
      <c r="BT196" s="782"/>
      <c r="BU196" s="782">
        <f>RANK(BU195,$BM$195:$GB$195,0)</f>
        <v>1</v>
      </c>
      <c r="BV196" s="782"/>
      <c r="BW196" s="782"/>
      <c r="BX196" s="782"/>
      <c r="BY196" s="782">
        <f>RANK(BY195,$BM$195:$GB$195,0)</f>
        <v>1</v>
      </c>
      <c r="BZ196" s="782"/>
      <c r="CA196" s="782"/>
      <c r="CB196" s="782"/>
      <c r="CC196" s="782">
        <f>RANK(CC195,$BM$195:$GB$195,0)</f>
        <v>1</v>
      </c>
      <c r="CD196" s="782"/>
      <c r="CE196" s="782"/>
      <c r="CF196" s="782"/>
      <c r="CG196" s="782">
        <f>RANK(CG195,$BM$195:$GB$195,0)</f>
        <v>1</v>
      </c>
      <c r="CH196" s="782"/>
      <c r="CI196" s="782"/>
      <c r="CJ196" s="782"/>
      <c r="CK196" s="782">
        <f>RANK(CK195,$BM$195:$GB$195,0)</f>
        <v>1</v>
      </c>
      <c r="CL196" s="782"/>
      <c r="CM196" s="782"/>
      <c r="CN196" s="782"/>
      <c r="CO196" s="782">
        <f>RANK(CO195,$BM$195:$GB$195,0)</f>
        <v>1</v>
      </c>
      <c r="CP196" s="782"/>
      <c r="CQ196" s="782"/>
      <c r="CR196" s="782"/>
      <c r="CS196" s="782">
        <f>RANK(CS195,$BM$195:$GB$195,0)</f>
        <v>1</v>
      </c>
      <c r="CT196" s="782"/>
      <c r="CU196" s="782"/>
      <c r="CV196" s="782"/>
      <c r="CW196" s="782">
        <f>RANK(CW195,$BM$195:$GB$195,0)</f>
        <v>1</v>
      </c>
      <c r="CX196" s="782"/>
      <c r="CY196" s="782"/>
      <c r="CZ196" s="782"/>
      <c r="DA196" s="782">
        <f>RANK(DA195,$BM$195:$GB$195,0)</f>
        <v>1</v>
      </c>
      <c r="DB196" s="782"/>
      <c r="DC196" s="782"/>
      <c r="DD196" s="782"/>
      <c r="DE196" s="782">
        <f>RANK(DE195,$BM$195:$GB$195,0)</f>
        <v>1</v>
      </c>
      <c r="DF196" s="782"/>
      <c r="DG196" s="782"/>
      <c r="DH196" s="782"/>
      <c r="DI196" s="782">
        <f>RANK(DI195,$BM$195:$GB$195,0)</f>
        <v>1</v>
      </c>
      <c r="DJ196" s="782"/>
      <c r="DK196" s="782"/>
      <c r="DL196" s="782"/>
      <c r="DM196" s="782">
        <f>RANK(DM195,$BM$195:$GB$195,0)</f>
        <v>1</v>
      </c>
      <c r="DN196" s="782"/>
      <c r="DO196" s="782"/>
      <c r="DP196" s="782"/>
      <c r="DQ196" s="782">
        <f>RANK(DQ195,$BM$195:$GB$195,0)</f>
        <v>1</v>
      </c>
      <c r="DR196" s="782"/>
      <c r="DS196" s="782"/>
      <c r="DT196" s="782"/>
      <c r="DU196" s="782">
        <f>RANK(DU195,$BM$195:$GB$195,0)</f>
        <v>1</v>
      </c>
      <c r="DV196" s="782"/>
      <c r="DW196" s="782"/>
      <c r="DX196" s="782"/>
      <c r="DY196" s="782">
        <f>RANK(DY195,$BM$195:$GB$195,0)</f>
        <v>1</v>
      </c>
      <c r="DZ196" s="782"/>
      <c r="EA196" s="782"/>
      <c r="EB196" s="782"/>
      <c r="EC196" s="782">
        <f>RANK(EC195,$BM$195:$GB$195,0)</f>
        <v>1</v>
      </c>
      <c r="ED196" s="782"/>
      <c r="EE196" s="782"/>
      <c r="EF196" s="782"/>
      <c r="EG196" s="782">
        <f>RANK(EG195,$BM$195:$GB$195,0)</f>
        <v>1</v>
      </c>
      <c r="EH196" s="782"/>
      <c r="EI196" s="782"/>
      <c r="EJ196" s="782"/>
      <c r="EK196" s="782">
        <f>RANK(EK195,$BM$195:$GB$195,0)</f>
        <v>1</v>
      </c>
      <c r="EL196" s="782"/>
      <c r="EM196" s="782"/>
      <c r="EN196" s="782"/>
      <c r="EO196" s="782">
        <f>RANK(EO195,$BM$195:$GB$195,0)</f>
        <v>1</v>
      </c>
      <c r="EP196" s="782"/>
      <c r="EQ196" s="782"/>
      <c r="ER196" s="782"/>
      <c r="ES196" s="782">
        <f>RANK(ES195,$BM$195:$GB$195,0)</f>
        <v>1</v>
      </c>
      <c r="ET196" s="782"/>
      <c r="EU196" s="782"/>
      <c r="EV196" s="782"/>
      <c r="EW196" s="782">
        <f>RANK(EW195,$BM$195:$GB$195,0)</f>
        <v>1</v>
      </c>
      <c r="EX196" s="782"/>
      <c r="EY196" s="782"/>
      <c r="EZ196" s="782"/>
      <c r="FA196" s="782">
        <f>RANK(FA195,$BM$195:$GB$195,0)</f>
        <v>1</v>
      </c>
      <c r="FB196" s="782"/>
      <c r="FC196" s="782"/>
      <c r="FD196" s="782"/>
      <c r="FE196" s="782">
        <f>RANK(FE195,$BM$195:$GB$195,0)</f>
        <v>1</v>
      </c>
      <c r="FF196" s="782"/>
      <c r="FG196" s="782"/>
      <c r="FH196" s="782"/>
      <c r="FI196" s="782">
        <f>RANK(FI195,$BM$195:$GB$195,0)</f>
        <v>1</v>
      </c>
      <c r="FJ196" s="782"/>
      <c r="FK196" s="782"/>
      <c r="FL196" s="782"/>
      <c r="FM196" s="782">
        <f>RANK(FM195,$BM$195:$GB$195,0)</f>
        <v>1</v>
      </c>
      <c r="FN196" s="782"/>
      <c r="FO196" s="782"/>
      <c r="FP196" s="782"/>
      <c r="FQ196" s="782">
        <f>RANK(FQ195,$BM$195:$GB$195,0)</f>
        <v>1</v>
      </c>
      <c r="FR196" s="782"/>
      <c r="FS196" s="782"/>
      <c r="FT196" s="782"/>
      <c r="FU196" s="782">
        <f>RANK(FU195,$BM$195:$GB$195,0)</f>
        <v>1</v>
      </c>
      <c r="FV196" s="782"/>
      <c r="FW196" s="782"/>
      <c r="FX196" s="782"/>
      <c r="FY196" s="782">
        <f>RANK(FY195,$BM$195:$GB$195,0)</f>
        <v>1</v>
      </c>
      <c r="FZ196" s="782"/>
      <c r="GA196" s="782"/>
      <c r="GB196" s="785"/>
    </row>
    <row r="197" spans="3:190" ht="7.5" customHeight="1" thickBot="1"/>
    <row r="198" spans="3:190" ht="30" customHeight="1">
      <c r="BK198" s="686" t="s">
        <v>262</v>
      </c>
      <c r="BL198" s="686"/>
      <c r="BM198" s="689"/>
      <c r="BN198" s="688"/>
      <c r="BO198" s="688"/>
      <c r="BP198" s="688"/>
      <c r="BQ198" s="688"/>
      <c r="BR198" s="688"/>
      <c r="BS198" s="688"/>
      <c r="BT198" s="688"/>
      <c r="BU198" s="688"/>
      <c r="BV198" s="688"/>
      <c r="BW198" s="688"/>
      <c r="BX198" s="688"/>
      <c r="BY198" s="688"/>
      <c r="BZ198" s="688"/>
      <c r="CA198" s="688"/>
      <c r="CB198" s="688"/>
      <c r="CC198" s="688"/>
      <c r="CD198" s="688"/>
      <c r="CE198" s="688"/>
      <c r="CF198" s="688"/>
      <c r="CG198" s="688"/>
      <c r="CH198" s="688"/>
      <c r="CI198" s="688"/>
      <c r="CJ198" s="688"/>
      <c r="CK198" s="688"/>
      <c r="CL198" s="688"/>
      <c r="CM198" s="688"/>
      <c r="CN198" s="688"/>
      <c r="CO198" s="688"/>
      <c r="CP198" s="688"/>
      <c r="CQ198" s="688"/>
      <c r="CR198" s="688"/>
      <c r="CS198" s="688"/>
      <c r="CT198" s="688"/>
      <c r="CU198" s="688"/>
      <c r="CV198" s="688"/>
      <c r="CW198" s="688"/>
      <c r="CX198" s="688"/>
      <c r="CY198" s="688"/>
      <c r="CZ198" s="688"/>
      <c r="DA198" s="688"/>
      <c r="DB198" s="688"/>
      <c r="DC198" s="688"/>
      <c r="DD198" s="688"/>
      <c r="DE198" s="688"/>
      <c r="DF198" s="688"/>
      <c r="DG198" s="688"/>
      <c r="DH198" s="688"/>
      <c r="DI198" s="688"/>
      <c r="DJ198" s="688"/>
      <c r="DK198" s="688"/>
      <c r="DL198" s="688"/>
      <c r="DM198" s="688"/>
      <c r="DN198" s="688"/>
      <c r="DO198" s="688"/>
      <c r="DP198" s="688"/>
      <c r="DQ198" s="688"/>
      <c r="DR198" s="688"/>
      <c r="DS198" s="688"/>
      <c r="DT198" s="688"/>
      <c r="DU198" s="688"/>
      <c r="DV198" s="688"/>
      <c r="DW198" s="688"/>
      <c r="DX198" s="688"/>
      <c r="DY198" s="688"/>
      <c r="DZ198" s="688"/>
      <c r="EA198" s="688"/>
      <c r="EB198" s="688"/>
      <c r="EC198" s="688"/>
      <c r="ED198" s="688"/>
      <c r="EE198" s="688"/>
      <c r="EF198" s="688"/>
      <c r="EG198" s="688"/>
      <c r="EH198" s="688"/>
      <c r="EI198" s="688"/>
      <c r="EJ198" s="688"/>
      <c r="EK198" s="688"/>
      <c r="EL198" s="688"/>
      <c r="EM198" s="688"/>
      <c r="EN198" s="688"/>
      <c r="EO198" s="688"/>
      <c r="EP198" s="688"/>
      <c r="EQ198" s="688"/>
      <c r="ER198" s="688"/>
      <c r="ES198" s="688"/>
      <c r="ET198" s="688"/>
      <c r="EU198" s="688"/>
      <c r="EV198" s="688"/>
      <c r="EW198" s="688"/>
      <c r="EX198" s="688"/>
      <c r="EY198" s="688"/>
      <c r="EZ198" s="688"/>
      <c r="FA198" s="688"/>
      <c r="FB198" s="688"/>
      <c r="FC198" s="688"/>
      <c r="FD198" s="688"/>
      <c r="FE198" s="688"/>
      <c r="FF198" s="688"/>
      <c r="FG198" s="688"/>
      <c r="FH198" s="688"/>
      <c r="FI198" s="688"/>
      <c r="FJ198" s="688"/>
      <c r="FK198" s="688"/>
      <c r="FL198" s="688"/>
      <c r="FM198" s="688"/>
      <c r="FN198" s="688"/>
      <c r="FO198" s="688"/>
      <c r="FP198" s="688"/>
      <c r="FQ198" s="688"/>
      <c r="FR198" s="688"/>
      <c r="FS198" s="688"/>
      <c r="FT198" s="688"/>
      <c r="FU198" s="688"/>
      <c r="FV198" s="688"/>
      <c r="FW198" s="688"/>
      <c r="FX198" s="688"/>
      <c r="FY198" s="688"/>
      <c r="FZ198" s="688"/>
      <c r="GA198" s="688"/>
      <c r="GB198" s="692"/>
    </row>
    <row r="199" spans="3:190" ht="30" customHeight="1">
      <c r="BK199" s="686" t="s">
        <v>263</v>
      </c>
      <c r="BL199" s="686"/>
      <c r="BM199" s="695"/>
      <c r="BN199" s="690"/>
      <c r="BO199" s="690"/>
      <c r="BP199" s="690"/>
      <c r="BQ199" s="690"/>
      <c r="BR199" s="690"/>
      <c r="BS199" s="690"/>
      <c r="BT199" s="690"/>
      <c r="BU199" s="690"/>
      <c r="BV199" s="690"/>
      <c r="BW199" s="690"/>
      <c r="BX199" s="690"/>
      <c r="BY199" s="690"/>
      <c r="BZ199" s="690"/>
      <c r="CA199" s="690"/>
      <c r="CB199" s="690"/>
      <c r="CC199" s="690"/>
      <c r="CD199" s="690"/>
      <c r="CE199" s="690"/>
      <c r="CF199" s="690"/>
      <c r="CG199" s="690"/>
      <c r="CH199" s="690"/>
      <c r="CI199" s="690"/>
      <c r="CJ199" s="690"/>
      <c r="CK199" s="690"/>
      <c r="CL199" s="690"/>
      <c r="CM199" s="690"/>
      <c r="CN199" s="690"/>
      <c r="CO199" s="690"/>
      <c r="CP199" s="690"/>
      <c r="CQ199" s="690"/>
      <c r="CR199" s="690"/>
      <c r="CS199" s="690"/>
      <c r="CT199" s="690"/>
      <c r="CU199" s="690"/>
      <c r="CV199" s="690"/>
      <c r="CW199" s="690"/>
      <c r="CX199" s="690"/>
      <c r="CY199" s="690"/>
      <c r="CZ199" s="690"/>
      <c r="DA199" s="690"/>
      <c r="DB199" s="690"/>
      <c r="DC199" s="690"/>
      <c r="DD199" s="690"/>
      <c r="DE199" s="690"/>
      <c r="DF199" s="690"/>
      <c r="DG199" s="690"/>
      <c r="DH199" s="690"/>
      <c r="DI199" s="690"/>
      <c r="DJ199" s="690"/>
      <c r="DK199" s="690"/>
      <c r="DL199" s="690"/>
      <c r="DM199" s="690"/>
      <c r="DN199" s="690"/>
      <c r="DO199" s="690"/>
      <c r="DP199" s="690"/>
      <c r="DQ199" s="690"/>
      <c r="DR199" s="690"/>
      <c r="DS199" s="690"/>
      <c r="DT199" s="690"/>
      <c r="DU199" s="690"/>
      <c r="DV199" s="690"/>
      <c r="DW199" s="690"/>
      <c r="DX199" s="690"/>
      <c r="DY199" s="690"/>
      <c r="DZ199" s="690"/>
      <c r="EA199" s="690"/>
      <c r="EB199" s="690"/>
      <c r="EC199" s="690"/>
      <c r="ED199" s="690"/>
      <c r="EE199" s="690"/>
      <c r="EF199" s="690"/>
      <c r="EG199" s="690"/>
      <c r="EH199" s="690"/>
      <c r="EI199" s="690"/>
      <c r="EJ199" s="690"/>
      <c r="EK199" s="690"/>
      <c r="EL199" s="690"/>
      <c r="EM199" s="690"/>
      <c r="EN199" s="690"/>
      <c r="EO199" s="690"/>
      <c r="EP199" s="690"/>
      <c r="EQ199" s="690"/>
      <c r="ER199" s="690"/>
      <c r="ES199" s="690"/>
      <c r="ET199" s="690"/>
      <c r="EU199" s="690"/>
      <c r="EV199" s="690"/>
      <c r="EW199" s="690"/>
      <c r="EX199" s="690"/>
      <c r="EY199" s="690"/>
      <c r="EZ199" s="690"/>
      <c r="FA199" s="690"/>
      <c r="FB199" s="690"/>
      <c r="FC199" s="690"/>
      <c r="FD199" s="690"/>
      <c r="FE199" s="690"/>
      <c r="FF199" s="690"/>
      <c r="FG199" s="690"/>
      <c r="FH199" s="690"/>
      <c r="FI199" s="690"/>
      <c r="FJ199" s="690"/>
      <c r="FK199" s="690"/>
      <c r="FL199" s="690"/>
      <c r="FM199" s="690"/>
      <c r="FN199" s="690"/>
      <c r="FO199" s="690"/>
      <c r="FP199" s="690"/>
      <c r="FQ199" s="690"/>
      <c r="FR199" s="690"/>
      <c r="FS199" s="690"/>
      <c r="FT199" s="690"/>
      <c r="FU199" s="690"/>
      <c r="FV199" s="690"/>
      <c r="FW199" s="690"/>
      <c r="FX199" s="690"/>
      <c r="FY199" s="690"/>
      <c r="FZ199" s="690"/>
      <c r="GA199" s="690"/>
      <c r="GB199" s="693"/>
    </row>
    <row r="200" spans="3:190" ht="30" customHeight="1">
      <c r="BK200" s="686" t="s">
        <v>264</v>
      </c>
      <c r="BL200" s="686"/>
      <c r="BM200" s="695"/>
      <c r="BN200" s="690"/>
      <c r="BO200" s="690"/>
      <c r="BP200" s="690"/>
      <c r="BQ200" s="690"/>
      <c r="BR200" s="690"/>
      <c r="BS200" s="690"/>
      <c r="BT200" s="690"/>
      <c r="BU200" s="690"/>
      <c r="BV200" s="690"/>
      <c r="BW200" s="690"/>
      <c r="BX200" s="690"/>
      <c r="BY200" s="690"/>
      <c r="BZ200" s="690"/>
      <c r="CA200" s="690"/>
      <c r="CB200" s="690"/>
      <c r="CC200" s="690"/>
      <c r="CD200" s="690"/>
      <c r="CE200" s="690"/>
      <c r="CF200" s="690"/>
      <c r="CG200" s="690"/>
      <c r="CH200" s="690"/>
      <c r="CI200" s="690"/>
      <c r="CJ200" s="690"/>
      <c r="CK200" s="690"/>
      <c r="CL200" s="690"/>
      <c r="CM200" s="690"/>
      <c r="CN200" s="690"/>
      <c r="CO200" s="690"/>
      <c r="CP200" s="690"/>
      <c r="CQ200" s="690"/>
      <c r="CR200" s="690"/>
      <c r="CS200" s="690"/>
      <c r="CT200" s="690"/>
      <c r="CU200" s="690"/>
      <c r="CV200" s="690"/>
      <c r="CW200" s="690"/>
      <c r="CX200" s="690"/>
      <c r="CY200" s="690"/>
      <c r="CZ200" s="690"/>
      <c r="DA200" s="690"/>
      <c r="DB200" s="690"/>
      <c r="DC200" s="690"/>
      <c r="DD200" s="690"/>
      <c r="DE200" s="690"/>
      <c r="DF200" s="690"/>
      <c r="DG200" s="690"/>
      <c r="DH200" s="690"/>
      <c r="DI200" s="690"/>
      <c r="DJ200" s="690"/>
      <c r="DK200" s="690"/>
      <c r="DL200" s="690"/>
      <c r="DM200" s="690"/>
      <c r="DN200" s="690"/>
      <c r="DO200" s="690"/>
      <c r="DP200" s="690"/>
      <c r="DQ200" s="690"/>
      <c r="DR200" s="690"/>
      <c r="DS200" s="690"/>
      <c r="DT200" s="690"/>
      <c r="DU200" s="690"/>
      <c r="DV200" s="690"/>
      <c r="DW200" s="690"/>
      <c r="DX200" s="690"/>
      <c r="DY200" s="690"/>
      <c r="DZ200" s="690"/>
      <c r="EA200" s="690"/>
      <c r="EB200" s="690"/>
      <c r="EC200" s="690"/>
      <c r="ED200" s="690"/>
      <c r="EE200" s="690"/>
      <c r="EF200" s="690"/>
      <c r="EG200" s="690"/>
      <c r="EH200" s="690"/>
      <c r="EI200" s="690"/>
      <c r="EJ200" s="690"/>
      <c r="EK200" s="690"/>
      <c r="EL200" s="690"/>
      <c r="EM200" s="690"/>
      <c r="EN200" s="690"/>
      <c r="EO200" s="690"/>
      <c r="EP200" s="690"/>
      <c r="EQ200" s="690"/>
      <c r="ER200" s="690"/>
      <c r="ES200" s="690"/>
      <c r="ET200" s="690"/>
      <c r="EU200" s="690"/>
      <c r="EV200" s="690"/>
      <c r="EW200" s="690"/>
      <c r="EX200" s="690"/>
      <c r="EY200" s="690"/>
      <c r="EZ200" s="690"/>
      <c r="FA200" s="690"/>
      <c r="FB200" s="690"/>
      <c r="FC200" s="690"/>
      <c r="FD200" s="690"/>
      <c r="FE200" s="690"/>
      <c r="FF200" s="690"/>
      <c r="FG200" s="690"/>
      <c r="FH200" s="690"/>
      <c r="FI200" s="690"/>
      <c r="FJ200" s="690"/>
      <c r="FK200" s="690"/>
      <c r="FL200" s="690"/>
      <c r="FM200" s="690"/>
      <c r="FN200" s="690"/>
      <c r="FO200" s="690"/>
      <c r="FP200" s="690"/>
      <c r="FQ200" s="690"/>
      <c r="FR200" s="690"/>
      <c r="FS200" s="690"/>
      <c r="FT200" s="690"/>
      <c r="FU200" s="690"/>
      <c r="FV200" s="690"/>
      <c r="FW200" s="690"/>
      <c r="FX200" s="690"/>
      <c r="FY200" s="690"/>
      <c r="FZ200" s="690"/>
      <c r="GA200" s="690"/>
      <c r="GB200" s="693"/>
    </row>
    <row r="201" spans="3:190" ht="30" customHeight="1" thickBot="1">
      <c r="BK201" s="686" t="s">
        <v>265</v>
      </c>
      <c r="BL201" s="686"/>
      <c r="BM201" s="687"/>
      <c r="BN201" s="685"/>
      <c r="BO201" s="685"/>
      <c r="BP201" s="685"/>
      <c r="BQ201" s="685"/>
      <c r="BR201" s="685"/>
      <c r="BS201" s="685"/>
      <c r="BT201" s="685"/>
      <c r="BU201" s="685"/>
      <c r="BV201" s="685"/>
      <c r="BW201" s="685"/>
      <c r="BX201" s="685"/>
      <c r="BY201" s="685"/>
      <c r="BZ201" s="685"/>
      <c r="CA201" s="685"/>
      <c r="CB201" s="685"/>
      <c r="CC201" s="685"/>
      <c r="CD201" s="685"/>
      <c r="CE201" s="685"/>
      <c r="CF201" s="685"/>
      <c r="CG201" s="685"/>
      <c r="CH201" s="685"/>
      <c r="CI201" s="685"/>
      <c r="CJ201" s="685"/>
      <c r="CK201" s="685"/>
      <c r="CL201" s="685"/>
      <c r="CM201" s="685"/>
      <c r="CN201" s="685"/>
      <c r="CO201" s="685"/>
      <c r="CP201" s="685"/>
      <c r="CQ201" s="685"/>
      <c r="CR201" s="685"/>
      <c r="CS201" s="685"/>
      <c r="CT201" s="685"/>
      <c r="CU201" s="685"/>
      <c r="CV201" s="685"/>
      <c r="CW201" s="685"/>
      <c r="CX201" s="685"/>
      <c r="CY201" s="685"/>
      <c r="CZ201" s="685"/>
      <c r="DA201" s="685"/>
      <c r="DB201" s="685"/>
      <c r="DC201" s="685"/>
      <c r="DD201" s="685"/>
      <c r="DE201" s="685"/>
      <c r="DF201" s="685"/>
      <c r="DG201" s="685"/>
      <c r="DH201" s="685"/>
      <c r="DI201" s="685"/>
      <c r="DJ201" s="685"/>
      <c r="DK201" s="685"/>
      <c r="DL201" s="685"/>
      <c r="DM201" s="685"/>
      <c r="DN201" s="685"/>
      <c r="DO201" s="685"/>
      <c r="DP201" s="685"/>
      <c r="DQ201" s="685"/>
      <c r="DR201" s="685"/>
      <c r="DS201" s="685"/>
      <c r="DT201" s="685"/>
      <c r="DU201" s="685"/>
      <c r="DV201" s="685"/>
      <c r="DW201" s="685"/>
      <c r="DX201" s="685"/>
      <c r="DY201" s="685"/>
      <c r="DZ201" s="685"/>
      <c r="EA201" s="685"/>
      <c r="EB201" s="685"/>
      <c r="EC201" s="685"/>
      <c r="ED201" s="685"/>
      <c r="EE201" s="685"/>
      <c r="EF201" s="685"/>
      <c r="EG201" s="685"/>
      <c r="EH201" s="685"/>
      <c r="EI201" s="685"/>
      <c r="EJ201" s="685"/>
      <c r="EK201" s="685"/>
      <c r="EL201" s="685"/>
      <c r="EM201" s="685"/>
      <c r="EN201" s="685"/>
      <c r="EO201" s="685"/>
      <c r="EP201" s="685"/>
      <c r="EQ201" s="685"/>
      <c r="ER201" s="685"/>
      <c r="ES201" s="685"/>
      <c r="ET201" s="685"/>
      <c r="EU201" s="685"/>
      <c r="EV201" s="685"/>
      <c r="EW201" s="685"/>
      <c r="EX201" s="685"/>
      <c r="EY201" s="685"/>
      <c r="EZ201" s="685"/>
      <c r="FA201" s="685"/>
      <c r="FB201" s="685"/>
      <c r="FC201" s="685"/>
      <c r="FD201" s="685"/>
      <c r="FE201" s="685"/>
      <c r="FF201" s="685"/>
      <c r="FG201" s="685"/>
      <c r="FH201" s="685"/>
      <c r="FI201" s="685"/>
      <c r="FJ201" s="685"/>
      <c r="FK201" s="685"/>
      <c r="FL201" s="685"/>
      <c r="FM201" s="685"/>
      <c r="FN201" s="685"/>
      <c r="FO201" s="685"/>
      <c r="FP201" s="685"/>
      <c r="FQ201" s="685"/>
      <c r="FR201" s="685"/>
      <c r="FS201" s="685"/>
      <c r="FT201" s="685"/>
      <c r="FU201" s="685"/>
      <c r="FV201" s="685"/>
      <c r="FW201" s="685"/>
      <c r="FX201" s="685"/>
      <c r="FY201" s="685"/>
      <c r="FZ201" s="685"/>
      <c r="GA201" s="685"/>
      <c r="GB201" s="691"/>
    </row>
    <row r="202" spans="3:190" ht="7.5" customHeight="1" thickBot="1"/>
    <row r="203" spans="3:190" ht="30" customHeight="1">
      <c r="BK203" s="686" t="s">
        <v>266</v>
      </c>
      <c r="BL203" s="686"/>
      <c r="BM203" s="689"/>
      <c r="BN203" s="688"/>
      <c r="BO203" s="688"/>
      <c r="BP203" s="688"/>
      <c r="BQ203" s="688"/>
      <c r="BR203" s="688"/>
      <c r="BS203" s="688"/>
      <c r="BT203" s="688"/>
      <c r="BU203" s="688"/>
      <c r="BV203" s="688"/>
      <c r="BW203" s="688"/>
      <c r="BX203" s="688"/>
      <c r="BY203" s="688"/>
      <c r="BZ203" s="688"/>
      <c r="CA203" s="688"/>
      <c r="CB203" s="688"/>
      <c r="CC203" s="688"/>
      <c r="CD203" s="688"/>
      <c r="CE203" s="688"/>
      <c r="CF203" s="688"/>
      <c r="CG203" s="688"/>
      <c r="CH203" s="688"/>
      <c r="CI203" s="688"/>
      <c r="CJ203" s="688"/>
      <c r="CK203" s="688"/>
      <c r="CL203" s="688"/>
      <c r="CM203" s="688"/>
      <c r="CN203" s="688"/>
      <c r="CO203" s="688"/>
      <c r="CP203" s="688"/>
      <c r="CQ203" s="688"/>
      <c r="CR203" s="688"/>
      <c r="CS203" s="688"/>
      <c r="CT203" s="688"/>
      <c r="CU203" s="688"/>
      <c r="CV203" s="688"/>
      <c r="CW203" s="688"/>
      <c r="CX203" s="688"/>
      <c r="CY203" s="688"/>
      <c r="CZ203" s="688"/>
      <c r="DA203" s="688"/>
      <c r="DB203" s="688"/>
      <c r="DC203" s="688"/>
      <c r="DD203" s="688"/>
      <c r="DE203" s="688"/>
      <c r="DF203" s="688"/>
      <c r="DG203" s="688"/>
      <c r="DH203" s="688"/>
      <c r="DI203" s="688"/>
      <c r="DJ203" s="688"/>
      <c r="DK203" s="688"/>
      <c r="DL203" s="688"/>
      <c r="DM203" s="688"/>
      <c r="DN203" s="688"/>
      <c r="DO203" s="688"/>
      <c r="DP203" s="688"/>
      <c r="DQ203" s="688"/>
      <c r="DR203" s="688"/>
      <c r="DS203" s="688"/>
      <c r="DT203" s="688"/>
      <c r="DU203" s="688"/>
      <c r="DV203" s="688"/>
      <c r="DW203" s="688"/>
      <c r="DX203" s="688"/>
      <c r="DY203" s="688"/>
      <c r="DZ203" s="688"/>
      <c r="EA203" s="688"/>
      <c r="EB203" s="688"/>
      <c r="EC203" s="688"/>
      <c r="ED203" s="688"/>
      <c r="EE203" s="688"/>
      <c r="EF203" s="688"/>
      <c r="EG203" s="688"/>
      <c r="EH203" s="688"/>
      <c r="EI203" s="688"/>
      <c r="EJ203" s="688"/>
      <c r="EK203" s="688"/>
      <c r="EL203" s="688"/>
      <c r="EM203" s="688"/>
      <c r="EN203" s="688"/>
      <c r="EO203" s="688"/>
      <c r="EP203" s="688"/>
      <c r="EQ203" s="688"/>
      <c r="ER203" s="688"/>
      <c r="ES203" s="688"/>
      <c r="ET203" s="688"/>
      <c r="EU203" s="688"/>
      <c r="EV203" s="688"/>
      <c r="EW203" s="688"/>
      <c r="EX203" s="688"/>
      <c r="EY203" s="688"/>
      <c r="EZ203" s="688"/>
      <c r="FA203" s="688"/>
      <c r="FB203" s="688"/>
      <c r="FC203" s="688"/>
      <c r="FD203" s="688"/>
      <c r="FE203" s="688"/>
      <c r="FF203" s="688"/>
      <c r="FG203" s="688"/>
      <c r="FH203" s="688"/>
      <c r="FI203" s="688"/>
      <c r="FJ203" s="688"/>
      <c r="FK203" s="688"/>
      <c r="FL203" s="688"/>
      <c r="FM203" s="688"/>
      <c r="FN203" s="688"/>
      <c r="FO203" s="688"/>
      <c r="FP203" s="688"/>
      <c r="FQ203" s="688"/>
      <c r="FR203" s="688"/>
      <c r="FS203" s="688"/>
      <c r="FT203" s="688"/>
      <c r="FU203" s="688"/>
      <c r="FV203" s="688"/>
      <c r="FW203" s="688"/>
      <c r="FX203" s="688"/>
      <c r="FY203" s="688"/>
      <c r="FZ203" s="688"/>
      <c r="GA203" s="688"/>
      <c r="GB203" s="692"/>
    </row>
    <row r="204" spans="3:190" ht="30" customHeight="1">
      <c r="BK204" s="686" t="s">
        <v>267</v>
      </c>
      <c r="BL204" s="686"/>
      <c r="BM204" s="695"/>
      <c r="BN204" s="690"/>
      <c r="BO204" s="690"/>
      <c r="BP204" s="690"/>
      <c r="BQ204" s="690"/>
      <c r="BR204" s="690"/>
      <c r="BS204" s="690"/>
      <c r="BT204" s="690"/>
      <c r="BU204" s="690"/>
      <c r="BV204" s="690"/>
      <c r="BW204" s="690"/>
      <c r="BX204" s="690"/>
      <c r="BY204" s="690"/>
      <c r="BZ204" s="690"/>
      <c r="CA204" s="690"/>
      <c r="CB204" s="690"/>
      <c r="CC204" s="690"/>
      <c r="CD204" s="690"/>
      <c r="CE204" s="690"/>
      <c r="CF204" s="690"/>
      <c r="CG204" s="690"/>
      <c r="CH204" s="690"/>
      <c r="CI204" s="690"/>
      <c r="CJ204" s="690"/>
      <c r="CK204" s="690"/>
      <c r="CL204" s="690"/>
      <c r="CM204" s="690"/>
      <c r="CN204" s="690"/>
      <c r="CO204" s="690"/>
      <c r="CP204" s="690"/>
      <c r="CQ204" s="690"/>
      <c r="CR204" s="690"/>
      <c r="CS204" s="690"/>
      <c r="CT204" s="690"/>
      <c r="CU204" s="690"/>
      <c r="CV204" s="690"/>
      <c r="CW204" s="690"/>
      <c r="CX204" s="690"/>
      <c r="CY204" s="690"/>
      <c r="CZ204" s="690"/>
      <c r="DA204" s="690"/>
      <c r="DB204" s="690"/>
      <c r="DC204" s="690"/>
      <c r="DD204" s="690"/>
      <c r="DE204" s="690"/>
      <c r="DF204" s="690"/>
      <c r="DG204" s="690"/>
      <c r="DH204" s="690"/>
      <c r="DI204" s="690"/>
      <c r="DJ204" s="690"/>
      <c r="DK204" s="690"/>
      <c r="DL204" s="690"/>
      <c r="DM204" s="690"/>
      <c r="DN204" s="690"/>
      <c r="DO204" s="690"/>
      <c r="DP204" s="690"/>
      <c r="DQ204" s="690"/>
      <c r="DR204" s="690"/>
      <c r="DS204" s="690"/>
      <c r="DT204" s="690"/>
      <c r="DU204" s="690"/>
      <c r="DV204" s="690"/>
      <c r="DW204" s="690"/>
      <c r="DX204" s="690"/>
      <c r="DY204" s="690"/>
      <c r="DZ204" s="690"/>
      <c r="EA204" s="690"/>
      <c r="EB204" s="690"/>
      <c r="EC204" s="690"/>
      <c r="ED204" s="690"/>
      <c r="EE204" s="690"/>
      <c r="EF204" s="690"/>
      <c r="EG204" s="690"/>
      <c r="EH204" s="690"/>
      <c r="EI204" s="690"/>
      <c r="EJ204" s="690"/>
      <c r="EK204" s="690"/>
      <c r="EL204" s="690"/>
      <c r="EM204" s="690"/>
      <c r="EN204" s="690"/>
      <c r="EO204" s="690"/>
      <c r="EP204" s="690"/>
      <c r="EQ204" s="690"/>
      <c r="ER204" s="690"/>
      <c r="ES204" s="690"/>
      <c r="ET204" s="690"/>
      <c r="EU204" s="690"/>
      <c r="EV204" s="690"/>
      <c r="EW204" s="690"/>
      <c r="EX204" s="690"/>
      <c r="EY204" s="690"/>
      <c r="EZ204" s="690"/>
      <c r="FA204" s="690"/>
      <c r="FB204" s="690"/>
      <c r="FC204" s="690"/>
      <c r="FD204" s="690"/>
      <c r="FE204" s="690"/>
      <c r="FF204" s="690"/>
      <c r="FG204" s="690"/>
      <c r="FH204" s="690"/>
      <c r="FI204" s="690"/>
      <c r="FJ204" s="690"/>
      <c r="FK204" s="690"/>
      <c r="FL204" s="690"/>
      <c r="FM204" s="690"/>
      <c r="FN204" s="690"/>
      <c r="FO204" s="690"/>
      <c r="FP204" s="690"/>
      <c r="FQ204" s="690"/>
      <c r="FR204" s="690"/>
      <c r="FS204" s="690"/>
      <c r="FT204" s="690"/>
      <c r="FU204" s="690"/>
      <c r="FV204" s="690"/>
      <c r="FW204" s="690"/>
      <c r="FX204" s="690"/>
      <c r="FY204" s="690"/>
      <c r="FZ204" s="690"/>
      <c r="GA204" s="690"/>
      <c r="GB204" s="693"/>
    </row>
    <row r="205" spans="3:190" ht="30" customHeight="1" thickBot="1">
      <c r="BK205" s="686" t="s">
        <v>268</v>
      </c>
      <c r="BL205" s="686"/>
      <c r="BM205" s="687"/>
      <c r="BN205" s="685"/>
      <c r="BO205" s="685"/>
      <c r="BP205" s="685"/>
      <c r="BQ205" s="685"/>
      <c r="BR205" s="685"/>
      <c r="BS205" s="685"/>
      <c r="BT205" s="685"/>
      <c r="BU205" s="685"/>
      <c r="BV205" s="685"/>
      <c r="BW205" s="685"/>
      <c r="BX205" s="685"/>
      <c r="BY205" s="685"/>
      <c r="BZ205" s="685"/>
      <c r="CA205" s="685"/>
      <c r="CB205" s="685"/>
      <c r="CC205" s="685"/>
      <c r="CD205" s="685"/>
      <c r="CE205" s="685"/>
      <c r="CF205" s="685"/>
      <c r="CG205" s="685"/>
      <c r="CH205" s="685"/>
      <c r="CI205" s="685"/>
      <c r="CJ205" s="685"/>
      <c r="CK205" s="685"/>
      <c r="CL205" s="685"/>
      <c r="CM205" s="685"/>
      <c r="CN205" s="685"/>
      <c r="CO205" s="685"/>
      <c r="CP205" s="685"/>
      <c r="CQ205" s="685"/>
      <c r="CR205" s="685"/>
      <c r="CS205" s="685"/>
      <c r="CT205" s="685"/>
      <c r="CU205" s="685"/>
      <c r="CV205" s="685"/>
      <c r="CW205" s="685"/>
      <c r="CX205" s="685"/>
      <c r="CY205" s="685"/>
      <c r="CZ205" s="685"/>
      <c r="DA205" s="685"/>
      <c r="DB205" s="685"/>
      <c r="DC205" s="685"/>
      <c r="DD205" s="685"/>
      <c r="DE205" s="685"/>
      <c r="DF205" s="685"/>
      <c r="DG205" s="685"/>
      <c r="DH205" s="685"/>
      <c r="DI205" s="685"/>
      <c r="DJ205" s="685"/>
      <c r="DK205" s="685"/>
      <c r="DL205" s="685"/>
      <c r="DM205" s="685"/>
      <c r="DN205" s="685"/>
      <c r="DO205" s="685"/>
      <c r="DP205" s="685"/>
      <c r="DQ205" s="685"/>
      <c r="DR205" s="685"/>
      <c r="DS205" s="685"/>
      <c r="DT205" s="685"/>
      <c r="DU205" s="685"/>
      <c r="DV205" s="685"/>
      <c r="DW205" s="685"/>
      <c r="DX205" s="685"/>
      <c r="DY205" s="685"/>
      <c r="DZ205" s="685"/>
      <c r="EA205" s="685"/>
      <c r="EB205" s="685"/>
      <c r="EC205" s="685"/>
      <c r="ED205" s="685"/>
      <c r="EE205" s="685"/>
      <c r="EF205" s="685"/>
      <c r="EG205" s="685"/>
      <c r="EH205" s="685"/>
      <c r="EI205" s="685"/>
      <c r="EJ205" s="685"/>
      <c r="EK205" s="685"/>
      <c r="EL205" s="685"/>
      <c r="EM205" s="685"/>
      <c r="EN205" s="685"/>
      <c r="EO205" s="685"/>
      <c r="EP205" s="685"/>
      <c r="EQ205" s="685"/>
      <c r="ER205" s="685"/>
      <c r="ES205" s="685"/>
      <c r="ET205" s="685"/>
      <c r="EU205" s="685"/>
      <c r="EV205" s="685"/>
      <c r="EW205" s="685"/>
      <c r="EX205" s="685"/>
      <c r="EY205" s="685"/>
      <c r="EZ205" s="685"/>
      <c r="FA205" s="685"/>
      <c r="FB205" s="685"/>
      <c r="FC205" s="685"/>
      <c r="FD205" s="685"/>
      <c r="FE205" s="685"/>
      <c r="FF205" s="685"/>
      <c r="FG205" s="685"/>
      <c r="FH205" s="685"/>
      <c r="FI205" s="685"/>
      <c r="FJ205" s="685"/>
      <c r="FK205" s="685"/>
      <c r="FL205" s="685"/>
      <c r="FM205" s="685"/>
      <c r="FN205" s="685"/>
      <c r="FO205" s="685"/>
      <c r="FP205" s="685"/>
      <c r="FQ205" s="685"/>
      <c r="FR205" s="685"/>
      <c r="FS205" s="685"/>
      <c r="FT205" s="685"/>
      <c r="FU205" s="685"/>
      <c r="FV205" s="685"/>
      <c r="FW205" s="685"/>
      <c r="FX205" s="685"/>
      <c r="FY205" s="685"/>
      <c r="FZ205" s="685"/>
      <c r="GA205" s="685"/>
      <c r="GB205" s="691"/>
    </row>
    <row r="206" spans="3:190" ht="7.5" customHeight="1" thickBot="1"/>
    <row r="207" spans="3:190" ht="30" customHeight="1">
      <c r="BK207" s="686" t="s">
        <v>269</v>
      </c>
      <c r="BL207" s="686"/>
      <c r="BM207" s="689"/>
      <c r="BN207" s="688"/>
      <c r="BO207" s="688"/>
      <c r="BP207" s="688"/>
      <c r="BQ207" s="688"/>
      <c r="BR207" s="688"/>
      <c r="BS207" s="688"/>
      <c r="BT207" s="688"/>
      <c r="BU207" s="688"/>
      <c r="BV207" s="688"/>
      <c r="BW207" s="688"/>
      <c r="BX207" s="688"/>
      <c r="BY207" s="688"/>
      <c r="BZ207" s="688"/>
      <c r="CA207" s="688"/>
      <c r="CB207" s="688"/>
      <c r="CC207" s="688"/>
      <c r="CD207" s="688"/>
      <c r="CE207" s="688"/>
      <c r="CF207" s="688"/>
      <c r="CG207" s="688"/>
      <c r="CH207" s="688"/>
      <c r="CI207" s="688"/>
      <c r="CJ207" s="688"/>
      <c r="CK207" s="688"/>
      <c r="CL207" s="688"/>
      <c r="CM207" s="688"/>
      <c r="CN207" s="688"/>
      <c r="CO207" s="688"/>
      <c r="CP207" s="688"/>
      <c r="CQ207" s="688"/>
      <c r="CR207" s="688"/>
      <c r="CS207" s="688"/>
      <c r="CT207" s="688"/>
      <c r="CU207" s="688"/>
      <c r="CV207" s="688"/>
      <c r="CW207" s="688"/>
      <c r="CX207" s="688"/>
      <c r="CY207" s="688"/>
      <c r="CZ207" s="688"/>
      <c r="DA207" s="688"/>
      <c r="DB207" s="688"/>
      <c r="DC207" s="688"/>
      <c r="DD207" s="688"/>
      <c r="DE207" s="688"/>
      <c r="DF207" s="688"/>
      <c r="DG207" s="688"/>
      <c r="DH207" s="688"/>
      <c r="DI207" s="688"/>
      <c r="DJ207" s="688"/>
      <c r="DK207" s="688"/>
      <c r="DL207" s="688"/>
      <c r="DM207" s="688"/>
      <c r="DN207" s="688"/>
      <c r="DO207" s="688"/>
      <c r="DP207" s="688"/>
      <c r="DQ207" s="688"/>
      <c r="DR207" s="688"/>
      <c r="DS207" s="688"/>
      <c r="DT207" s="688"/>
      <c r="DU207" s="688"/>
      <c r="DV207" s="688"/>
      <c r="DW207" s="688"/>
      <c r="DX207" s="688"/>
      <c r="DY207" s="688"/>
      <c r="DZ207" s="688"/>
      <c r="EA207" s="688"/>
      <c r="EB207" s="688"/>
      <c r="EC207" s="688"/>
      <c r="ED207" s="688"/>
      <c r="EE207" s="688"/>
      <c r="EF207" s="688"/>
      <c r="EG207" s="688"/>
      <c r="EH207" s="688"/>
      <c r="EI207" s="688"/>
      <c r="EJ207" s="688"/>
      <c r="EK207" s="688"/>
      <c r="EL207" s="688"/>
      <c r="EM207" s="688"/>
      <c r="EN207" s="688"/>
      <c r="EO207" s="688"/>
      <c r="EP207" s="688"/>
      <c r="EQ207" s="688"/>
      <c r="ER207" s="688"/>
      <c r="ES207" s="688"/>
      <c r="ET207" s="688"/>
      <c r="EU207" s="688"/>
      <c r="EV207" s="688"/>
      <c r="EW207" s="688"/>
      <c r="EX207" s="688"/>
      <c r="EY207" s="688"/>
      <c r="EZ207" s="688"/>
      <c r="FA207" s="688"/>
      <c r="FB207" s="688"/>
      <c r="FC207" s="688"/>
      <c r="FD207" s="688"/>
      <c r="FE207" s="688"/>
      <c r="FF207" s="688"/>
      <c r="FG207" s="688"/>
      <c r="FH207" s="688"/>
      <c r="FI207" s="688"/>
      <c r="FJ207" s="688"/>
      <c r="FK207" s="688"/>
      <c r="FL207" s="688"/>
      <c r="FM207" s="688"/>
      <c r="FN207" s="688"/>
      <c r="FO207" s="688"/>
      <c r="FP207" s="688"/>
      <c r="FQ207" s="688"/>
      <c r="FR207" s="688"/>
      <c r="FS207" s="688"/>
      <c r="FT207" s="688"/>
      <c r="FU207" s="688"/>
      <c r="FV207" s="688"/>
      <c r="FW207" s="688"/>
      <c r="FX207" s="688"/>
      <c r="FY207" s="688"/>
      <c r="FZ207" s="688"/>
      <c r="GA207" s="688"/>
      <c r="GB207" s="692"/>
    </row>
    <row r="208" spans="3:190" ht="30" customHeight="1" thickBot="1">
      <c r="BK208" s="686" t="s">
        <v>270</v>
      </c>
      <c r="BL208" s="686"/>
      <c r="BM208" s="687"/>
      <c r="BN208" s="685"/>
      <c r="BO208" s="685"/>
      <c r="BP208" s="685"/>
      <c r="BQ208" s="685"/>
      <c r="BR208" s="685"/>
      <c r="BS208" s="685"/>
      <c r="BT208" s="685"/>
      <c r="BU208" s="685"/>
      <c r="BV208" s="685"/>
      <c r="BW208" s="685"/>
      <c r="BX208" s="685"/>
      <c r="BY208" s="685"/>
      <c r="BZ208" s="685"/>
      <c r="CA208" s="685"/>
      <c r="CB208" s="685"/>
      <c r="CC208" s="685"/>
      <c r="CD208" s="685"/>
      <c r="CE208" s="685"/>
      <c r="CF208" s="685"/>
      <c r="CG208" s="685"/>
      <c r="CH208" s="685"/>
      <c r="CI208" s="685"/>
      <c r="CJ208" s="685"/>
      <c r="CK208" s="685"/>
      <c r="CL208" s="685"/>
      <c r="CM208" s="685"/>
      <c r="CN208" s="685"/>
      <c r="CO208" s="685"/>
      <c r="CP208" s="685"/>
      <c r="CQ208" s="685"/>
      <c r="CR208" s="685"/>
      <c r="CS208" s="685"/>
      <c r="CT208" s="685"/>
      <c r="CU208" s="685"/>
      <c r="CV208" s="685"/>
      <c r="CW208" s="685"/>
      <c r="CX208" s="685"/>
      <c r="CY208" s="685"/>
      <c r="CZ208" s="685"/>
      <c r="DA208" s="685"/>
      <c r="DB208" s="685"/>
      <c r="DC208" s="685"/>
      <c r="DD208" s="685"/>
      <c r="DE208" s="685"/>
      <c r="DF208" s="685"/>
      <c r="DG208" s="685"/>
      <c r="DH208" s="685"/>
      <c r="DI208" s="685"/>
      <c r="DJ208" s="685"/>
      <c r="DK208" s="685"/>
      <c r="DL208" s="685"/>
      <c r="DM208" s="685"/>
      <c r="DN208" s="685"/>
      <c r="DO208" s="685"/>
      <c r="DP208" s="685"/>
      <c r="DQ208" s="685"/>
      <c r="DR208" s="685"/>
      <c r="DS208" s="685"/>
      <c r="DT208" s="685"/>
      <c r="DU208" s="685"/>
      <c r="DV208" s="685"/>
      <c r="DW208" s="685"/>
      <c r="DX208" s="685"/>
      <c r="DY208" s="685"/>
      <c r="DZ208" s="685"/>
      <c r="EA208" s="685"/>
      <c r="EB208" s="685"/>
      <c r="EC208" s="685"/>
      <c r="ED208" s="685"/>
      <c r="EE208" s="685"/>
      <c r="EF208" s="685"/>
      <c r="EG208" s="685"/>
      <c r="EH208" s="685"/>
      <c r="EI208" s="685"/>
      <c r="EJ208" s="685"/>
      <c r="EK208" s="685"/>
      <c r="EL208" s="685"/>
      <c r="EM208" s="685"/>
      <c r="EN208" s="685"/>
      <c r="EO208" s="685"/>
      <c r="EP208" s="685"/>
      <c r="EQ208" s="685"/>
      <c r="ER208" s="685"/>
      <c r="ES208" s="685"/>
      <c r="ET208" s="685"/>
      <c r="EU208" s="685"/>
      <c r="EV208" s="685"/>
      <c r="EW208" s="685"/>
      <c r="EX208" s="685"/>
      <c r="EY208" s="685"/>
      <c r="EZ208" s="685"/>
      <c r="FA208" s="685"/>
      <c r="FB208" s="685"/>
      <c r="FC208" s="685"/>
      <c r="FD208" s="685"/>
      <c r="FE208" s="685"/>
      <c r="FF208" s="685"/>
      <c r="FG208" s="685"/>
      <c r="FH208" s="685"/>
      <c r="FI208" s="685"/>
      <c r="FJ208" s="685"/>
      <c r="FK208" s="685"/>
      <c r="FL208" s="685"/>
      <c r="FM208" s="685"/>
      <c r="FN208" s="685"/>
      <c r="FO208" s="685"/>
      <c r="FP208" s="685"/>
      <c r="FQ208" s="685"/>
      <c r="FR208" s="685"/>
      <c r="FS208" s="685"/>
      <c r="FT208" s="685"/>
      <c r="FU208" s="685"/>
      <c r="FV208" s="685"/>
      <c r="FW208" s="685"/>
      <c r="FX208" s="685"/>
      <c r="FY208" s="685"/>
      <c r="FZ208" s="685"/>
      <c r="GA208" s="685"/>
      <c r="GB208" s="691"/>
    </row>
    <row r="210" spans="63:69" ht="7.5" customHeight="1" thickBot="1"/>
    <row r="211" spans="63:69" ht="12.75" customHeight="1" thickBot="1">
      <c r="BK211" s="683" t="s">
        <v>271</v>
      </c>
      <c r="BL211" s="684"/>
      <c r="BQ211" s="61" t="s">
        <v>272</v>
      </c>
    </row>
    <row r="212" spans="63:69" ht="12.75" customHeight="1">
      <c r="BK212" s="201" t="s">
        <v>273</v>
      </c>
      <c r="BL212" s="202" t="s">
        <v>274</v>
      </c>
    </row>
    <row r="213" spans="63:69" ht="12.75" customHeight="1">
      <c r="BK213" s="203" t="s">
        <v>275</v>
      </c>
      <c r="BL213" s="204" t="s">
        <v>276</v>
      </c>
    </row>
    <row r="214" spans="63:69" ht="12.75" customHeight="1">
      <c r="BK214" s="203" t="s">
        <v>173</v>
      </c>
      <c r="BL214" s="205"/>
    </row>
    <row r="215" spans="63:69" ht="12.75" customHeight="1">
      <c r="BK215" s="203" t="s">
        <v>277</v>
      </c>
      <c r="BL215" s="204" t="s">
        <v>278</v>
      </c>
    </row>
    <row r="216" spans="63:69" ht="12.75" customHeight="1" thickBot="1">
      <c r="BK216" s="206" t="s">
        <v>279</v>
      </c>
      <c r="BL216" s="207" t="s">
        <v>280</v>
      </c>
    </row>
    <row r="217" spans="63:69" ht="12.75" customHeight="1" thickBot="1"/>
    <row r="218" spans="63:69" ht="12.75" customHeight="1" thickBot="1">
      <c r="BK218" s="683" t="s">
        <v>281</v>
      </c>
      <c r="BL218" s="684"/>
    </row>
    <row r="219" spans="63:69" ht="12.75" customHeight="1">
      <c r="BK219" s="201"/>
      <c r="BL219" s="208"/>
    </row>
    <row r="220" spans="63:69" ht="12.75" customHeight="1">
      <c r="BK220" s="203" t="s">
        <v>282</v>
      </c>
      <c r="BL220" s="209" t="s">
        <v>283</v>
      </c>
    </row>
    <row r="221" spans="63:69" ht="12.75" customHeight="1">
      <c r="BK221" s="203" t="s">
        <v>284</v>
      </c>
      <c r="BL221" s="209" t="s">
        <v>285</v>
      </c>
    </row>
    <row r="222" spans="63:69" ht="12.75" customHeight="1" thickBot="1">
      <c r="BK222" s="206" t="s">
        <v>286</v>
      </c>
      <c r="BL222" s="210" t="s">
        <v>287</v>
      </c>
    </row>
    <row r="223" spans="63:69" ht="12.75" customHeight="1" thickBot="1"/>
    <row r="224" spans="63:69" ht="12.75" customHeight="1" thickBot="1">
      <c r="BK224" s="683" t="s">
        <v>288</v>
      </c>
      <c r="BL224" s="684"/>
    </row>
    <row r="225" spans="63:64" ht="12.75" customHeight="1">
      <c r="BK225" s="201" t="s">
        <v>173</v>
      </c>
      <c r="BL225" s="211"/>
    </row>
    <row r="226" spans="63:64" ht="12.75" customHeight="1">
      <c r="BK226" s="203" t="s">
        <v>289</v>
      </c>
      <c r="BL226" s="212">
        <v>1</v>
      </c>
    </row>
    <row r="227" spans="63:64" ht="12.75" customHeight="1">
      <c r="BK227" s="203" t="s">
        <v>163</v>
      </c>
      <c r="BL227" s="212">
        <v>3</v>
      </c>
    </row>
    <row r="228" spans="63:64" ht="12.75" customHeight="1">
      <c r="BK228" s="203" t="s">
        <v>290</v>
      </c>
      <c r="BL228" s="212">
        <v>9</v>
      </c>
    </row>
    <row r="229" spans="63:64" ht="12.75" customHeight="1">
      <c r="BK229" s="203"/>
      <c r="BL229" s="212"/>
    </row>
    <row r="230" spans="63:64" ht="12.75" customHeight="1">
      <c r="BK230" s="203"/>
      <c r="BL230" s="212"/>
    </row>
    <row r="231" spans="63:64" ht="12.75" customHeight="1">
      <c r="BK231" s="203"/>
      <c r="BL231" s="212"/>
    </row>
    <row r="232" spans="63:64" ht="12.75" customHeight="1">
      <c r="BK232" s="203"/>
      <c r="BL232" s="212"/>
    </row>
    <row r="233" spans="63:64" ht="12.75" customHeight="1">
      <c r="BK233" s="203"/>
      <c r="BL233" s="212"/>
    </row>
    <row r="234" spans="63:64" ht="12.75" customHeight="1">
      <c r="BK234" s="203"/>
      <c r="BL234" s="212"/>
    </row>
    <row r="235" spans="63:64" ht="12.75" customHeight="1" thickBot="1">
      <c r="BK235" s="206"/>
      <c r="BL235" s="213"/>
    </row>
    <row r="236" spans="63:64" ht="12.75" customHeight="1" thickBot="1">
      <c r="BL236" s="214"/>
    </row>
    <row r="237" spans="63:64" ht="12.75" customHeight="1" thickBot="1">
      <c r="BK237" s="683" t="s">
        <v>233</v>
      </c>
      <c r="BL237" s="684"/>
    </row>
    <row r="238" spans="63:64" ht="12.75" customHeight="1">
      <c r="BK238" s="201"/>
      <c r="BL238" s="211"/>
    </row>
    <row r="239" spans="63:64" ht="12.75" customHeight="1">
      <c r="BK239" s="203" t="s">
        <v>165</v>
      </c>
      <c r="BL239" s="212">
        <v>1</v>
      </c>
    </row>
    <row r="240" spans="63:64" ht="12.75" customHeight="1">
      <c r="BK240" s="203"/>
      <c r="BL240" s="212">
        <v>2</v>
      </c>
    </row>
    <row r="241" spans="63:64" ht="12.75" customHeight="1">
      <c r="BK241" s="203" t="s">
        <v>291</v>
      </c>
      <c r="BL241" s="212">
        <v>3</v>
      </c>
    </row>
    <row r="242" spans="63:64" ht="12.75" customHeight="1">
      <c r="BK242" s="203"/>
      <c r="BL242" s="212">
        <v>4</v>
      </c>
    </row>
    <row r="243" spans="63:64" ht="12.75" customHeight="1">
      <c r="BK243" s="203" t="s">
        <v>161</v>
      </c>
      <c r="BL243" s="212">
        <v>5</v>
      </c>
    </row>
    <row r="244" spans="63:64" ht="12.75" customHeight="1">
      <c r="BK244" s="203"/>
      <c r="BL244" s="212"/>
    </row>
    <row r="245" spans="63:64" ht="12.75" customHeight="1">
      <c r="BK245" s="203"/>
      <c r="BL245" s="212"/>
    </row>
    <row r="246" spans="63:64" ht="12.75" customHeight="1">
      <c r="BK246" s="203"/>
      <c r="BL246" s="212"/>
    </row>
    <row r="247" spans="63:64" ht="12.75" customHeight="1">
      <c r="BK247" s="203"/>
      <c r="BL247" s="212"/>
    </row>
    <row r="248" spans="63:64" ht="12.75" customHeight="1" thickBot="1">
      <c r="BK248" s="206"/>
      <c r="BL248" s="213"/>
    </row>
    <row r="249" spans="63:64" ht="12.75" customHeight="1" thickBot="1"/>
    <row r="250" spans="63:64" ht="12.75" customHeight="1" thickBot="1">
      <c r="BK250" s="683" t="s">
        <v>292</v>
      </c>
      <c r="BL250" s="684"/>
    </row>
    <row r="251" spans="63:64" ht="12.75" customHeight="1">
      <c r="BK251" s="201"/>
      <c r="BL251" s="211"/>
    </row>
    <row r="252" spans="63:64" ht="12.75" customHeight="1">
      <c r="BK252" s="203" t="s">
        <v>165</v>
      </c>
      <c r="BL252" s="212">
        <v>1</v>
      </c>
    </row>
    <row r="253" spans="63:64" ht="12.75" customHeight="1">
      <c r="BK253" s="203"/>
      <c r="BL253" s="212">
        <v>2</v>
      </c>
    </row>
    <row r="254" spans="63:64" ht="12.75" customHeight="1">
      <c r="BK254" s="203" t="s">
        <v>291</v>
      </c>
      <c r="BL254" s="212">
        <v>3</v>
      </c>
    </row>
    <row r="255" spans="63:64" ht="12.75" customHeight="1">
      <c r="BK255" s="203"/>
      <c r="BL255" s="212">
        <v>4</v>
      </c>
    </row>
    <row r="256" spans="63:64" ht="12.75" customHeight="1">
      <c r="BK256" s="203" t="s">
        <v>161</v>
      </c>
      <c r="BL256" s="212">
        <v>5</v>
      </c>
    </row>
    <row r="257" spans="63:64" ht="12.75" customHeight="1">
      <c r="BK257" s="203"/>
      <c r="BL257" s="212"/>
    </row>
    <row r="258" spans="63:64" ht="12.75" customHeight="1">
      <c r="BK258" s="203"/>
      <c r="BL258" s="212"/>
    </row>
    <row r="259" spans="63:64" ht="12.75" customHeight="1">
      <c r="BK259" s="203"/>
      <c r="BL259" s="212"/>
    </row>
    <row r="260" spans="63:64" ht="12.75" customHeight="1">
      <c r="BK260" s="203"/>
      <c r="BL260" s="212"/>
    </row>
    <row r="261" spans="63:64" ht="12.75" customHeight="1" thickBot="1">
      <c r="BK261" s="206"/>
      <c r="BL261" s="213"/>
    </row>
    <row r="262" spans="63:64" ht="12.75" customHeight="1" thickBot="1"/>
    <row r="263" spans="63:64" ht="12.75" customHeight="1" thickBot="1">
      <c r="BK263" s="683" t="s">
        <v>293</v>
      </c>
      <c r="BL263" s="684"/>
    </row>
    <row r="264" spans="63:64" ht="12.75" customHeight="1">
      <c r="BK264" s="201"/>
      <c r="BL264" s="211"/>
    </row>
    <row r="265" spans="63:64" ht="12.75" customHeight="1">
      <c r="BK265" s="203" t="s">
        <v>294</v>
      </c>
      <c r="BL265" s="212">
        <v>1</v>
      </c>
    </row>
    <row r="266" spans="63:64" ht="12.75" customHeight="1">
      <c r="BK266" s="203"/>
      <c r="BL266" s="212">
        <v>2</v>
      </c>
    </row>
    <row r="267" spans="63:64" ht="12.75" customHeight="1">
      <c r="BK267" s="203"/>
      <c r="BL267" s="212">
        <v>3</v>
      </c>
    </row>
    <row r="268" spans="63:64" ht="12.75" customHeight="1">
      <c r="BK268" s="203"/>
      <c r="BL268" s="212">
        <v>4</v>
      </c>
    </row>
    <row r="269" spans="63:64" ht="12.75" customHeight="1">
      <c r="BK269" s="203" t="s">
        <v>295</v>
      </c>
      <c r="BL269" s="212">
        <v>5</v>
      </c>
    </row>
    <row r="270" spans="63:64" ht="12.75" customHeight="1">
      <c r="BK270" s="203"/>
      <c r="BL270" s="212"/>
    </row>
    <row r="271" spans="63:64" ht="12.75" customHeight="1">
      <c r="BK271" s="203"/>
      <c r="BL271" s="212"/>
    </row>
    <row r="272" spans="63:64" ht="12.75" customHeight="1">
      <c r="BK272" s="203"/>
      <c r="BL272" s="212"/>
    </row>
    <row r="273" spans="63:64" ht="12.75" customHeight="1">
      <c r="BK273" s="203"/>
      <c r="BL273" s="212"/>
    </row>
    <row r="274" spans="63:64" ht="12.75" customHeight="1" thickBot="1">
      <c r="BK274" s="206"/>
      <c r="BL274" s="213"/>
    </row>
    <row r="275" spans="63:64" ht="12.75" customHeight="1" thickBot="1"/>
    <row r="276" spans="63:64" ht="12.75" customHeight="1" thickBot="1">
      <c r="BK276" s="683" t="s">
        <v>296</v>
      </c>
      <c r="BL276" s="684"/>
    </row>
    <row r="277" spans="63:64" ht="12.75" customHeight="1">
      <c r="BK277" s="201"/>
      <c r="BL277" s="211"/>
    </row>
    <row r="278" spans="63:64" ht="12.75" customHeight="1">
      <c r="BK278" s="203" t="s">
        <v>297</v>
      </c>
      <c r="BL278" s="212">
        <v>1</v>
      </c>
    </row>
    <row r="279" spans="63:64" ht="12.75" customHeight="1">
      <c r="BK279" s="203"/>
      <c r="BL279" s="212">
        <v>2</v>
      </c>
    </row>
    <row r="280" spans="63:64" ht="12.75" customHeight="1">
      <c r="BK280" s="203" t="s">
        <v>298</v>
      </c>
      <c r="BL280" s="212">
        <v>3</v>
      </c>
    </row>
    <row r="281" spans="63:64" ht="12.75" customHeight="1">
      <c r="BK281" s="203"/>
      <c r="BL281" s="212">
        <v>4</v>
      </c>
    </row>
    <row r="282" spans="63:64" ht="12.75" customHeight="1">
      <c r="BK282" s="203" t="s">
        <v>299</v>
      </c>
      <c r="BL282" s="212">
        <v>5</v>
      </c>
    </row>
    <row r="283" spans="63:64" ht="12.75" customHeight="1">
      <c r="BK283" s="203"/>
      <c r="BL283" s="212"/>
    </row>
    <row r="284" spans="63:64" ht="12.75" customHeight="1">
      <c r="BK284" s="203"/>
      <c r="BL284" s="212"/>
    </row>
    <row r="285" spans="63:64" ht="12.75" customHeight="1">
      <c r="BK285" s="203"/>
      <c r="BL285" s="212"/>
    </row>
    <row r="286" spans="63:64" ht="12.75" customHeight="1">
      <c r="BK286" s="203"/>
      <c r="BL286" s="212"/>
    </row>
    <row r="287" spans="63:64" ht="12.75" customHeight="1" thickBot="1">
      <c r="BK287" s="206"/>
      <c r="BL287" s="213"/>
    </row>
    <row r="288" spans="63:64" ht="12.75" customHeight="1"/>
    <row r="289" ht="12.75" customHeight="1"/>
  </sheetData>
  <mergeCells count="2425">
    <mergeCell ref="DV12:DW13"/>
    <mergeCell ref="ED20:EE21"/>
    <mergeCell ref="EB18:EC19"/>
    <mergeCell ref="DV16:DW17"/>
    <mergeCell ref="DV20:DW21"/>
    <mergeCell ref="DZ20:EA21"/>
    <mergeCell ref="DZ16:EA17"/>
    <mergeCell ref="DX14:DY15"/>
    <mergeCell ref="DX18:DY19"/>
    <mergeCell ref="DT10:DU11"/>
    <mergeCell ref="DR16:DS17"/>
    <mergeCell ref="DR12:DS13"/>
    <mergeCell ref="C3:V3"/>
    <mergeCell ref="C4:V4"/>
    <mergeCell ref="C5:V5"/>
    <mergeCell ref="C6:V6"/>
    <mergeCell ref="DP14:DQ15"/>
    <mergeCell ref="DT14:DU15"/>
    <mergeCell ref="DN16:DO17"/>
    <mergeCell ref="DT22:DU23"/>
    <mergeCell ref="EF22:EG23"/>
    <mergeCell ref="DD26:DE27"/>
    <mergeCell ref="DH26:DI27"/>
    <mergeCell ref="DL26:DM27"/>
    <mergeCell ref="DP26:DQ27"/>
    <mergeCell ref="EB22:EC23"/>
    <mergeCell ref="DX22:DY23"/>
    <mergeCell ref="DF24:DG25"/>
    <mergeCell ref="DJ24:DK25"/>
    <mergeCell ref="DL18:DM19"/>
    <mergeCell ref="DP18:DQ19"/>
    <mergeCell ref="EH24:EI25"/>
    <mergeCell ref="DX26:DY27"/>
    <mergeCell ref="EB26:EC27"/>
    <mergeCell ref="DT26:DU27"/>
    <mergeCell ref="EF26:EG27"/>
    <mergeCell ref="DV24:DW25"/>
    <mergeCell ref="ED24:EE25"/>
    <mergeCell ref="DZ24:EA25"/>
    <mergeCell ref="DN24:DO25"/>
    <mergeCell ref="DR24:DS25"/>
    <mergeCell ref="DH22:DI23"/>
    <mergeCell ref="DJ20:DK21"/>
    <mergeCell ref="DN20:DO21"/>
    <mergeCell ref="DR20:DS21"/>
    <mergeCell ref="DL22:DM23"/>
    <mergeCell ref="DP22:DQ23"/>
    <mergeCell ref="DT18:DU19"/>
    <mergeCell ref="DB28:DC29"/>
    <mergeCell ref="DF28:DG29"/>
    <mergeCell ref="DJ28:DK29"/>
    <mergeCell ref="DN28:DO29"/>
    <mergeCell ref="DD30:DE31"/>
    <mergeCell ref="DL30:DM31"/>
    <mergeCell ref="EN30:EO31"/>
    <mergeCell ref="DV32:DW33"/>
    <mergeCell ref="ED32:EE33"/>
    <mergeCell ref="EH32:EI33"/>
    <mergeCell ref="DZ32:EA33"/>
    <mergeCell ref="EF30:EG31"/>
    <mergeCell ref="EL32:EM33"/>
    <mergeCell ref="DP30:DQ31"/>
    <mergeCell ref="EJ26:EK27"/>
    <mergeCell ref="DV28:DW29"/>
    <mergeCell ref="DZ28:EA29"/>
    <mergeCell ref="DX30:DY31"/>
    <mergeCell ref="EJ30:EK31"/>
    <mergeCell ref="ED28:EE29"/>
    <mergeCell ref="EH28:EI29"/>
    <mergeCell ref="EB30:EC31"/>
    <mergeCell ref="DR28:DS29"/>
    <mergeCell ref="CV34:CW35"/>
    <mergeCell ref="CZ34:DA35"/>
    <mergeCell ref="DD34:DE35"/>
    <mergeCell ref="DH34:DI35"/>
    <mergeCell ref="DB36:DC37"/>
    <mergeCell ref="CX32:CY33"/>
    <mergeCell ref="DB32:DC33"/>
    <mergeCell ref="DF32:DG33"/>
    <mergeCell ref="CZ30:DA31"/>
    <mergeCell ref="DH30:DI31"/>
    <mergeCell ref="EB34:EC35"/>
    <mergeCell ref="DT34:DU35"/>
    <mergeCell ref="DP34:DQ35"/>
    <mergeCell ref="DR32:DS33"/>
    <mergeCell ref="DN32:DO33"/>
    <mergeCell ref="DN36:DO37"/>
    <mergeCell ref="DZ36:EA37"/>
    <mergeCell ref="EL28:EM29"/>
    <mergeCell ref="EP32:EQ33"/>
    <mergeCell ref="DH38:DI39"/>
    <mergeCell ref="DL38:DM39"/>
    <mergeCell ref="DP38:DQ39"/>
    <mergeCell ref="DX34:DY35"/>
    <mergeCell ref="DT30:DU31"/>
    <mergeCell ref="DJ32:DK33"/>
    <mergeCell ref="ER34:ES35"/>
    <mergeCell ref="EP36:EQ37"/>
    <mergeCell ref="EJ34:EK35"/>
    <mergeCell ref="EN34:EO35"/>
    <mergeCell ref="EL36:EM37"/>
    <mergeCell ref="EF34:EG35"/>
    <mergeCell ref="EX40:EY41"/>
    <mergeCell ref="DR40:DS41"/>
    <mergeCell ref="EL40:EM41"/>
    <mergeCell ref="DV40:DW41"/>
    <mergeCell ref="DZ40:EA41"/>
    <mergeCell ref="ED40:EE41"/>
    <mergeCell ref="ET40:EU41"/>
    <mergeCell ref="EP40:EQ41"/>
    <mergeCell ref="DN40:DO41"/>
    <mergeCell ref="EH40:EI41"/>
    <mergeCell ref="EV38:EW39"/>
    <mergeCell ref="DL34:DM35"/>
    <mergeCell ref="CP40:CQ41"/>
    <mergeCell ref="CT40:CU41"/>
    <mergeCell ref="CX40:CY41"/>
    <mergeCell ref="DB40:DC41"/>
    <mergeCell ref="DR36:DS37"/>
    <mergeCell ref="DX38:DY39"/>
    <mergeCell ref="ET36:EU37"/>
    <mergeCell ref="DF40:DG41"/>
    <mergeCell ref="DJ40:DK41"/>
    <mergeCell ref="ER38:ES39"/>
    <mergeCell ref="EB38:EC39"/>
    <mergeCell ref="EF38:EG39"/>
    <mergeCell ref="EJ38:EK39"/>
    <mergeCell ref="EN38:EO39"/>
    <mergeCell ref="CR38:CS39"/>
    <mergeCell ref="CV38:CW39"/>
    <mergeCell ref="CZ38:DA39"/>
    <mergeCell ref="DD38:DE39"/>
    <mergeCell ref="EH36:EI37"/>
    <mergeCell ref="DJ36:DK37"/>
    <mergeCell ref="DT38:DU39"/>
    <mergeCell ref="ED36:EE37"/>
    <mergeCell ref="DV36:DW37"/>
    <mergeCell ref="CT36:CU37"/>
    <mergeCell ref="DF36:DG37"/>
    <mergeCell ref="CX36:CY37"/>
    <mergeCell ref="CJ46:CK47"/>
    <mergeCell ref="CN46:CO47"/>
    <mergeCell ref="CR46:CS47"/>
    <mergeCell ref="CV46:CW47"/>
    <mergeCell ref="CZ46:DA47"/>
    <mergeCell ref="CZ42:DA43"/>
    <mergeCell ref="ET44:EU45"/>
    <mergeCell ref="DT42:DU43"/>
    <mergeCell ref="CL44:CM45"/>
    <mergeCell ref="CP44:CQ45"/>
    <mergeCell ref="CT44:CU45"/>
    <mergeCell ref="CX44:CY45"/>
    <mergeCell ref="CN42:CO43"/>
    <mergeCell ref="CR42:CS43"/>
    <mergeCell ref="CV42:CW43"/>
    <mergeCell ref="DB44:DC45"/>
    <mergeCell ref="ER42:ES43"/>
    <mergeCell ref="DD42:DE43"/>
    <mergeCell ref="DH42:DI43"/>
    <mergeCell ref="EJ42:EK43"/>
    <mergeCell ref="EF42:EG43"/>
    <mergeCell ref="DF44:DG45"/>
    <mergeCell ref="DJ44:DK45"/>
    <mergeCell ref="DN44:DO45"/>
    <mergeCell ref="FD46:FE47"/>
    <mergeCell ref="EB46:EC47"/>
    <mergeCell ref="EF46:EG47"/>
    <mergeCell ref="ER46:ES47"/>
    <mergeCell ref="EV46:EW47"/>
    <mergeCell ref="EJ46:EK47"/>
    <mergeCell ref="EN46:EO47"/>
    <mergeCell ref="FB44:FC45"/>
    <mergeCell ref="ED44:EE45"/>
    <mergeCell ref="DV44:DW45"/>
    <mergeCell ref="DZ44:EA45"/>
    <mergeCell ref="EL44:EM45"/>
    <mergeCell ref="EH44:EI45"/>
    <mergeCell ref="EX44:EY45"/>
    <mergeCell ref="DX42:DY43"/>
    <mergeCell ref="DL42:DM43"/>
    <mergeCell ref="DR44:DS45"/>
    <mergeCell ref="EP44:EQ45"/>
    <mergeCell ref="EB42:EC43"/>
    <mergeCell ref="EN42:EO43"/>
    <mergeCell ref="EZ42:FA43"/>
    <mergeCell ref="DP42:DQ43"/>
    <mergeCell ref="EV42:EW43"/>
    <mergeCell ref="DT46:DU47"/>
    <mergeCell ref="DD46:DE47"/>
    <mergeCell ref="DH46:DI47"/>
    <mergeCell ref="DL46:DM47"/>
    <mergeCell ref="DP46:DQ47"/>
    <mergeCell ref="DH50:DI51"/>
    <mergeCell ref="DF48:DG49"/>
    <mergeCell ref="DX46:DY47"/>
    <mergeCell ref="EP48:EQ49"/>
    <mergeCell ref="FB48:FC49"/>
    <mergeCell ref="ET48:EU49"/>
    <mergeCell ref="EX48:EY49"/>
    <mergeCell ref="ED48:EE49"/>
    <mergeCell ref="EH48:EI49"/>
    <mergeCell ref="EL48:EM49"/>
    <mergeCell ref="DZ48:EA49"/>
    <mergeCell ref="EZ46:FA47"/>
    <mergeCell ref="EN50:EO51"/>
    <mergeCell ref="DB48:DC49"/>
    <mergeCell ref="CF50:CG51"/>
    <mergeCell ref="CJ50:CK51"/>
    <mergeCell ref="CN50:CO51"/>
    <mergeCell ref="CR50:CS51"/>
    <mergeCell ref="EJ50:EK51"/>
    <mergeCell ref="EB50:EC51"/>
    <mergeCell ref="EF50:EG51"/>
    <mergeCell ref="DL50:DM51"/>
    <mergeCell ref="DP50:DQ51"/>
    <mergeCell ref="CH48:CI49"/>
    <mergeCell ref="CL48:CM49"/>
    <mergeCell ref="CP48:CQ49"/>
    <mergeCell ref="CT48:CU49"/>
    <mergeCell ref="CV50:CW51"/>
    <mergeCell ref="CZ50:DA51"/>
    <mergeCell ref="CX48:CY49"/>
    <mergeCell ref="DJ48:DK49"/>
    <mergeCell ref="DN48:DO49"/>
    <mergeCell ref="DD50:DE51"/>
    <mergeCell ref="FB52:FC53"/>
    <mergeCell ref="FF52:FG53"/>
    <mergeCell ref="ED52:EE53"/>
    <mergeCell ref="EH52:EI53"/>
    <mergeCell ref="EL52:EM53"/>
    <mergeCell ref="EP52:EQ53"/>
    <mergeCell ref="ET52:EU53"/>
    <mergeCell ref="EX52:EY53"/>
    <mergeCell ref="DT50:DU51"/>
    <mergeCell ref="DV48:DW49"/>
    <mergeCell ref="DR48:DS49"/>
    <mergeCell ref="FH50:FI51"/>
    <mergeCell ref="EZ50:FA51"/>
    <mergeCell ref="FD50:FE51"/>
    <mergeCell ref="ER50:ES51"/>
    <mergeCell ref="EV50:EW51"/>
    <mergeCell ref="DX50:DY51"/>
    <mergeCell ref="FF48:FG49"/>
    <mergeCell ref="DH54:DI55"/>
    <mergeCell ref="CD52:CE53"/>
    <mergeCell ref="CH52:CI53"/>
    <mergeCell ref="CL52:CM53"/>
    <mergeCell ref="CP52:CQ53"/>
    <mergeCell ref="CT52:CU53"/>
    <mergeCell ref="CX52:CY53"/>
    <mergeCell ref="DZ52:EA53"/>
    <mergeCell ref="DJ52:DK53"/>
    <mergeCell ref="DN52:DO53"/>
    <mergeCell ref="EN54:EO55"/>
    <mergeCell ref="EF54:EG55"/>
    <mergeCell ref="EJ54:EK55"/>
    <mergeCell ref="DX54:DY55"/>
    <mergeCell ref="EB54:EC55"/>
    <mergeCell ref="DR52:DS53"/>
    <mergeCell ref="DV52:DW53"/>
    <mergeCell ref="DF52:DG53"/>
    <mergeCell ref="FN56:FO57"/>
    <mergeCell ref="FJ56:FK57"/>
    <mergeCell ref="FF56:FG57"/>
    <mergeCell ref="FB56:FC57"/>
    <mergeCell ref="EH56:EI57"/>
    <mergeCell ref="DF56:DG57"/>
    <mergeCell ref="FL54:FM55"/>
    <mergeCell ref="BZ56:CA57"/>
    <mergeCell ref="CD56:CE57"/>
    <mergeCell ref="CH56:CI57"/>
    <mergeCell ref="CL56:CM57"/>
    <mergeCell ref="CP56:CQ57"/>
    <mergeCell ref="CT56:CU57"/>
    <mergeCell ref="EL56:EM57"/>
    <mergeCell ref="FD54:FE55"/>
    <mergeCell ref="DL54:DM55"/>
    <mergeCell ref="FJ52:FK53"/>
    <mergeCell ref="CB54:CC55"/>
    <mergeCell ref="CF54:CG55"/>
    <mergeCell ref="CJ54:CK55"/>
    <mergeCell ref="CN54:CO55"/>
    <mergeCell ref="CR54:CS55"/>
    <mergeCell ref="FH54:FI55"/>
    <mergeCell ref="ER54:ES55"/>
    <mergeCell ref="EV54:EW55"/>
    <mergeCell ref="EZ54:FA55"/>
    <mergeCell ref="DP54:DQ55"/>
    <mergeCell ref="DT54:DU55"/>
    <mergeCell ref="DB52:DC53"/>
    <mergeCell ref="CV54:CW55"/>
    <mergeCell ref="CZ54:DA55"/>
    <mergeCell ref="DD54:DE55"/>
    <mergeCell ref="DL62:DM63"/>
    <mergeCell ref="EJ62:EK63"/>
    <mergeCell ref="FD58:FE59"/>
    <mergeCell ref="ER58:ES59"/>
    <mergeCell ref="EP60:EQ61"/>
    <mergeCell ref="EX60:EY61"/>
    <mergeCell ref="ED56:EE57"/>
    <mergeCell ref="DD58:DE59"/>
    <mergeCell ref="DT58:DU59"/>
    <mergeCell ref="BX58:BY59"/>
    <mergeCell ref="CB58:CC59"/>
    <mergeCell ref="CF58:CG59"/>
    <mergeCell ref="CJ58:CK59"/>
    <mergeCell ref="CN58:CO59"/>
    <mergeCell ref="CR58:CS59"/>
    <mergeCell ref="DJ56:DK57"/>
    <mergeCell ref="DN56:DO57"/>
    <mergeCell ref="DR56:DS57"/>
    <mergeCell ref="DV56:DW57"/>
    <mergeCell ref="DZ56:EA57"/>
    <mergeCell ref="DB56:DC57"/>
    <mergeCell ref="CX56:CY57"/>
    <mergeCell ref="EP56:EQ57"/>
    <mergeCell ref="ET56:EU57"/>
    <mergeCell ref="EX56:EY57"/>
    <mergeCell ref="CD60:CE61"/>
    <mergeCell ref="CH60:CI61"/>
    <mergeCell ref="CV58:CW59"/>
    <mergeCell ref="CL60:CM61"/>
    <mergeCell ref="FH58:FI59"/>
    <mergeCell ref="EV58:EW59"/>
    <mergeCell ref="EF58:EG59"/>
    <mergeCell ref="CZ58:DA59"/>
    <mergeCell ref="EB58:EC59"/>
    <mergeCell ref="DH58:DI59"/>
    <mergeCell ref="EN58:EO59"/>
    <mergeCell ref="EJ58:EK59"/>
    <mergeCell ref="DP58:DQ59"/>
    <mergeCell ref="DL58:DM59"/>
    <mergeCell ref="FP58:FQ59"/>
    <mergeCell ref="DX58:DY59"/>
    <mergeCell ref="EZ58:FA59"/>
    <mergeCell ref="DF60:DG61"/>
    <mergeCell ref="DZ60:EA61"/>
    <mergeCell ref="ET60:EU61"/>
    <mergeCell ref="EL60:EM61"/>
    <mergeCell ref="DN60:DO61"/>
    <mergeCell ref="DV60:DW61"/>
    <mergeCell ref="FL58:FM59"/>
    <mergeCell ref="BT62:BU63"/>
    <mergeCell ref="BX62:BY63"/>
    <mergeCell ref="CB62:CC63"/>
    <mergeCell ref="CF62:CG63"/>
    <mergeCell ref="CN62:CO63"/>
    <mergeCell ref="CJ62:CK63"/>
    <mergeCell ref="FT62:FU63"/>
    <mergeCell ref="FH62:FI63"/>
    <mergeCell ref="FL62:FM63"/>
    <mergeCell ref="ER62:ES63"/>
    <mergeCell ref="EV62:EW63"/>
    <mergeCell ref="EZ62:FA63"/>
    <mergeCell ref="FD62:FE63"/>
    <mergeCell ref="FP62:FQ63"/>
    <mergeCell ref="EN62:EO63"/>
    <mergeCell ref="CV62:CW63"/>
    <mergeCell ref="DR60:DS61"/>
    <mergeCell ref="DB60:DC61"/>
    <mergeCell ref="DT62:DU63"/>
    <mergeCell ref="CZ62:DA63"/>
    <mergeCell ref="FB60:FC61"/>
    <mergeCell ref="DD62:DE63"/>
    <mergeCell ref="DH62:DI63"/>
    <mergeCell ref="DX62:DY63"/>
    <mergeCell ref="DP62:DQ63"/>
    <mergeCell ref="EB62:EC63"/>
    <mergeCell ref="EF62:EG63"/>
    <mergeCell ref="FR60:FS61"/>
    <mergeCell ref="FJ60:FK61"/>
    <mergeCell ref="FN60:FO61"/>
    <mergeCell ref="DJ60:DK61"/>
    <mergeCell ref="BV60:BW61"/>
    <mergeCell ref="BZ60:CA61"/>
    <mergeCell ref="CJ66:CK67"/>
    <mergeCell ref="CR66:CS67"/>
    <mergeCell ref="CP64:CQ65"/>
    <mergeCell ref="CT64:CU65"/>
    <mergeCell ref="CX64:CY65"/>
    <mergeCell ref="CL64:CM65"/>
    <mergeCell ref="FV64:FW65"/>
    <mergeCell ref="ET64:EU65"/>
    <mergeCell ref="EX64:EY65"/>
    <mergeCell ref="FB64:FC65"/>
    <mergeCell ref="FF64:FG65"/>
    <mergeCell ref="FR64:FS65"/>
    <mergeCell ref="FN64:FO65"/>
    <mergeCell ref="FJ64:FK65"/>
    <mergeCell ref="EP64:EQ65"/>
    <mergeCell ref="DN64:DO65"/>
    <mergeCell ref="DF64:DG65"/>
    <mergeCell ref="DJ64:DK65"/>
    <mergeCell ref="DR64:DS65"/>
    <mergeCell ref="DV64:DW65"/>
    <mergeCell ref="EH64:EI65"/>
    <mergeCell ref="ED64:EE65"/>
    <mergeCell ref="DZ64:EA65"/>
    <mergeCell ref="CP60:CQ61"/>
    <mergeCell ref="CT60:CU61"/>
    <mergeCell ref="CX60:CY61"/>
    <mergeCell ref="EH60:EI61"/>
    <mergeCell ref="ED60:EE61"/>
    <mergeCell ref="FF60:FG61"/>
    <mergeCell ref="CR62:CS63"/>
    <mergeCell ref="FX66:FY67"/>
    <mergeCell ref="FU69:FX72"/>
    <mergeCell ref="FY69:GB72"/>
    <mergeCell ref="FL66:FM67"/>
    <mergeCell ref="FP66:FQ67"/>
    <mergeCell ref="FT66:FU67"/>
    <mergeCell ref="EZ66:FA67"/>
    <mergeCell ref="FD66:FE67"/>
    <mergeCell ref="FA69:FD72"/>
    <mergeCell ref="FH66:FI67"/>
    <mergeCell ref="CV66:CW67"/>
    <mergeCell ref="CN66:CO67"/>
    <mergeCell ref="ER66:ES67"/>
    <mergeCell ref="EV66:EW67"/>
    <mergeCell ref="CZ66:DA67"/>
    <mergeCell ref="EN66:EO67"/>
    <mergeCell ref="DP66:DQ67"/>
    <mergeCell ref="EB66:EC67"/>
    <mergeCell ref="EF66:EG67"/>
    <mergeCell ref="DD66:DE67"/>
    <mergeCell ref="DH66:DI67"/>
    <mergeCell ref="BK69:BL72"/>
    <mergeCell ref="BM69:BP72"/>
    <mergeCell ref="BQ69:BT72"/>
    <mergeCell ref="BU69:BX72"/>
    <mergeCell ref="CC69:CF72"/>
    <mergeCell ref="CW69:CZ72"/>
    <mergeCell ref="CK69:CN72"/>
    <mergeCell ref="CO69:CR72"/>
    <mergeCell ref="CS69:CV72"/>
    <mergeCell ref="EW69:EZ72"/>
    <mergeCell ref="DI69:DL72"/>
    <mergeCell ref="DM69:DP72"/>
    <mergeCell ref="EL64:EM65"/>
    <mergeCell ref="DX66:DY67"/>
    <mergeCell ref="EC69:EF72"/>
    <mergeCell ref="EG69:EJ72"/>
    <mergeCell ref="EJ66:EK67"/>
    <mergeCell ref="DQ69:DT72"/>
    <mergeCell ref="DT66:DU67"/>
    <mergeCell ref="DL66:DM67"/>
    <mergeCell ref="CH64:CI65"/>
    <mergeCell ref="BP66:BQ67"/>
    <mergeCell ref="BT66:BU67"/>
    <mergeCell ref="BX66:BY67"/>
    <mergeCell ref="CB66:CC67"/>
    <mergeCell ref="CF66:CG67"/>
    <mergeCell ref="BR64:BS65"/>
    <mergeCell ref="BV64:BW65"/>
    <mergeCell ref="BZ64:CA65"/>
    <mergeCell ref="CD64:CE65"/>
    <mergeCell ref="DB64:DC65"/>
    <mergeCell ref="EK69:EN72"/>
    <mergeCell ref="BM74:BP74"/>
    <mergeCell ref="CC75:CF78"/>
    <mergeCell ref="CG75:CJ78"/>
    <mergeCell ref="CG74:CJ74"/>
    <mergeCell ref="BQ74:BT74"/>
    <mergeCell ref="BU74:BX74"/>
    <mergeCell ref="BY74:CB74"/>
    <mergeCell ref="CC74:CF74"/>
    <mergeCell ref="BU75:BX78"/>
    <mergeCell ref="GC73:GH73"/>
    <mergeCell ref="FE69:FH72"/>
    <mergeCell ref="FI69:FL72"/>
    <mergeCell ref="FM69:FP72"/>
    <mergeCell ref="FQ69:FT72"/>
    <mergeCell ref="BM73:GB73"/>
    <mergeCell ref="EO69:ER72"/>
    <mergeCell ref="ES69:EV72"/>
    <mergeCell ref="CG69:CJ72"/>
    <mergeCell ref="BY69:CB72"/>
    <mergeCell ref="DU69:DX72"/>
    <mergeCell ref="DY69:EB72"/>
    <mergeCell ref="CK74:CN74"/>
    <mergeCell ref="CO74:CR74"/>
    <mergeCell ref="DA69:DD72"/>
    <mergeCell ref="DE69:DH72"/>
    <mergeCell ref="CS74:CV74"/>
    <mergeCell ref="CW74:CZ74"/>
    <mergeCell ref="DA74:DD74"/>
    <mergeCell ref="DE74:DH74"/>
    <mergeCell ref="FA74:FD74"/>
    <mergeCell ref="FY74:GB74"/>
    <mergeCell ref="FM74:FP74"/>
    <mergeCell ref="FQ74:FT74"/>
    <mergeCell ref="FQ75:FT78"/>
    <mergeCell ref="FU75:FX78"/>
    <mergeCell ref="FU74:FX74"/>
    <mergeCell ref="EK74:EN74"/>
    <mergeCell ref="EG75:EJ78"/>
    <mergeCell ref="DI74:DL74"/>
    <mergeCell ref="DM74:DP74"/>
    <mergeCell ref="DY74:EB74"/>
    <mergeCell ref="DU74:DX74"/>
    <mergeCell ref="DQ74:DT74"/>
    <mergeCell ref="EK75:EN78"/>
    <mergeCell ref="DU75:DX78"/>
    <mergeCell ref="EC75:EF78"/>
    <mergeCell ref="DQ75:DT78"/>
    <mergeCell ref="DI75:DL78"/>
    <mergeCell ref="DM75:DP78"/>
    <mergeCell ref="DY75:EB78"/>
    <mergeCell ref="EC74:EF74"/>
    <mergeCell ref="EG74:EJ74"/>
    <mergeCell ref="BF80:BG81"/>
    <mergeCell ref="CO79:CR82"/>
    <mergeCell ref="BY79:CB82"/>
    <mergeCell ref="CG79:CJ82"/>
    <mergeCell ref="CK79:CN82"/>
    <mergeCell ref="GH79:GH82"/>
    <mergeCell ref="GE79:GE82"/>
    <mergeCell ref="GG79:GG82"/>
    <mergeCell ref="GF79:GF82"/>
    <mergeCell ref="DQ79:DT82"/>
    <mergeCell ref="DU79:DX82"/>
    <mergeCell ref="GD79:GD82"/>
    <mergeCell ref="EK79:EN82"/>
    <mergeCell ref="FI79:FL82"/>
    <mergeCell ref="FE79:FH82"/>
    <mergeCell ref="EO74:ER74"/>
    <mergeCell ref="ES74:EV74"/>
    <mergeCell ref="GH75:GH78"/>
    <mergeCell ref="GE75:GE78"/>
    <mergeCell ref="GF75:GF78"/>
    <mergeCell ref="GG75:GG78"/>
    <mergeCell ref="GD75:GD78"/>
    <mergeCell ref="GC75:GC78"/>
    <mergeCell ref="FY75:GB78"/>
    <mergeCell ref="FM75:FP78"/>
    <mergeCell ref="BM75:BP78"/>
    <mergeCell ref="FE74:FH74"/>
    <mergeCell ref="EW75:EZ78"/>
    <mergeCell ref="EO75:ER78"/>
    <mergeCell ref="ES75:EV78"/>
    <mergeCell ref="FI74:FL74"/>
    <mergeCell ref="EW74:EZ74"/>
    <mergeCell ref="FY79:GB82"/>
    <mergeCell ref="CS79:CV82"/>
    <mergeCell ref="DE79:DH82"/>
    <mergeCell ref="DM79:DP82"/>
    <mergeCell ref="EC79:EF82"/>
    <mergeCell ref="EG79:EJ82"/>
    <mergeCell ref="DY79:EB82"/>
    <mergeCell ref="CK75:CN78"/>
    <mergeCell ref="CO75:CR78"/>
    <mergeCell ref="GC79:GC82"/>
    <mergeCell ref="EO79:ER82"/>
    <mergeCell ref="FU79:FX82"/>
    <mergeCell ref="ES79:EV82"/>
    <mergeCell ref="EW79:EZ82"/>
    <mergeCell ref="FA79:FD82"/>
    <mergeCell ref="FQ79:FT82"/>
    <mergeCell ref="FM79:FP82"/>
    <mergeCell ref="DA75:DD78"/>
    <mergeCell ref="CS75:CV78"/>
    <mergeCell ref="CW75:CZ78"/>
    <mergeCell ref="DI79:DL82"/>
    <mergeCell ref="DE75:DH78"/>
    <mergeCell ref="FA75:FD78"/>
    <mergeCell ref="FE75:FH78"/>
    <mergeCell ref="FI75:FL78"/>
    <mergeCell ref="FI83:FL86"/>
    <mergeCell ref="GH83:GH86"/>
    <mergeCell ref="FU83:FX86"/>
    <mergeCell ref="FY83:GB86"/>
    <mergeCell ref="GC83:GC86"/>
    <mergeCell ref="GD83:GD86"/>
    <mergeCell ref="GE83:GE86"/>
    <mergeCell ref="GF83:GF86"/>
    <mergeCell ref="GG83:GG86"/>
    <mergeCell ref="CC83:CF86"/>
    <mergeCell ref="CG83:CJ86"/>
    <mergeCell ref="CK83:CN86"/>
    <mergeCell ref="CO83:CR86"/>
    <mergeCell ref="FQ83:FT86"/>
    <mergeCell ref="EO83:ER86"/>
    <mergeCell ref="FM83:FP86"/>
    <mergeCell ref="ES83:EV86"/>
    <mergeCell ref="EW83:EZ86"/>
    <mergeCell ref="FA83:FD86"/>
    <mergeCell ref="CS83:CV86"/>
    <mergeCell ref="CW83:CZ86"/>
    <mergeCell ref="DA83:DD86"/>
    <mergeCell ref="FE83:FH86"/>
    <mergeCell ref="DY83:EB86"/>
    <mergeCell ref="DE83:DH86"/>
    <mergeCell ref="DM83:DP86"/>
    <mergeCell ref="DQ83:DT86"/>
    <mergeCell ref="DU83:DX86"/>
    <mergeCell ref="EK83:EN86"/>
    <mergeCell ref="DI83:DL86"/>
    <mergeCell ref="BY83:CB86"/>
    <mergeCell ref="EC83:EF86"/>
    <mergeCell ref="EG83:EJ86"/>
    <mergeCell ref="BU87:BX90"/>
    <mergeCell ref="BY87:CB90"/>
    <mergeCell ref="BM83:BP86"/>
    <mergeCell ref="BQ83:BT86"/>
    <mergeCell ref="BH86:BI87"/>
    <mergeCell ref="BK87:BK90"/>
    <mergeCell ref="BL87:BL90"/>
    <mergeCell ref="BM87:BP90"/>
    <mergeCell ref="BQ87:BT90"/>
    <mergeCell ref="BH82:BI83"/>
    <mergeCell ref="BK83:BK86"/>
    <mergeCell ref="BM79:BP82"/>
    <mergeCell ref="DA79:DD82"/>
    <mergeCell ref="CW79:CZ82"/>
    <mergeCell ref="BQ79:BT82"/>
    <mergeCell ref="CC79:CF82"/>
    <mergeCell ref="BH78:BI79"/>
    <mergeCell ref="BK79:BK82"/>
    <mergeCell ref="BL79:BL82"/>
    <mergeCell ref="BY75:CB78"/>
    <mergeCell ref="BQ75:BT78"/>
    <mergeCell ref="BU79:BX82"/>
    <mergeCell ref="BK75:BK78"/>
    <mergeCell ref="BL75:BL78"/>
    <mergeCell ref="GG91:GG94"/>
    <mergeCell ref="GF91:GF94"/>
    <mergeCell ref="GE91:GE94"/>
    <mergeCell ref="CW91:CZ94"/>
    <mergeCell ref="FM91:FP94"/>
    <mergeCell ref="DI91:DL94"/>
    <mergeCell ref="FI91:FL94"/>
    <mergeCell ref="EO91:ER94"/>
    <mergeCell ref="AV90:AW91"/>
    <mergeCell ref="AZ90:BA91"/>
    <mergeCell ref="BD90:BE91"/>
    <mergeCell ref="BH90:BI91"/>
    <mergeCell ref="EC87:EF90"/>
    <mergeCell ref="BY91:CB94"/>
    <mergeCell ref="CK87:CN90"/>
    <mergeCell ref="CO87:CR90"/>
    <mergeCell ref="DA87:DD90"/>
    <mergeCell ref="CC87:CF90"/>
    <mergeCell ref="AX88:AY89"/>
    <mergeCell ref="BB88:BC89"/>
    <mergeCell ref="AZ86:BA87"/>
    <mergeCell ref="BD86:BE87"/>
    <mergeCell ref="BF88:BG89"/>
    <mergeCell ref="BL83:BL86"/>
    <mergeCell ref="BB84:BC85"/>
    <mergeCell ref="BF84:BG85"/>
    <mergeCell ref="BD82:BE83"/>
    <mergeCell ref="BQ91:BT94"/>
    <mergeCell ref="BK91:BK94"/>
    <mergeCell ref="DA91:DD94"/>
    <mergeCell ref="DE91:DH94"/>
    <mergeCell ref="BU83:BX86"/>
    <mergeCell ref="GD87:GD90"/>
    <mergeCell ref="GE87:GE90"/>
    <mergeCell ref="DM87:DP90"/>
    <mergeCell ref="DQ87:DT90"/>
    <mergeCell ref="DU87:DX90"/>
    <mergeCell ref="DY87:EB90"/>
    <mergeCell ref="FU87:FX90"/>
    <mergeCell ref="FA87:FD90"/>
    <mergeCell ref="FI87:FL90"/>
    <mergeCell ref="EO87:ER90"/>
    <mergeCell ref="ES87:EV90"/>
    <mergeCell ref="FE87:FH90"/>
    <mergeCell ref="CG87:CJ90"/>
    <mergeCell ref="CC91:CF94"/>
    <mergeCell ref="DQ91:DT94"/>
    <mergeCell ref="DM91:DP94"/>
    <mergeCell ref="EK87:EN90"/>
    <mergeCell ref="DE87:DH90"/>
    <mergeCell ref="CS87:CV90"/>
    <mergeCell ref="CW87:CZ90"/>
    <mergeCell ref="EG87:EJ90"/>
    <mergeCell ref="DI87:DL90"/>
    <mergeCell ref="CK91:CN94"/>
    <mergeCell ref="FA91:FD94"/>
    <mergeCell ref="EW95:EZ98"/>
    <mergeCell ref="FM95:FP98"/>
    <mergeCell ref="ES95:EV98"/>
    <mergeCell ref="FQ91:FT94"/>
    <mergeCell ref="ES91:EV94"/>
    <mergeCell ref="EW87:EZ90"/>
    <mergeCell ref="BB92:BC93"/>
    <mergeCell ref="BF92:BG93"/>
    <mergeCell ref="GH91:GH94"/>
    <mergeCell ref="FU91:FX94"/>
    <mergeCell ref="FY91:GB94"/>
    <mergeCell ref="GC91:GC94"/>
    <mergeCell ref="GD91:GD94"/>
    <mergeCell ref="EW91:EZ94"/>
    <mergeCell ref="DU91:DX94"/>
    <mergeCell ref="DY91:EB94"/>
    <mergeCell ref="EC91:EF94"/>
    <mergeCell ref="EG91:EJ94"/>
    <mergeCell ref="EK91:EN94"/>
    <mergeCell ref="FE91:FH94"/>
    <mergeCell ref="GH87:GH90"/>
    <mergeCell ref="FM87:FP90"/>
    <mergeCell ref="GC87:GC90"/>
    <mergeCell ref="GF87:GF90"/>
    <mergeCell ref="FQ87:FT90"/>
    <mergeCell ref="BM91:BP94"/>
    <mergeCell ref="CO91:CR94"/>
    <mergeCell ref="CS91:CV94"/>
    <mergeCell ref="FY87:GB90"/>
    <mergeCell ref="GG87:GG90"/>
    <mergeCell ref="CO95:CR98"/>
    <mergeCell ref="BB96:BC97"/>
    <mergeCell ref="BF96:BG97"/>
    <mergeCell ref="BD98:BE99"/>
    <mergeCell ref="CK95:CN98"/>
    <mergeCell ref="BD94:BE95"/>
    <mergeCell ref="BK99:BK102"/>
    <mergeCell ref="BU95:BX98"/>
    <mergeCell ref="AZ98:BA99"/>
    <mergeCell ref="FQ95:FT98"/>
    <mergeCell ref="FE95:FH98"/>
    <mergeCell ref="FI95:FL98"/>
    <mergeCell ref="FA95:FD98"/>
    <mergeCell ref="DA95:DD98"/>
    <mergeCell ref="EC95:EF98"/>
    <mergeCell ref="AR94:AS95"/>
    <mergeCell ref="AV94:AW95"/>
    <mergeCell ref="BU91:BX94"/>
    <mergeCell ref="BL91:BL94"/>
    <mergeCell ref="BH94:BI95"/>
    <mergeCell ref="BK95:BK98"/>
    <mergeCell ref="BL95:BL98"/>
    <mergeCell ref="AZ94:BA95"/>
    <mergeCell ref="AT92:AU93"/>
    <mergeCell ref="AX92:AY93"/>
    <mergeCell ref="EC99:EF102"/>
    <mergeCell ref="CC95:CF98"/>
    <mergeCell ref="CG99:CJ102"/>
    <mergeCell ref="BQ99:BT102"/>
    <mergeCell ref="BM99:BP102"/>
    <mergeCell ref="BQ95:BT98"/>
    <mergeCell ref="CG91:CJ94"/>
    <mergeCell ref="EO95:ER98"/>
    <mergeCell ref="EK95:EN98"/>
    <mergeCell ref="DY95:EB98"/>
    <mergeCell ref="DQ95:DT98"/>
    <mergeCell ref="EG95:EJ98"/>
    <mergeCell ref="FU99:FX102"/>
    <mergeCell ref="GG103:GG106"/>
    <mergeCell ref="GD103:GD106"/>
    <mergeCell ref="GE103:GE106"/>
    <mergeCell ref="GE99:GE102"/>
    <mergeCell ref="GF103:GF106"/>
    <mergeCell ref="FU103:FX106"/>
    <mergeCell ref="GC103:GC106"/>
    <mergeCell ref="DE95:DH98"/>
    <mergeCell ref="CS95:CV98"/>
    <mergeCell ref="CW95:CZ98"/>
    <mergeCell ref="FQ103:FT106"/>
    <mergeCell ref="FA103:FD106"/>
    <mergeCell ref="FI103:FL106"/>
    <mergeCell ref="DQ99:DT102"/>
    <mergeCell ref="DU99:DX102"/>
    <mergeCell ref="FQ99:FT102"/>
    <mergeCell ref="FE99:FH102"/>
    <mergeCell ref="FI99:FL102"/>
    <mergeCell ref="FM99:FP102"/>
    <mergeCell ref="FU95:FX98"/>
    <mergeCell ref="GH99:GH102"/>
    <mergeCell ref="FY99:GB102"/>
    <mergeCell ref="GC99:GC102"/>
    <mergeCell ref="GF99:GF102"/>
    <mergeCell ref="GD99:GD102"/>
    <mergeCell ref="GG99:GG102"/>
    <mergeCell ref="GH103:GH106"/>
    <mergeCell ref="FY103:GB106"/>
    <mergeCell ref="GH95:GH98"/>
    <mergeCell ref="GC95:GC98"/>
    <mergeCell ref="GE95:GE98"/>
    <mergeCell ref="GF95:GF98"/>
    <mergeCell ref="GG95:GG98"/>
    <mergeCell ref="GD95:GD98"/>
    <mergeCell ref="FY95:GB98"/>
    <mergeCell ref="AL100:AM101"/>
    <mergeCell ref="AP100:AQ101"/>
    <mergeCell ref="AT100:AU101"/>
    <mergeCell ref="AX100:AY101"/>
    <mergeCell ref="AN98:AO99"/>
    <mergeCell ref="AR98:AS99"/>
    <mergeCell ref="AV98:AW99"/>
    <mergeCell ref="ES99:EV102"/>
    <mergeCell ref="EO99:ER102"/>
    <mergeCell ref="EK99:EN102"/>
    <mergeCell ref="EW99:EZ102"/>
    <mergeCell ref="FA99:FD102"/>
    <mergeCell ref="AP96:AQ97"/>
    <mergeCell ref="AT96:AU97"/>
    <mergeCell ref="BD102:BE103"/>
    <mergeCell ref="DY99:EB102"/>
    <mergeCell ref="CG95:CJ98"/>
    <mergeCell ref="EG111:EJ114"/>
    <mergeCell ref="EK111:EN114"/>
    <mergeCell ref="FI111:FL114"/>
    <mergeCell ref="FE111:FH114"/>
    <mergeCell ref="EW111:EZ114"/>
    <mergeCell ref="EO111:ER114"/>
    <mergeCell ref="CK107:CN110"/>
    <mergeCell ref="BU99:BX102"/>
    <mergeCell ref="BY99:CB102"/>
    <mergeCell ref="BB100:BC101"/>
    <mergeCell ref="CK99:CN102"/>
    <mergeCell ref="BF100:BG101"/>
    <mergeCell ref="BH102:BI103"/>
    <mergeCell ref="BK103:BK106"/>
    <mergeCell ref="EK103:EN106"/>
    <mergeCell ref="EG99:EJ102"/>
    <mergeCell ref="AZ102:BA103"/>
    <mergeCell ref="BH106:BI107"/>
    <mergeCell ref="BU103:BX106"/>
    <mergeCell ref="DQ103:DT106"/>
    <mergeCell ref="DE103:DH106"/>
    <mergeCell ref="DI103:DL106"/>
    <mergeCell ref="DI99:DL102"/>
    <mergeCell ref="DM99:DP102"/>
    <mergeCell ref="EG103:EJ106"/>
    <mergeCell ref="DM103:DP106"/>
    <mergeCell ref="CS103:CV106"/>
    <mergeCell ref="DY103:EB106"/>
    <mergeCell ref="DA103:DD106"/>
    <mergeCell ref="DU103:DX106"/>
    <mergeCell ref="DA107:DD110"/>
    <mergeCell ref="CC103:CF106"/>
    <mergeCell ref="DI95:DL98"/>
    <mergeCell ref="BM95:BP98"/>
    <mergeCell ref="AT104:AU105"/>
    <mergeCell ref="AV110:AW111"/>
    <mergeCell ref="CW103:CZ106"/>
    <mergeCell ref="BF108:BG109"/>
    <mergeCell ref="BQ103:BT106"/>
    <mergeCell ref="BM103:BP106"/>
    <mergeCell ref="BB104:BC105"/>
    <mergeCell ref="BY103:CB106"/>
    <mergeCell ref="BL103:BL106"/>
    <mergeCell ref="BL99:BL102"/>
    <mergeCell ref="BH98:BI99"/>
    <mergeCell ref="EC103:EF106"/>
    <mergeCell ref="AV106:AW107"/>
    <mergeCell ref="CG107:CJ110"/>
    <mergeCell ref="CG111:CJ114"/>
    <mergeCell ref="CC99:CF102"/>
    <mergeCell ref="BF104:BG105"/>
    <mergeCell ref="CS99:CV102"/>
    <mergeCell ref="CW99:CZ102"/>
    <mergeCell ref="CC107:CF110"/>
    <mergeCell ref="CS107:CV110"/>
    <mergeCell ref="CK103:CN106"/>
    <mergeCell ref="DA99:DD102"/>
    <mergeCell ref="DE99:DH102"/>
    <mergeCell ref="DU95:DX98"/>
    <mergeCell ref="BY95:CB98"/>
    <mergeCell ref="DM95:DP98"/>
    <mergeCell ref="CO99:CR102"/>
    <mergeCell ref="CO103:CR106"/>
    <mergeCell ref="AX96:AY97"/>
    <mergeCell ref="FE107:FH110"/>
    <mergeCell ref="FI107:FL110"/>
    <mergeCell ref="GC107:GC110"/>
    <mergeCell ref="FM107:FP110"/>
    <mergeCell ref="GF107:GF110"/>
    <mergeCell ref="AJ102:AK103"/>
    <mergeCell ref="AH104:AI105"/>
    <mergeCell ref="AL104:AM105"/>
    <mergeCell ref="AP104:AQ105"/>
    <mergeCell ref="AN102:AO103"/>
    <mergeCell ref="AR102:AS103"/>
    <mergeCell ref="AV102:AW103"/>
    <mergeCell ref="BY107:CB110"/>
    <mergeCell ref="BQ107:BT110"/>
    <mergeCell ref="BU107:BX110"/>
    <mergeCell ref="BL107:BL110"/>
    <mergeCell ref="BB108:BC109"/>
    <mergeCell ref="BM107:BP110"/>
    <mergeCell ref="AJ106:AK107"/>
    <mergeCell ref="AN106:AO107"/>
    <mergeCell ref="AR106:AS107"/>
    <mergeCell ref="AX104:AY105"/>
    <mergeCell ref="AH108:AI109"/>
    <mergeCell ref="AL108:AM109"/>
    <mergeCell ref="AP108:AQ109"/>
    <mergeCell ref="AZ106:BA107"/>
    <mergeCell ref="BD106:BE107"/>
    <mergeCell ref="FM103:FP106"/>
    <mergeCell ref="EO103:ER106"/>
    <mergeCell ref="ES103:EV106"/>
    <mergeCell ref="EW103:EZ106"/>
    <mergeCell ref="FE103:FH106"/>
    <mergeCell ref="BF116:BG117"/>
    <mergeCell ref="AR110:AS111"/>
    <mergeCell ref="GH111:GH114"/>
    <mergeCell ref="GD111:GD114"/>
    <mergeCell ref="GG111:GG114"/>
    <mergeCell ref="FU111:FX114"/>
    <mergeCell ref="FY111:GB114"/>
    <mergeCell ref="GC111:GC114"/>
    <mergeCell ref="GF111:GF114"/>
    <mergeCell ref="BM111:BP114"/>
    <mergeCell ref="GG107:GG110"/>
    <mergeCell ref="FQ115:FT118"/>
    <mergeCell ref="DI115:DL118"/>
    <mergeCell ref="GG115:GG118"/>
    <mergeCell ref="DY115:EB118"/>
    <mergeCell ref="GG119:GG122"/>
    <mergeCell ref="GD119:GD122"/>
    <mergeCell ref="GE119:GE122"/>
    <mergeCell ref="GF119:GF122"/>
    <mergeCell ref="GC119:GC122"/>
    <mergeCell ref="EG119:EJ122"/>
    <mergeCell ref="DU119:DX122"/>
    <mergeCell ref="EW119:EZ122"/>
    <mergeCell ref="FQ107:FT110"/>
    <mergeCell ref="EG107:EJ110"/>
    <mergeCell ref="EK107:EN110"/>
    <mergeCell ref="GE107:GE110"/>
    <mergeCell ref="GD107:GD110"/>
    <mergeCell ref="FY107:GB110"/>
    <mergeCell ref="FU107:FX110"/>
    <mergeCell ref="GH107:GH110"/>
    <mergeCell ref="EO107:ER110"/>
    <mergeCell ref="AN110:AO111"/>
    <mergeCell ref="AD108:AE109"/>
    <mergeCell ref="FA111:FD114"/>
    <mergeCell ref="AT108:AU109"/>
    <mergeCell ref="AX108:AY109"/>
    <mergeCell ref="CS111:CV114"/>
    <mergeCell ref="CW107:CZ110"/>
    <mergeCell ref="AZ110:BA111"/>
    <mergeCell ref="AX112:AY113"/>
    <mergeCell ref="CO107:CR110"/>
    <mergeCell ref="BQ111:BT114"/>
    <mergeCell ref="CK111:CN114"/>
    <mergeCell ref="BD110:BE111"/>
    <mergeCell ref="BK111:BK114"/>
    <mergeCell ref="DY111:EB114"/>
    <mergeCell ref="DE111:DH114"/>
    <mergeCell ref="EC107:EF110"/>
    <mergeCell ref="DM107:DP110"/>
    <mergeCell ref="DE107:DH110"/>
    <mergeCell ref="DQ107:DT110"/>
    <mergeCell ref="DU107:DX110"/>
    <mergeCell ref="BH114:BI115"/>
    <mergeCell ref="ES107:EV110"/>
    <mergeCell ref="EW107:EZ110"/>
    <mergeCell ref="FA107:FD110"/>
    <mergeCell ref="BF112:BG113"/>
    <mergeCell ref="AF106:AG107"/>
    <mergeCell ref="BL111:BL114"/>
    <mergeCell ref="BD114:BE115"/>
    <mergeCell ref="DY107:EB110"/>
    <mergeCell ref="DI107:DL110"/>
    <mergeCell ref="CG103:CJ106"/>
    <mergeCell ref="ES119:EV122"/>
    <mergeCell ref="DE119:DH122"/>
    <mergeCell ref="DI119:DL122"/>
    <mergeCell ref="DM115:DP118"/>
    <mergeCell ref="Z112:AA113"/>
    <mergeCell ref="AD112:AE113"/>
    <mergeCell ref="AH112:AI113"/>
    <mergeCell ref="AL112:AM113"/>
    <mergeCell ref="BK115:BK118"/>
    <mergeCell ref="GE111:GE114"/>
    <mergeCell ref="DE115:DH118"/>
    <mergeCell ref="BH110:BI111"/>
    <mergeCell ref="BK107:BK110"/>
    <mergeCell ref="EC111:EF114"/>
    <mergeCell ref="AJ118:AK119"/>
    <mergeCell ref="AL116:AM117"/>
    <mergeCell ref="AN114:AO115"/>
    <mergeCell ref="AP116:AQ117"/>
    <mergeCell ref="AX120:AY121"/>
    <mergeCell ref="AT116:AU117"/>
    <mergeCell ref="AT120:AU121"/>
    <mergeCell ref="AP120:AQ121"/>
    <mergeCell ref="BB116:BC117"/>
    <mergeCell ref="AX116:AY117"/>
    <mergeCell ref="AN118:AO119"/>
    <mergeCell ref="BB112:BC113"/>
    <mergeCell ref="AT112:AU113"/>
    <mergeCell ref="AR114:AS115"/>
    <mergeCell ref="AZ114:BA115"/>
    <mergeCell ref="AP112:AQ113"/>
    <mergeCell ref="AH116:AI117"/>
    <mergeCell ref="AF114:AG115"/>
    <mergeCell ref="X114:Y115"/>
    <mergeCell ref="AB114:AC115"/>
    <mergeCell ref="AD116:AE117"/>
    <mergeCell ref="FM115:FP118"/>
    <mergeCell ref="CK115:CN118"/>
    <mergeCell ref="GH115:GH118"/>
    <mergeCell ref="FU115:FX118"/>
    <mergeCell ref="FY115:GB118"/>
    <mergeCell ref="GC115:GC118"/>
    <mergeCell ref="GD115:GD118"/>
    <mergeCell ref="GE115:GE118"/>
    <mergeCell ref="EC115:EF118"/>
    <mergeCell ref="BQ115:BT118"/>
    <mergeCell ref="CC115:CF118"/>
    <mergeCell ref="DQ115:DT118"/>
    <mergeCell ref="DU115:DX118"/>
    <mergeCell ref="DI111:DL114"/>
    <mergeCell ref="CC111:CF114"/>
    <mergeCell ref="BU111:BX114"/>
    <mergeCell ref="BY111:CB114"/>
    <mergeCell ref="DA111:DD114"/>
    <mergeCell ref="GF115:GF118"/>
    <mergeCell ref="BL115:BL118"/>
    <mergeCell ref="FM111:FP114"/>
    <mergeCell ref="FQ111:FT114"/>
    <mergeCell ref="AJ114:AK115"/>
    <mergeCell ref="FA115:FD118"/>
    <mergeCell ref="FI115:FL118"/>
    <mergeCell ref="DA115:DD118"/>
    <mergeCell ref="AB110:AC111"/>
    <mergeCell ref="AF110:AG111"/>
    <mergeCell ref="AJ110:AK111"/>
    <mergeCell ref="V116:W117"/>
    <mergeCell ref="Z116:AA117"/>
    <mergeCell ref="AV114:AW115"/>
    <mergeCell ref="AZ118:BA119"/>
    <mergeCell ref="AV118:AW119"/>
    <mergeCell ref="BM115:BP118"/>
    <mergeCell ref="BL119:BL122"/>
    <mergeCell ref="CG115:CJ118"/>
    <mergeCell ref="CO115:CR118"/>
    <mergeCell ref="FE115:FH118"/>
    <mergeCell ref="CS115:CV118"/>
    <mergeCell ref="EG115:EJ118"/>
    <mergeCell ref="EK115:EN118"/>
    <mergeCell ref="ES111:EV114"/>
    <mergeCell ref="BU115:BX118"/>
    <mergeCell ref="DQ111:DT114"/>
    <mergeCell ref="EW115:EZ118"/>
    <mergeCell ref="DM111:DP114"/>
    <mergeCell ref="EO115:ER118"/>
    <mergeCell ref="ES115:EV118"/>
    <mergeCell ref="DU111:DX114"/>
    <mergeCell ref="BD118:BE119"/>
    <mergeCell ref="CW115:CZ118"/>
    <mergeCell ref="BY115:CB118"/>
    <mergeCell ref="CW111:CZ114"/>
    <mergeCell ref="CO111:CR114"/>
    <mergeCell ref="V120:W121"/>
    <mergeCell ref="Z120:AA121"/>
    <mergeCell ref="AD120:AE121"/>
    <mergeCell ref="BQ119:BT122"/>
    <mergeCell ref="EK119:EN122"/>
    <mergeCell ref="EO119:ER122"/>
    <mergeCell ref="T118:U119"/>
    <mergeCell ref="AR118:AS119"/>
    <mergeCell ref="AN122:AO123"/>
    <mergeCell ref="BK123:BK126"/>
    <mergeCell ref="BM119:BP122"/>
    <mergeCell ref="BB120:BC121"/>
    <mergeCell ref="AH120:AI121"/>
    <mergeCell ref="AL120:AM121"/>
    <mergeCell ref="CG119:CJ122"/>
    <mergeCell ref="CK119:CN122"/>
    <mergeCell ref="AR122:AS123"/>
    <mergeCell ref="AV122:AW123"/>
    <mergeCell ref="AZ122:BA123"/>
    <mergeCell ref="BQ123:BT126"/>
    <mergeCell ref="BY119:CB122"/>
    <mergeCell ref="BU119:BX122"/>
    <mergeCell ref="BD122:BE123"/>
    <mergeCell ref="X118:Y119"/>
    <mergeCell ref="AB118:AC119"/>
    <mergeCell ref="AF118:AG119"/>
    <mergeCell ref="AF122:AG123"/>
    <mergeCell ref="BK119:BK122"/>
    <mergeCell ref="BF120:BG121"/>
    <mergeCell ref="BH118:BI119"/>
    <mergeCell ref="DQ119:DT122"/>
    <mergeCell ref="FI119:FL122"/>
    <mergeCell ref="FM119:FP122"/>
    <mergeCell ref="GH119:GH122"/>
    <mergeCell ref="FU119:FX122"/>
    <mergeCell ref="FY119:GB122"/>
    <mergeCell ref="FQ119:FT122"/>
    <mergeCell ref="FE119:FH122"/>
    <mergeCell ref="FA119:FD122"/>
    <mergeCell ref="BY123:CB126"/>
    <mergeCell ref="BM123:BP126"/>
    <mergeCell ref="BH122:BI123"/>
    <mergeCell ref="EO123:ER126"/>
    <mergeCell ref="DQ127:DT130"/>
    <mergeCell ref="FE123:FH126"/>
    <mergeCell ref="CS123:CV126"/>
    <mergeCell ref="CW123:CZ126"/>
    <mergeCell ref="EW123:EZ126"/>
    <mergeCell ref="DU123:DX126"/>
    <mergeCell ref="DA123:DD126"/>
    <mergeCell ref="GH127:GH130"/>
    <mergeCell ref="GF123:GF126"/>
    <mergeCell ref="GG127:GG130"/>
    <mergeCell ref="GG123:GG126"/>
    <mergeCell ref="EK127:EN130"/>
    <mergeCell ref="GH123:GH126"/>
    <mergeCell ref="FQ123:FT126"/>
    <mergeCell ref="FU123:FX126"/>
    <mergeCell ref="FY123:GB126"/>
    <mergeCell ref="EK123:EN126"/>
    <mergeCell ref="GE123:GE126"/>
    <mergeCell ref="FM123:FP126"/>
    <mergeCell ref="P122:Q123"/>
    <mergeCell ref="T122:U123"/>
    <mergeCell ref="X122:Y123"/>
    <mergeCell ref="AB122:AC123"/>
    <mergeCell ref="AD124:AE125"/>
    <mergeCell ref="AJ126:AK127"/>
    <mergeCell ref="AJ122:AK123"/>
    <mergeCell ref="AB126:AC127"/>
    <mergeCell ref="AH124:AI125"/>
    <mergeCell ref="DY119:EB122"/>
    <mergeCell ref="EC119:EF122"/>
    <mergeCell ref="DI123:DL126"/>
    <mergeCell ref="CC119:CF122"/>
    <mergeCell ref="CS119:CV122"/>
    <mergeCell ref="DA119:DD122"/>
    <mergeCell ref="DM119:DP122"/>
    <mergeCell ref="CW119:CZ122"/>
    <mergeCell ref="DE123:DH126"/>
    <mergeCell ref="DQ123:DT126"/>
    <mergeCell ref="CO119:CR122"/>
    <mergeCell ref="R120:S121"/>
    <mergeCell ref="CW127:CZ130"/>
    <mergeCell ref="BM127:BP130"/>
    <mergeCell ref="BQ127:BT130"/>
    <mergeCell ref="CG127:CJ130"/>
    <mergeCell ref="AL128:AM129"/>
    <mergeCell ref="AX128:AY129"/>
    <mergeCell ref="AP128:AQ129"/>
    <mergeCell ref="AT128:AU129"/>
    <mergeCell ref="AT124:AU125"/>
    <mergeCell ref="DY123:EB126"/>
    <mergeCell ref="EC123:EF126"/>
    <mergeCell ref="EG123:EJ126"/>
    <mergeCell ref="GD123:GD126"/>
    <mergeCell ref="FI123:FL126"/>
    <mergeCell ref="FA123:FD126"/>
    <mergeCell ref="AZ126:BA127"/>
    <mergeCell ref="BB124:BC125"/>
    <mergeCell ref="AX124:AY125"/>
    <mergeCell ref="AP124:AQ125"/>
    <mergeCell ref="AL124:AM125"/>
    <mergeCell ref="EG127:EJ130"/>
    <mergeCell ref="AH128:AI129"/>
    <mergeCell ref="AR126:AS127"/>
    <mergeCell ref="CC123:CF126"/>
    <mergeCell ref="AJ130:AK131"/>
    <mergeCell ref="EC131:EF134"/>
    <mergeCell ref="FA127:FD130"/>
    <mergeCell ref="FE127:FH130"/>
    <mergeCell ref="CG131:CJ134"/>
    <mergeCell ref="CK131:CN134"/>
    <mergeCell ref="DY131:EB134"/>
    <mergeCell ref="CW131:CZ134"/>
    <mergeCell ref="EG131:EJ134"/>
    <mergeCell ref="EK131:EN134"/>
    <mergeCell ref="AN134:AO135"/>
    <mergeCell ref="BU135:BX138"/>
    <mergeCell ref="DI131:DL134"/>
    <mergeCell ref="DI127:DL130"/>
    <mergeCell ref="DE127:DH130"/>
    <mergeCell ref="EO127:ER130"/>
    <mergeCell ref="DA131:DD134"/>
    <mergeCell ref="BY127:CB130"/>
    <mergeCell ref="DE131:DH134"/>
    <mergeCell ref="GF127:GF130"/>
    <mergeCell ref="FY127:GB130"/>
    <mergeCell ref="L126:M127"/>
    <mergeCell ref="P126:Q127"/>
    <mergeCell ref="T126:U127"/>
    <mergeCell ref="X126:Y127"/>
    <mergeCell ref="AD128:AE129"/>
    <mergeCell ref="BD126:BE127"/>
    <mergeCell ref="AV126:AW127"/>
    <mergeCell ref="EW127:EZ130"/>
    <mergeCell ref="N124:O125"/>
    <mergeCell ref="R124:S125"/>
    <mergeCell ref="V124:W125"/>
    <mergeCell ref="Z124:AA125"/>
    <mergeCell ref="AF126:AG127"/>
    <mergeCell ref="CG123:CJ126"/>
    <mergeCell ref="CK123:CN126"/>
    <mergeCell ref="BF124:BG125"/>
    <mergeCell ref="AN126:AO127"/>
    <mergeCell ref="GC123:GC126"/>
    <mergeCell ref="DM123:DP126"/>
    <mergeCell ref="ES123:EV126"/>
    <mergeCell ref="BL123:BL126"/>
    <mergeCell ref="BU123:BX126"/>
    <mergeCell ref="GD127:GD130"/>
    <mergeCell ref="GE127:GE130"/>
    <mergeCell ref="FU127:FX130"/>
    <mergeCell ref="DM127:DP130"/>
    <mergeCell ref="GC127:GC130"/>
    <mergeCell ref="FI127:FL130"/>
    <mergeCell ref="FM127:FP130"/>
    <mergeCell ref="FQ127:FT130"/>
    <mergeCell ref="ES127:EV130"/>
    <mergeCell ref="DU127:DX130"/>
    <mergeCell ref="DY127:EB130"/>
    <mergeCell ref="EC127:EF130"/>
    <mergeCell ref="Z128:AA129"/>
    <mergeCell ref="J128:K129"/>
    <mergeCell ref="N128:O129"/>
    <mergeCell ref="R128:S129"/>
    <mergeCell ref="V128:W129"/>
    <mergeCell ref="P130:Q131"/>
    <mergeCell ref="T130:U131"/>
    <mergeCell ref="BU131:BX134"/>
    <mergeCell ref="BK127:BK130"/>
    <mergeCell ref="BL131:BL134"/>
    <mergeCell ref="BM131:BP134"/>
    <mergeCell ref="CC131:CF134"/>
    <mergeCell ref="BK131:BK134"/>
    <mergeCell ref="BU127:BX130"/>
    <mergeCell ref="V132:W133"/>
    <mergeCell ref="X134:Y135"/>
    <mergeCell ref="AF134:AG135"/>
    <mergeCell ref="AB134:AC135"/>
    <mergeCell ref="AD132:AE133"/>
    <mergeCell ref="BF128:BG129"/>
    <mergeCell ref="BD134:BE135"/>
    <mergeCell ref="AP132:AQ133"/>
    <mergeCell ref="AV134:AW135"/>
    <mergeCell ref="BB128:BC129"/>
    <mergeCell ref="BH130:BI131"/>
    <mergeCell ref="BD130:BE131"/>
    <mergeCell ref="CC135:CF138"/>
    <mergeCell ref="BQ131:BT134"/>
    <mergeCell ref="CC127:CF130"/>
    <mergeCell ref="BL127:BL130"/>
    <mergeCell ref="BH126:BI127"/>
    <mergeCell ref="AR130:AS131"/>
    <mergeCell ref="BB132:BC133"/>
    <mergeCell ref="DQ131:DT134"/>
    <mergeCell ref="DU131:DX134"/>
    <mergeCell ref="DM131:DP134"/>
    <mergeCell ref="CO131:CR134"/>
    <mergeCell ref="BF132:BG133"/>
    <mergeCell ref="AX132:AY133"/>
    <mergeCell ref="BH134:BI135"/>
    <mergeCell ref="CG135:CJ138"/>
    <mergeCell ref="BY131:CB134"/>
    <mergeCell ref="CS131:CV134"/>
    <mergeCell ref="CO127:CR130"/>
    <mergeCell ref="CS127:CV130"/>
    <mergeCell ref="DA127:DD130"/>
    <mergeCell ref="CK127:CN130"/>
    <mergeCell ref="CO123:CR126"/>
    <mergeCell ref="D134:E135"/>
    <mergeCell ref="H134:I135"/>
    <mergeCell ref="L134:M135"/>
    <mergeCell ref="P134:Q135"/>
    <mergeCell ref="F132:G133"/>
    <mergeCell ref="J132:K133"/>
    <mergeCell ref="N132:O133"/>
    <mergeCell ref="R132:S133"/>
    <mergeCell ref="AV130:AW131"/>
    <mergeCell ref="AZ130:BA131"/>
    <mergeCell ref="AN130:AO131"/>
    <mergeCell ref="AB130:AC131"/>
    <mergeCell ref="Z132:AA133"/>
    <mergeCell ref="AF130:AG131"/>
    <mergeCell ref="AH132:AI133"/>
    <mergeCell ref="AL132:AM133"/>
    <mergeCell ref="H130:I131"/>
    <mergeCell ref="L130:M131"/>
    <mergeCell ref="X130:Y131"/>
    <mergeCell ref="AT132:AU133"/>
    <mergeCell ref="GD135:GD138"/>
    <mergeCell ref="EO131:ER134"/>
    <mergeCell ref="FU135:FX138"/>
    <mergeCell ref="GC131:GC134"/>
    <mergeCell ref="GD131:GD134"/>
    <mergeCell ref="GC135:GC138"/>
    <mergeCell ref="FE135:FH138"/>
    <mergeCell ref="DE139:DH142"/>
    <mergeCell ref="DI139:DL142"/>
    <mergeCell ref="DU135:DX138"/>
    <mergeCell ref="DM135:DP138"/>
    <mergeCell ref="DQ139:DT142"/>
    <mergeCell ref="GH131:GH134"/>
    <mergeCell ref="FM131:FP134"/>
    <mergeCell ref="FQ131:FT134"/>
    <mergeCell ref="FU131:FX134"/>
    <mergeCell ref="FY131:GB134"/>
    <mergeCell ref="EC139:EF142"/>
    <mergeCell ref="DU139:DX142"/>
    <mergeCell ref="DM139:DP142"/>
    <mergeCell ref="ES131:EV134"/>
    <mergeCell ref="GE135:GE138"/>
    <mergeCell ref="GF135:GF138"/>
    <mergeCell ref="FY139:GB142"/>
    <mergeCell ref="GC139:GC142"/>
    <mergeCell ref="F136:G137"/>
    <mergeCell ref="J136:K137"/>
    <mergeCell ref="N136:O137"/>
    <mergeCell ref="R136:S137"/>
    <mergeCell ref="AH136:AI137"/>
    <mergeCell ref="AL136:AM137"/>
    <mergeCell ref="AT136:AU137"/>
    <mergeCell ref="DQ135:DT138"/>
    <mergeCell ref="EC135:EF138"/>
    <mergeCell ref="FA131:FD134"/>
    <mergeCell ref="GH135:GH138"/>
    <mergeCell ref="EO135:ER138"/>
    <mergeCell ref="ES135:EV138"/>
    <mergeCell ref="EW135:EZ138"/>
    <mergeCell ref="FQ135:FT138"/>
    <mergeCell ref="FI135:FL138"/>
    <mergeCell ref="GG135:GG138"/>
    <mergeCell ref="FA135:FD138"/>
    <mergeCell ref="FI131:FL134"/>
    <mergeCell ref="EW131:EZ134"/>
    <mergeCell ref="FE131:FH134"/>
    <mergeCell ref="CW135:CZ138"/>
    <mergeCell ref="CS135:CV138"/>
    <mergeCell ref="DA135:DD138"/>
    <mergeCell ref="DI135:DL138"/>
    <mergeCell ref="EK135:EN138"/>
    <mergeCell ref="DY135:EB138"/>
    <mergeCell ref="GG131:GG134"/>
    <mergeCell ref="GE131:GE134"/>
    <mergeCell ref="GF131:GF134"/>
    <mergeCell ref="V136:W137"/>
    <mergeCell ref="Z136:AA137"/>
    <mergeCell ref="AB138:AC139"/>
    <mergeCell ref="AN138:AO139"/>
    <mergeCell ref="AF138:AG139"/>
    <mergeCell ref="AJ138:AK139"/>
    <mergeCell ref="AD136:AE137"/>
    <mergeCell ref="FY135:GB138"/>
    <mergeCell ref="AZ134:BA135"/>
    <mergeCell ref="AJ134:AK135"/>
    <mergeCell ref="AX136:AY137"/>
    <mergeCell ref="H138:I139"/>
    <mergeCell ref="L138:M139"/>
    <mergeCell ref="P138:Q139"/>
    <mergeCell ref="T138:U139"/>
    <mergeCell ref="X138:Y139"/>
    <mergeCell ref="AP136:AQ137"/>
    <mergeCell ref="T134:U135"/>
    <mergeCell ref="AR134:AS135"/>
    <mergeCell ref="FM135:FP138"/>
    <mergeCell ref="CK139:CN142"/>
    <mergeCell ref="FU139:FX142"/>
    <mergeCell ref="FQ139:FT142"/>
    <mergeCell ref="BY139:CB142"/>
    <mergeCell ref="FM139:FP142"/>
    <mergeCell ref="FA139:FD142"/>
    <mergeCell ref="FE139:FH142"/>
    <mergeCell ref="EK139:EN142"/>
    <mergeCell ref="EO139:ER142"/>
    <mergeCell ref="J140:K141"/>
    <mergeCell ref="N140:O141"/>
    <mergeCell ref="R140:S141"/>
    <mergeCell ref="V140:W141"/>
    <mergeCell ref="BD142:BE143"/>
    <mergeCell ref="AP144:AQ145"/>
    <mergeCell ref="AV142:AW143"/>
    <mergeCell ref="AR138:AS139"/>
    <mergeCell ref="EG135:EJ138"/>
    <mergeCell ref="BK135:BK138"/>
    <mergeCell ref="BQ139:BT142"/>
    <mergeCell ref="DE135:DH138"/>
    <mergeCell ref="BU139:BX142"/>
    <mergeCell ref="BU143:BX146"/>
    <mergeCell ref="CO135:CR138"/>
    <mergeCell ref="BF140:BG141"/>
    <mergeCell ref="AT140:AU141"/>
    <mergeCell ref="BM135:BP138"/>
    <mergeCell ref="BQ135:BT138"/>
    <mergeCell ref="BB136:BC137"/>
    <mergeCell ref="AV138:AW139"/>
    <mergeCell ref="CK135:CN138"/>
    <mergeCell ref="BY135:CB138"/>
    <mergeCell ref="AX140:AY141"/>
    <mergeCell ref="BD138:BE139"/>
    <mergeCell ref="CC139:CF142"/>
    <mergeCell ref="CS139:CV142"/>
    <mergeCell ref="CW139:CZ142"/>
    <mergeCell ref="BF136:BG137"/>
    <mergeCell ref="DU143:DX146"/>
    <mergeCell ref="EG143:EJ146"/>
    <mergeCell ref="DY143:EB146"/>
    <mergeCell ref="AT144:AU145"/>
    <mergeCell ref="FI143:FL146"/>
    <mergeCell ref="ES143:EV146"/>
    <mergeCell ref="EG139:EJ142"/>
    <mergeCell ref="FI139:FL142"/>
    <mergeCell ref="ES139:EV142"/>
    <mergeCell ref="EW143:EZ146"/>
    <mergeCell ref="EC143:EF146"/>
    <mergeCell ref="FE143:FH146"/>
    <mergeCell ref="BH146:BI147"/>
    <mergeCell ref="BM139:BP142"/>
    <mergeCell ref="CO139:CR142"/>
    <mergeCell ref="CG139:CJ142"/>
    <mergeCell ref="BL139:BL142"/>
    <mergeCell ref="DA139:DD142"/>
    <mergeCell ref="AZ138:BA139"/>
    <mergeCell ref="DY139:EB142"/>
    <mergeCell ref="BY143:CB146"/>
    <mergeCell ref="CO143:CR146"/>
    <mergeCell ref="CW143:CZ146"/>
    <mergeCell ref="DA143:DD146"/>
    <mergeCell ref="CK143:CN146"/>
    <mergeCell ref="CS143:CV146"/>
    <mergeCell ref="DE143:DH146"/>
    <mergeCell ref="DQ143:DT146"/>
    <mergeCell ref="DI143:DL146"/>
    <mergeCell ref="DM143:DP146"/>
    <mergeCell ref="BL135:BL138"/>
    <mergeCell ref="AX144:AY145"/>
    <mergeCell ref="AL144:AM145"/>
    <mergeCell ref="AJ142:AK143"/>
    <mergeCell ref="GG139:GG142"/>
    <mergeCell ref="GH139:GH142"/>
    <mergeCell ref="CC143:CF146"/>
    <mergeCell ref="CG143:CJ146"/>
    <mergeCell ref="EW139:EZ142"/>
    <mergeCell ref="FM143:FP146"/>
    <mergeCell ref="GD139:GD142"/>
    <mergeCell ref="GF139:GF142"/>
    <mergeCell ref="GE139:GE142"/>
    <mergeCell ref="EO143:ER146"/>
    <mergeCell ref="L142:M143"/>
    <mergeCell ref="P142:Q143"/>
    <mergeCell ref="AN142:AO143"/>
    <mergeCell ref="BB140:BC141"/>
    <mergeCell ref="AR142:AS143"/>
    <mergeCell ref="Z140:AA141"/>
    <mergeCell ref="AD140:AE141"/>
    <mergeCell ref="AH140:AI141"/>
    <mergeCell ref="AL140:AM141"/>
    <mergeCell ref="AZ142:BA143"/>
    <mergeCell ref="AP140:AQ141"/>
    <mergeCell ref="BB144:BC145"/>
    <mergeCell ref="GG143:GG146"/>
    <mergeCell ref="FQ143:FT146"/>
    <mergeCell ref="FU143:FX146"/>
    <mergeCell ref="FY143:GB146"/>
    <mergeCell ref="N144:O145"/>
    <mergeCell ref="R144:S145"/>
    <mergeCell ref="V144:W145"/>
    <mergeCell ref="Z144:AA145"/>
    <mergeCell ref="AD144:AE145"/>
    <mergeCell ref="FA143:FD146"/>
    <mergeCell ref="EW147:EZ150"/>
    <mergeCell ref="GH143:GH146"/>
    <mergeCell ref="GF143:GF146"/>
    <mergeCell ref="EO147:ER150"/>
    <mergeCell ref="GH147:GH150"/>
    <mergeCell ref="GG147:GG150"/>
    <mergeCell ref="GF147:GF150"/>
    <mergeCell ref="GC143:GC146"/>
    <mergeCell ref="GD143:GD146"/>
    <mergeCell ref="GE143:GE146"/>
    <mergeCell ref="DY147:EB150"/>
    <mergeCell ref="P146:Q147"/>
    <mergeCell ref="T142:U143"/>
    <mergeCell ref="X142:Y143"/>
    <mergeCell ref="AB142:AC143"/>
    <mergeCell ref="T146:U147"/>
    <mergeCell ref="X146:Y147"/>
    <mergeCell ref="AB146:AC147"/>
    <mergeCell ref="AF142:AG143"/>
    <mergeCell ref="AJ146:AK147"/>
    <mergeCell ref="BF144:BG145"/>
    <mergeCell ref="BH142:BI143"/>
    <mergeCell ref="BL143:BL146"/>
    <mergeCell ref="AF146:AG147"/>
    <mergeCell ref="R148:S149"/>
    <mergeCell ref="V148:W149"/>
    <mergeCell ref="Z148:AA149"/>
    <mergeCell ref="AD148:AE149"/>
    <mergeCell ref="T150:U151"/>
    <mergeCell ref="GD147:GD150"/>
    <mergeCell ref="AX156:AY157"/>
    <mergeCell ref="BB156:BC157"/>
    <mergeCell ref="AX152:AY153"/>
    <mergeCell ref="BL151:BL154"/>
    <mergeCell ref="BF156:BG157"/>
    <mergeCell ref="BD150:BE151"/>
    <mergeCell ref="BK139:BK142"/>
    <mergeCell ref="BM147:BP150"/>
    <mergeCell ref="CC147:CF150"/>
    <mergeCell ref="BM151:BP154"/>
    <mergeCell ref="BQ155:BT158"/>
    <mergeCell ref="BU147:BX150"/>
    <mergeCell ref="BQ147:BT150"/>
    <mergeCell ref="AH144:AI145"/>
    <mergeCell ref="AR146:AS147"/>
    <mergeCell ref="BM143:BP146"/>
    <mergeCell ref="BQ143:BT146"/>
    <mergeCell ref="BF148:BG149"/>
    <mergeCell ref="AN150:AO151"/>
    <mergeCell ref="AX148:AY149"/>
    <mergeCell ref="BD146:BE147"/>
    <mergeCell ref="AZ146:BA147"/>
    <mergeCell ref="AZ150:BA151"/>
    <mergeCell ref="AP148:AQ149"/>
    <mergeCell ref="BB148:BC149"/>
    <mergeCell ref="AV146:AW147"/>
    <mergeCell ref="BH138:BI139"/>
    <mergeCell ref="AZ158:BA159"/>
    <mergeCell ref="BD158:BE159"/>
    <mergeCell ref="BL155:BL158"/>
    <mergeCell ref="AH148:AI149"/>
    <mergeCell ref="BK143:BK146"/>
    <mergeCell ref="FQ147:FT150"/>
    <mergeCell ref="FU147:FX150"/>
    <mergeCell ref="FI147:FL150"/>
    <mergeCell ref="FM147:FP150"/>
    <mergeCell ref="DM151:DP154"/>
    <mergeCell ref="DU147:DX150"/>
    <mergeCell ref="AL152:AM153"/>
    <mergeCell ref="AV150:AW151"/>
    <mergeCell ref="AP152:AQ153"/>
    <mergeCell ref="AT152:AU153"/>
    <mergeCell ref="BH150:BI151"/>
    <mergeCell ref="BK147:BK150"/>
    <mergeCell ref="BL147:BL150"/>
    <mergeCell ref="AZ154:BA155"/>
    <mergeCell ref="CW147:CZ150"/>
    <mergeCell ref="CK151:CN154"/>
    <mergeCell ref="CW151:CZ154"/>
    <mergeCell ref="CO151:CR154"/>
    <mergeCell ref="BY151:CB154"/>
    <mergeCell ref="DI151:DL154"/>
    <mergeCell ref="CC151:CF154"/>
    <mergeCell ref="AN146:AO147"/>
    <mergeCell ref="AL148:AM149"/>
    <mergeCell ref="DE151:DH154"/>
    <mergeCell ref="CG151:CJ154"/>
    <mergeCell ref="AT148:AU149"/>
    <mergeCell ref="AR150:AS151"/>
    <mergeCell ref="CS147:CV150"/>
    <mergeCell ref="CG147:CJ150"/>
    <mergeCell ref="DQ147:DT150"/>
    <mergeCell ref="BY147:CB150"/>
    <mergeCell ref="EK143:EN146"/>
    <mergeCell ref="EK151:EN154"/>
    <mergeCell ref="DY151:EB154"/>
    <mergeCell ref="EK147:EN150"/>
    <mergeCell ref="DE147:DH150"/>
    <mergeCell ref="DI147:DL150"/>
    <mergeCell ref="DA147:DD150"/>
    <mergeCell ref="DA151:DD154"/>
    <mergeCell ref="CS151:CV154"/>
    <mergeCell ref="EC147:EF150"/>
    <mergeCell ref="GE151:GE154"/>
    <mergeCell ref="FM151:FP154"/>
    <mergeCell ref="DU155:DX158"/>
    <mergeCell ref="GC151:GC154"/>
    <mergeCell ref="FQ155:FT158"/>
    <mergeCell ref="GC155:GC158"/>
    <mergeCell ref="GE155:GE158"/>
    <mergeCell ref="GD155:GD158"/>
    <mergeCell ref="FE155:FH158"/>
    <mergeCell ref="FU151:FX154"/>
    <mergeCell ref="GD151:GD154"/>
    <mergeCell ref="FY151:GB154"/>
    <mergeCell ref="EG147:EJ150"/>
    <mergeCell ref="EO151:ER154"/>
    <mergeCell ref="FI151:FL154"/>
    <mergeCell ref="FE151:FH154"/>
    <mergeCell ref="FQ151:FT154"/>
    <mergeCell ref="ES147:EV150"/>
    <mergeCell ref="FA147:FD150"/>
    <mergeCell ref="GE147:GE150"/>
    <mergeCell ref="FE147:FH150"/>
    <mergeCell ref="FY147:GB150"/>
    <mergeCell ref="GC147:GC150"/>
    <mergeCell ref="X154:Y155"/>
    <mergeCell ref="AB154:AC155"/>
    <mergeCell ref="AF154:AG155"/>
    <mergeCell ref="BK155:BK158"/>
    <mergeCell ref="BH158:BI159"/>
    <mergeCell ref="BL159:BL162"/>
    <mergeCell ref="FA155:FD158"/>
    <mergeCell ref="ES151:EV154"/>
    <mergeCell ref="ES155:EV158"/>
    <mergeCell ref="DQ151:DT154"/>
    <mergeCell ref="EG151:EJ154"/>
    <mergeCell ref="AJ154:AK155"/>
    <mergeCell ref="CO155:CR158"/>
    <mergeCell ref="BM155:BP158"/>
    <mergeCell ref="BQ151:BT154"/>
    <mergeCell ref="BD154:BE155"/>
    <mergeCell ref="FU155:FX158"/>
    <mergeCell ref="AB150:AC151"/>
    <mergeCell ref="AF150:AG151"/>
    <mergeCell ref="AJ150:AK151"/>
    <mergeCell ref="X150:Y151"/>
    <mergeCell ref="CO147:CR150"/>
    <mergeCell ref="DM147:DP150"/>
    <mergeCell ref="CK147:CN150"/>
    <mergeCell ref="DI155:DL158"/>
    <mergeCell ref="AT156:AU157"/>
    <mergeCell ref="BH154:BI155"/>
    <mergeCell ref="AR158:AS159"/>
    <mergeCell ref="Z156:AA157"/>
    <mergeCell ref="AD156:AE157"/>
    <mergeCell ref="AH156:AI157"/>
    <mergeCell ref="AL156:AM157"/>
    <mergeCell ref="GF155:GF158"/>
    <mergeCell ref="GG155:GG158"/>
    <mergeCell ref="FY155:GB158"/>
    <mergeCell ref="FM155:FP158"/>
    <mergeCell ref="AV158:AW159"/>
    <mergeCell ref="AN158:AO159"/>
    <mergeCell ref="EG155:EJ158"/>
    <mergeCell ref="FI155:FL158"/>
    <mergeCell ref="CS155:CV158"/>
    <mergeCell ref="DA155:DD158"/>
    <mergeCell ref="V152:W153"/>
    <mergeCell ref="Z152:AA153"/>
    <mergeCell ref="AD152:AE153"/>
    <mergeCell ref="AH152:AI153"/>
    <mergeCell ref="GH151:GH154"/>
    <mergeCell ref="DM155:DP158"/>
    <mergeCell ref="GF151:GF154"/>
    <mergeCell ref="GG151:GG154"/>
    <mergeCell ref="GH155:GH158"/>
    <mergeCell ref="EC151:EF154"/>
    <mergeCell ref="EW151:EZ154"/>
    <mergeCell ref="DU151:DX154"/>
    <mergeCell ref="EK155:EN158"/>
    <mergeCell ref="AV154:AW155"/>
    <mergeCell ref="AR154:AS155"/>
    <mergeCell ref="BU155:BX158"/>
    <mergeCell ref="CW155:CZ158"/>
    <mergeCell ref="EC155:EF158"/>
    <mergeCell ref="DQ155:DT158"/>
    <mergeCell ref="DE155:DH158"/>
    <mergeCell ref="BF152:BG153"/>
    <mergeCell ref="BB152:BC153"/>
    <mergeCell ref="AB158:AC159"/>
    <mergeCell ref="AF158:AG159"/>
    <mergeCell ref="AJ158:AK159"/>
    <mergeCell ref="FA151:FD154"/>
    <mergeCell ref="AN154:AO155"/>
    <mergeCell ref="AP156:AQ157"/>
    <mergeCell ref="BY155:CB158"/>
    <mergeCell ref="CC155:CF158"/>
    <mergeCell ref="EO155:ER158"/>
    <mergeCell ref="EW155:EZ158"/>
    <mergeCell ref="CG155:CJ158"/>
    <mergeCell ref="CK155:CN158"/>
    <mergeCell ref="DY155:EB158"/>
    <mergeCell ref="BK151:BK154"/>
    <mergeCell ref="BU151:BX154"/>
    <mergeCell ref="AD160:AE161"/>
    <mergeCell ref="AH160:AI161"/>
    <mergeCell ref="AL160:AM161"/>
    <mergeCell ref="AP160:AQ161"/>
    <mergeCell ref="DE159:DH162"/>
    <mergeCell ref="DU159:DX162"/>
    <mergeCell ref="CS159:CV162"/>
    <mergeCell ref="CW159:CZ162"/>
    <mergeCell ref="DA159:DD162"/>
    <mergeCell ref="AF162:AG163"/>
    <mergeCell ref="AJ162:AK163"/>
    <mergeCell ref="AN162:AO163"/>
    <mergeCell ref="AT160:AU161"/>
    <mergeCell ref="BB160:BC161"/>
    <mergeCell ref="EK159:EN162"/>
    <mergeCell ref="ES159:EV162"/>
    <mergeCell ref="BQ159:BT162"/>
    <mergeCell ref="DQ159:DT162"/>
    <mergeCell ref="BM159:BP162"/>
    <mergeCell ref="BU159:BX162"/>
    <mergeCell ref="CC159:CF162"/>
    <mergeCell ref="CK159:CN162"/>
    <mergeCell ref="CO159:CR162"/>
    <mergeCell ref="CG159:CJ162"/>
    <mergeCell ref="GH159:GH162"/>
    <mergeCell ref="EW163:EZ166"/>
    <mergeCell ref="FI163:FL166"/>
    <mergeCell ref="DM163:DP166"/>
    <mergeCell ref="DQ163:DT166"/>
    <mergeCell ref="GG159:GG162"/>
    <mergeCell ref="FU159:FX162"/>
    <mergeCell ref="BL163:BL166"/>
    <mergeCell ref="BM163:BP166"/>
    <mergeCell ref="BY163:CB166"/>
    <mergeCell ref="DY163:EB166"/>
    <mergeCell ref="ES163:EV166"/>
    <mergeCell ref="BQ163:BT166"/>
    <mergeCell ref="BK159:BK162"/>
    <mergeCell ref="AZ162:BA163"/>
    <mergeCell ref="AV162:AW163"/>
    <mergeCell ref="AX160:AY161"/>
    <mergeCell ref="AR174:AS175"/>
    <mergeCell ref="GF159:GF162"/>
    <mergeCell ref="CS163:CV166"/>
    <mergeCell ref="CG163:CJ166"/>
    <mergeCell ref="BD162:BE163"/>
    <mergeCell ref="BH162:BI163"/>
    <mergeCell ref="AR162:AS163"/>
    <mergeCell ref="BH166:BI167"/>
    <mergeCell ref="BK167:BK170"/>
    <mergeCell ref="BH170:BI171"/>
    <mergeCell ref="GE159:GE162"/>
    <mergeCell ref="FM159:FP162"/>
    <mergeCell ref="FA159:FD162"/>
    <mergeCell ref="FE159:FH162"/>
    <mergeCell ref="FY159:GB162"/>
    <mergeCell ref="FI159:FL162"/>
    <mergeCell ref="GC159:GC162"/>
    <mergeCell ref="EG163:EJ166"/>
    <mergeCell ref="EK163:EN166"/>
    <mergeCell ref="EO163:ER166"/>
    <mergeCell ref="EW159:EZ162"/>
    <mergeCell ref="FQ159:FT162"/>
    <mergeCell ref="DI159:DL162"/>
    <mergeCell ref="DM159:DP162"/>
    <mergeCell ref="BY159:CB162"/>
    <mergeCell ref="EO159:ER162"/>
    <mergeCell ref="BF160:BG161"/>
    <mergeCell ref="EC159:EF162"/>
    <mergeCell ref="GD159:GD162"/>
    <mergeCell ref="GE167:GE170"/>
    <mergeCell ref="GD167:GD170"/>
    <mergeCell ref="GH163:GH166"/>
    <mergeCell ref="GF163:GF166"/>
    <mergeCell ref="GG163:GG166"/>
    <mergeCell ref="GE163:GE166"/>
    <mergeCell ref="GH167:GH170"/>
    <mergeCell ref="GD163:GD166"/>
    <mergeCell ref="DY167:EB170"/>
    <mergeCell ref="DU167:DX170"/>
    <mergeCell ref="ES167:EV170"/>
    <mergeCell ref="EW167:EZ170"/>
    <mergeCell ref="GG167:GG170"/>
    <mergeCell ref="FQ167:FT170"/>
    <mergeCell ref="FU167:FX170"/>
    <mergeCell ref="FY167:GB170"/>
    <mergeCell ref="GC167:GC170"/>
    <mergeCell ref="GF167:GF170"/>
    <mergeCell ref="DU163:DX166"/>
    <mergeCell ref="EC163:EF166"/>
    <mergeCell ref="GC163:GC166"/>
    <mergeCell ref="FE163:FH166"/>
    <mergeCell ref="FM167:FP170"/>
    <mergeCell ref="FA167:FD170"/>
    <mergeCell ref="FA163:FD166"/>
    <mergeCell ref="EG167:EJ170"/>
    <mergeCell ref="FE167:FH170"/>
    <mergeCell ref="DY159:EB162"/>
    <mergeCell ref="EG159:EJ162"/>
    <mergeCell ref="FI167:FL170"/>
    <mergeCell ref="FY163:GB166"/>
    <mergeCell ref="FM163:FP166"/>
    <mergeCell ref="FQ163:FT166"/>
    <mergeCell ref="FU163:FX166"/>
    <mergeCell ref="AX168:AY169"/>
    <mergeCell ref="AH164:AI165"/>
    <mergeCell ref="AL164:AM165"/>
    <mergeCell ref="AP164:AQ165"/>
    <mergeCell ref="AT164:AU165"/>
    <mergeCell ref="AP168:AQ169"/>
    <mergeCell ref="AT168:AU169"/>
    <mergeCell ref="BK163:BK166"/>
    <mergeCell ref="BB168:BC169"/>
    <mergeCell ref="AJ166:AK167"/>
    <mergeCell ref="AN166:AO167"/>
    <mergeCell ref="AR166:AS167"/>
    <mergeCell ref="AV166:AW167"/>
    <mergeCell ref="AL168:AM169"/>
    <mergeCell ref="BL167:BL170"/>
    <mergeCell ref="BM167:BP170"/>
    <mergeCell ref="BU167:BX170"/>
    <mergeCell ref="AX164:AY165"/>
    <mergeCell ref="BB164:BC165"/>
    <mergeCell ref="AV170:AW171"/>
    <mergeCell ref="BK179:BK182"/>
    <mergeCell ref="AN170:AO171"/>
    <mergeCell ref="AP172:AQ173"/>
    <mergeCell ref="AT172:AU173"/>
    <mergeCell ref="AR170:AS171"/>
    <mergeCell ref="DA171:DD174"/>
    <mergeCell ref="DM171:DP174"/>
    <mergeCell ref="CO171:CR174"/>
    <mergeCell ref="CS171:CV174"/>
    <mergeCell ref="BF164:BG165"/>
    <mergeCell ref="CW163:CZ166"/>
    <mergeCell ref="DI163:DL166"/>
    <mergeCell ref="CO163:CR166"/>
    <mergeCell ref="BQ171:BT174"/>
    <mergeCell ref="CK163:CN166"/>
    <mergeCell ref="DA163:DD166"/>
    <mergeCell ref="DE163:DH166"/>
    <mergeCell ref="CC163:CF166"/>
    <mergeCell ref="AZ178:BA179"/>
    <mergeCell ref="AZ166:BA167"/>
    <mergeCell ref="BD166:BE167"/>
    <mergeCell ref="BU163:BX166"/>
    <mergeCell ref="BF168:BG169"/>
    <mergeCell ref="AZ174:BA175"/>
    <mergeCell ref="BD174:BE175"/>
    <mergeCell ref="BK175:BK178"/>
    <mergeCell ref="BQ167:BT170"/>
    <mergeCell ref="AV178:AW179"/>
    <mergeCell ref="BM171:BP174"/>
    <mergeCell ref="BL171:BL174"/>
    <mergeCell ref="BK171:BK174"/>
    <mergeCell ref="AV174:AW175"/>
    <mergeCell ref="GH171:GH174"/>
    <mergeCell ref="GE171:GE174"/>
    <mergeCell ref="EK171:EN174"/>
    <mergeCell ref="EO171:ER174"/>
    <mergeCell ref="FA171:FD174"/>
    <mergeCell ref="FQ171:FT174"/>
    <mergeCell ref="GG171:GG174"/>
    <mergeCell ref="GD171:GD174"/>
    <mergeCell ref="DQ171:DT174"/>
    <mergeCell ref="DU171:DX174"/>
    <mergeCell ref="AX172:AY173"/>
    <mergeCell ref="BB172:BC173"/>
    <mergeCell ref="BF172:BG173"/>
    <mergeCell ref="CK171:CN174"/>
    <mergeCell ref="AZ170:BA171"/>
    <mergeCell ref="BU171:BX174"/>
    <mergeCell ref="BY171:CB174"/>
    <mergeCell ref="CC171:CF174"/>
    <mergeCell ref="GF171:GF174"/>
    <mergeCell ref="FU171:FX174"/>
    <mergeCell ref="FY171:GB174"/>
    <mergeCell ref="GC171:GC174"/>
    <mergeCell ref="FE171:FH174"/>
    <mergeCell ref="DY171:EB174"/>
    <mergeCell ref="EG171:EJ174"/>
    <mergeCell ref="ES171:EV174"/>
    <mergeCell ref="EW171:EZ174"/>
    <mergeCell ref="EC171:EF174"/>
    <mergeCell ref="EC167:EF170"/>
    <mergeCell ref="DI167:DL170"/>
    <mergeCell ref="CW167:CZ170"/>
    <mergeCell ref="EK167:EN170"/>
    <mergeCell ref="BK187:BK190"/>
    <mergeCell ref="BH190:BI191"/>
    <mergeCell ref="BK191:BK194"/>
    <mergeCell ref="BD186:BE187"/>
    <mergeCell ref="BH186:BI187"/>
    <mergeCell ref="BF188:BG189"/>
    <mergeCell ref="BK183:BK186"/>
    <mergeCell ref="FI171:FL174"/>
    <mergeCell ref="FM171:FP174"/>
    <mergeCell ref="BB184:BC185"/>
    <mergeCell ref="BD170:BE171"/>
    <mergeCell ref="BH174:BI175"/>
    <mergeCell ref="BD178:BE179"/>
    <mergeCell ref="BH178:BI179"/>
    <mergeCell ref="BH182:BI183"/>
    <mergeCell ref="BF184:BG185"/>
    <mergeCell ref="BL175:BL178"/>
    <mergeCell ref="BY167:CB170"/>
    <mergeCell ref="CC167:CF170"/>
    <mergeCell ref="EO167:ER170"/>
    <mergeCell ref="CG167:CJ170"/>
    <mergeCell ref="DM167:DP170"/>
    <mergeCell ref="DA167:DD170"/>
    <mergeCell ref="DE167:DH170"/>
    <mergeCell ref="DQ167:DT170"/>
    <mergeCell ref="CG171:CJ174"/>
    <mergeCell ref="CS167:CV170"/>
    <mergeCell ref="CW171:CZ174"/>
    <mergeCell ref="DI171:DL174"/>
    <mergeCell ref="CO167:CR170"/>
    <mergeCell ref="CK167:CN170"/>
    <mergeCell ref="DE171:DH174"/>
    <mergeCell ref="BQ187:BT190"/>
    <mergeCell ref="BM179:BP182"/>
    <mergeCell ref="BM183:BP186"/>
    <mergeCell ref="BQ175:BT178"/>
    <mergeCell ref="BU175:BX178"/>
    <mergeCell ref="BY175:CB178"/>
    <mergeCell ref="BU183:BX186"/>
    <mergeCell ref="BY183:CB186"/>
    <mergeCell ref="BL191:BL194"/>
    <mergeCell ref="BM191:BP194"/>
    <mergeCell ref="BM175:BP178"/>
    <mergeCell ref="BL179:BL182"/>
    <mergeCell ref="BL183:BL186"/>
    <mergeCell ref="BQ179:BT182"/>
    <mergeCell ref="BQ183:BT186"/>
    <mergeCell ref="BQ191:BT194"/>
    <mergeCell ref="BL187:BL190"/>
    <mergeCell ref="BM187:BP190"/>
    <mergeCell ref="EW175:EZ178"/>
    <mergeCell ref="DE179:DH182"/>
    <mergeCell ref="DU179:DX182"/>
    <mergeCell ref="EO179:ER182"/>
    <mergeCell ref="ES179:EV182"/>
    <mergeCell ref="EG175:EJ178"/>
    <mergeCell ref="CC175:CF178"/>
    <mergeCell ref="DY175:EB178"/>
    <mergeCell ref="AT176:AU177"/>
    <mergeCell ref="AX176:AY177"/>
    <mergeCell ref="BB176:BC177"/>
    <mergeCell ref="BF176:BG177"/>
    <mergeCell ref="DM175:DP178"/>
    <mergeCell ref="CG179:CJ182"/>
    <mergeCell ref="FI175:FL178"/>
    <mergeCell ref="DQ175:DT178"/>
    <mergeCell ref="CS175:CV178"/>
    <mergeCell ref="DU175:DX178"/>
    <mergeCell ref="DA175:DD178"/>
    <mergeCell ref="CW175:CZ178"/>
    <mergeCell ref="FE175:FH178"/>
    <mergeCell ref="ES175:EV178"/>
    <mergeCell ref="EO175:ER178"/>
    <mergeCell ref="EK175:EN178"/>
    <mergeCell ref="CO175:CR178"/>
    <mergeCell ref="BU179:BX182"/>
    <mergeCell ref="BY179:CB182"/>
    <mergeCell ref="CC179:CF182"/>
    <mergeCell ref="EC175:EF178"/>
    <mergeCell ref="CG175:CJ178"/>
    <mergeCell ref="DE175:DH178"/>
    <mergeCell ref="FA179:FD182"/>
    <mergeCell ref="GH179:GH182"/>
    <mergeCell ref="AX180:AY181"/>
    <mergeCell ref="BB180:BC181"/>
    <mergeCell ref="BF180:BG181"/>
    <mergeCell ref="AZ182:BA183"/>
    <mergeCell ref="BD182:BE183"/>
    <mergeCell ref="CO179:CR182"/>
    <mergeCell ref="GG179:GG182"/>
    <mergeCell ref="EG179:EJ182"/>
    <mergeCell ref="EK179:EN182"/>
    <mergeCell ref="GH175:GH178"/>
    <mergeCell ref="FQ175:FT178"/>
    <mergeCell ref="GF175:GF178"/>
    <mergeCell ref="GG175:GG178"/>
    <mergeCell ref="FY175:GB178"/>
    <mergeCell ref="GC175:GC178"/>
    <mergeCell ref="GD175:GD178"/>
    <mergeCell ref="GE175:GE178"/>
    <mergeCell ref="FU175:FX178"/>
    <mergeCell ref="FM175:FP178"/>
    <mergeCell ref="FA175:FD178"/>
    <mergeCell ref="DI175:DL178"/>
    <mergeCell ref="CK175:CN178"/>
    <mergeCell ref="GF179:GF182"/>
    <mergeCell ref="FQ179:FT182"/>
    <mergeCell ref="FU179:FX182"/>
    <mergeCell ref="GD179:GD182"/>
    <mergeCell ref="EK183:EN186"/>
    <mergeCell ref="EO183:ER186"/>
    <mergeCell ref="GE179:GE182"/>
    <mergeCell ref="EC179:EF182"/>
    <mergeCell ref="EW179:EZ182"/>
    <mergeCell ref="GC179:GC182"/>
    <mergeCell ref="FY179:GB182"/>
    <mergeCell ref="FI179:FL182"/>
    <mergeCell ref="FE179:FH182"/>
    <mergeCell ref="FM179:FP182"/>
    <mergeCell ref="CK179:CN182"/>
    <mergeCell ref="CS179:CV182"/>
    <mergeCell ref="DY179:EB182"/>
    <mergeCell ref="DQ179:DT182"/>
    <mergeCell ref="DM179:DP182"/>
    <mergeCell ref="CW179:CZ182"/>
    <mergeCell ref="DA179:DD182"/>
    <mergeCell ref="DI179:DL182"/>
    <mergeCell ref="DY183:EB186"/>
    <mergeCell ref="FM183:FP186"/>
    <mergeCell ref="DA183:DD186"/>
    <mergeCell ref="CW183:CZ186"/>
    <mergeCell ref="ES183:EV186"/>
    <mergeCell ref="DE183:DH186"/>
    <mergeCell ref="EW183:EZ186"/>
    <mergeCell ref="EC183:EF186"/>
    <mergeCell ref="EG183:EJ186"/>
    <mergeCell ref="FI183:FL186"/>
    <mergeCell ref="CC183:CF186"/>
    <mergeCell ref="BU187:BX190"/>
    <mergeCell ref="DU183:DX186"/>
    <mergeCell ref="DM183:DP186"/>
    <mergeCell ref="DQ183:DT186"/>
    <mergeCell ref="CG183:CJ186"/>
    <mergeCell ref="CK183:CN186"/>
    <mergeCell ref="CO183:CR186"/>
    <mergeCell ref="CS183:CV186"/>
    <mergeCell ref="DI183:DL186"/>
    <mergeCell ref="CG187:CJ190"/>
    <mergeCell ref="CK187:CN190"/>
    <mergeCell ref="GH187:GH190"/>
    <mergeCell ref="GC187:GC190"/>
    <mergeCell ref="GG187:GG190"/>
    <mergeCell ref="GD183:GD186"/>
    <mergeCell ref="GE187:GE190"/>
    <mergeCell ref="GF187:GF190"/>
    <mergeCell ref="GD187:GD190"/>
    <mergeCell ref="GC183:GC186"/>
    <mergeCell ref="GE183:GE186"/>
    <mergeCell ref="GF183:GF186"/>
    <mergeCell ref="GH183:GH186"/>
    <mergeCell ref="FA183:FD186"/>
    <mergeCell ref="FE183:FH186"/>
    <mergeCell ref="GG183:GG186"/>
    <mergeCell ref="FQ183:FT186"/>
    <mergeCell ref="FU183:FX186"/>
    <mergeCell ref="FY183:GB186"/>
    <mergeCell ref="DY187:EB190"/>
    <mergeCell ref="FA187:FD190"/>
    <mergeCell ref="FE187:FH190"/>
    <mergeCell ref="FI187:FL190"/>
    <mergeCell ref="FM187:FP190"/>
    <mergeCell ref="EG187:EJ190"/>
    <mergeCell ref="DY191:EB194"/>
    <mergeCell ref="FY187:GB190"/>
    <mergeCell ref="BY187:CB190"/>
    <mergeCell ref="CC187:CF190"/>
    <mergeCell ref="EW187:EZ190"/>
    <mergeCell ref="EK187:EN190"/>
    <mergeCell ref="EO187:ER190"/>
    <mergeCell ref="EC187:EF190"/>
    <mergeCell ref="CS187:CV190"/>
    <mergeCell ref="FU187:FX190"/>
    <mergeCell ref="FQ187:FT190"/>
    <mergeCell ref="CO187:CR190"/>
    <mergeCell ref="DA187:DD190"/>
    <mergeCell ref="CW187:CZ190"/>
    <mergeCell ref="ES187:EV190"/>
    <mergeCell ref="DM187:DP190"/>
    <mergeCell ref="DQ187:DT190"/>
    <mergeCell ref="DE187:DH190"/>
    <mergeCell ref="DU187:DX190"/>
    <mergeCell ref="DI187:DL190"/>
    <mergeCell ref="GH191:GH194"/>
    <mergeCell ref="ES191:EV194"/>
    <mergeCell ref="EW191:EZ194"/>
    <mergeCell ref="EK191:EN194"/>
    <mergeCell ref="EO191:ER194"/>
    <mergeCell ref="FA191:FD194"/>
    <mergeCell ref="FE191:FH194"/>
    <mergeCell ref="GD191:GD194"/>
    <mergeCell ref="GE191:GE194"/>
    <mergeCell ref="FI191:FL194"/>
    <mergeCell ref="BU191:BX194"/>
    <mergeCell ref="BY191:CB194"/>
    <mergeCell ref="CC191:CF194"/>
    <mergeCell ref="DU191:DX194"/>
    <mergeCell ref="CS191:CV194"/>
    <mergeCell ref="DI191:DL194"/>
    <mergeCell ref="DA191:DD194"/>
    <mergeCell ref="CK191:CN194"/>
    <mergeCell ref="CO191:CR194"/>
    <mergeCell ref="CG191:CJ194"/>
    <mergeCell ref="FU191:FX194"/>
    <mergeCell ref="EG191:EJ194"/>
    <mergeCell ref="EC191:EF194"/>
    <mergeCell ref="BK195:BL195"/>
    <mergeCell ref="BM195:BP195"/>
    <mergeCell ref="BQ195:BT195"/>
    <mergeCell ref="BU195:BX195"/>
    <mergeCell ref="BY195:CB195"/>
    <mergeCell ref="DI196:DL196"/>
    <mergeCell ref="FY196:GB196"/>
    <mergeCell ref="DM196:DP196"/>
    <mergeCell ref="EG195:EJ195"/>
    <mergeCell ref="ES196:EV196"/>
    <mergeCell ref="EW196:EZ196"/>
    <mergeCell ref="FI195:FL195"/>
    <mergeCell ref="DE191:DH194"/>
    <mergeCell ref="FA195:FD195"/>
    <mergeCell ref="FY195:GB195"/>
    <mergeCell ref="DM191:DP194"/>
    <mergeCell ref="GG191:GG194"/>
    <mergeCell ref="FE195:FH195"/>
    <mergeCell ref="GC191:GC194"/>
    <mergeCell ref="FQ191:FT194"/>
    <mergeCell ref="FU195:FX195"/>
    <mergeCell ref="FM195:FP195"/>
    <mergeCell ref="CS195:CV195"/>
    <mergeCell ref="CW195:CZ195"/>
    <mergeCell ref="DI195:DL195"/>
    <mergeCell ref="DA195:DD195"/>
    <mergeCell ref="DE195:DH195"/>
    <mergeCell ref="GF191:GF194"/>
    <mergeCell ref="FY191:GB194"/>
    <mergeCell ref="FM191:FP194"/>
    <mergeCell ref="CW191:CZ194"/>
    <mergeCell ref="DQ191:DT194"/>
    <mergeCell ref="FU196:FX196"/>
    <mergeCell ref="FA196:FD196"/>
    <mergeCell ref="CG196:CJ196"/>
    <mergeCell ref="EG196:EJ196"/>
    <mergeCell ref="DE196:DH196"/>
    <mergeCell ref="FE196:FH196"/>
    <mergeCell ref="BY196:CB196"/>
    <mergeCell ref="DU195:DX195"/>
    <mergeCell ref="DY195:EB195"/>
    <mergeCell ref="EC195:EF195"/>
    <mergeCell ref="EK195:EN195"/>
    <mergeCell ref="ES195:EV195"/>
    <mergeCell ref="DM195:DP195"/>
    <mergeCell ref="DQ195:DT195"/>
    <mergeCell ref="CC195:CF195"/>
    <mergeCell ref="FQ195:FT195"/>
    <mergeCell ref="EW195:EZ195"/>
    <mergeCell ref="EO195:ER195"/>
    <mergeCell ref="CK195:CN195"/>
    <mergeCell ref="CG195:CJ195"/>
    <mergeCell ref="CO195:CR195"/>
    <mergeCell ref="EC196:EF196"/>
    <mergeCell ref="DU196:DX196"/>
    <mergeCell ref="DY196:EB196"/>
    <mergeCell ref="DQ196:DT196"/>
    <mergeCell ref="DU198:DX198"/>
    <mergeCell ref="CW198:CZ198"/>
    <mergeCell ref="DE198:DH198"/>
    <mergeCell ref="CK196:CN196"/>
    <mergeCell ref="DA196:DD196"/>
    <mergeCell ref="CO196:CR196"/>
    <mergeCell ref="CS196:CV196"/>
    <mergeCell ref="CW196:CZ196"/>
    <mergeCell ref="CC196:CF196"/>
    <mergeCell ref="EC198:EF198"/>
    <mergeCell ref="BK196:BL196"/>
    <mergeCell ref="BM196:BP196"/>
    <mergeCell ref="BQ196:BT196"/>
    <mergeCell ref="BU196:BX196"/>
    <mergeCell ref="DY198:EB198"/>
    <mergeCell ref="DY199:EB199"/>
    <mergeCell ref="EC199:EF199"/>
    <mergeCell ref="DQ198:DT198"/>
    <mergeCell ref="DM198:DP198"/>
    <mergeCell ref="CG198:CJ198"/>
    <mergeCell ref="BK198:BL198"/>
    <mergeCell ref="BM198:BP198"/>
    <mergeCell ref="BQ198:BT198"/>
    <mergeCell ref="BU198:BX198"/>
    <mergeCell ref="DA198:DD198"/>
    <mergeCell ref="CO198:CR198"/>
    <mergeCell ref="CS198:CV198"/>
    <mergeCell ref="DI198:DL198"/>
    <mergeCell ref="BK199:BL199"/>
    <mergeCell ref="BM199:BP199"/>
    <mergeCell ref="BQ199:BT199"/>
    <mergeCell ref="BU199:BX199"/>
    <mergeCell ref="DA199:DD199"/>
    <mergeCell ref="CW199:CZ199"/>
    <mergeCell ref="CG199:CJ199"/>
    <mergeCell ref="CK199:CN199"/>
    <mergeCell ref="CO199:CR199"/>
    <mergeCell ref="CS199:CV199"/>
    <mergeCell ref="BY198:CB198"/>
    <mergeCell ref="CC198:CF198"/>
    <mergeCell ref="CK198:CN198"/>
    <mergeCell ref="FY200:GB200"/>
    <mergeCell ref="ES200:EV200"/>
    <mergeCell ref="FY199:GB199"/>
    <mergeCell ref="FU200:FX200"/>
    <mergeCell ref="FM200:FP200"/>
    <mergeCell ref="EO198:ER198"/>
    <mergeCell ref="FQ196:FT196"/>
    <mergeCell ref="FU198:FX198"/>
    <mergeCell ref="EG198:EJ198"/>
    <mergeCell ref="EK198:EN198"/>
    <mergeCell ref="EK196:EN196"/>
    <mergeCell ref="EO196:ER196"/>
    <mergeCell ref="FI196:FL196"/>
    <mergeCell ref="FM196:FP196"/>
    <mergeCell ref="ES198:EV198"/>
    <mergeCell ref="FY198:GB198"/>
    <mergeCell ref="EW198:EZ198"/>
    <mergeCell ref="FA198:FD198"/>
    <mergeCell ref="FE198:FH198"/>
    <mergeCell ref="FI198:FL198"/>
    <mergeCell ref="FQ198:FT198"/>
    <mergeCell ref="FM198:FP198"/>
    <mergeCell ref="FU199:FX199"/>
    <mergeCell ref="FA199:FD199"/>
    <mergeCell ref="FE199:FH199"/>
    <mergeCell ref="FI199:FL199"/>
    <mergeCell ref="FM199:FP199"/>
    <mergeCell ref="FQ199:FT199"/>
    <mergeCell ref="FQ200:FT200"/>
    <mergeCell ref="FA200:FD200"/>
    <mergeCell ref="FI200:FL200"/>
    <mergeCell ref="FE200:FH200"/>
    <mergeCell ref="EW200:EZ200"/>
    <mergeCell ref="CO200:CR200"/>
    <mergeCell ref="CC200:CF200"/>
    <mergeCell ref="BY199:CB199"/>
    <mergeCell ref="CC199:CF199"/>
    <mergeCell ref="BK201:BL201"/>
    <mergeCell ref="DE199:DH199"/>
    <mergeCell ref="BK200:BL200"/>
    <mergeCell ref="BM200:BP200"/>
    <mergeCell ref="BQ200:BT200"/>
    <mergeCell ref="BU200:BX200"/>
    <mergeCell ref="DI199:DL199"/>
    <mergeCell ref="DU199:DX199"/>
    <mergeCell ref="DM199:DP199"/>
    <mergeCell ref="ES199:EV199"/>
    <mergeCell ref="EW199:EZ199"/>
    <mergeCell ref="EO199:ER199"/>
    <mergeCell ref="EG199:EJ199"/>
    <mergeCell ref="BM201:BP201"/>
    <mergeCell ref="BQ201:BT201"/>
    <mergeCell ref="BU201:BX201"/>
    <mergeCell ref="ES201:EV201"/>
    <mergeCell ref="EO201:ER201"/>
    <mergeCell ref="EG201:EJ201"/>
    <mergeCell ref="CG201:CJ201"/>
    <mergeCell ref="CK201:CN201"/>
    <mergeCell ref="EC201:EF201"/>
    <mergeCell ref="DU201:DX201"/>
    <mergeCell ref="EK199:EN199"/>
    <mergeCell ref="DQ199:DT199"/>
    <mergeCell ref="BY201:CB201"/>
    <mergeCell ref="CC201:CF201"/>
    <mergeCell ref="EO200:ER200"/>
    <mergeCell ref="DY200:EB200"/>
    <mergeCell ref="EC200:EF200"/>
    <mergeCell ref="EG200:EJ200"/>
    <mergeCell ref="EK200:EN200"/>
    <mergeCell ref="DU200:DX200"/>
    <mergeCell ref="DM201:DP201"/>
    <mergeCell ref="DI201:DL201"/>
    <mergeCell ref="CS201:CV201"/>
    <mergeCell ref="DM200:DP200"/>
    <mergeCell ref="DI200:DL200"/>
    <mergeCell ref="CS200:CV200"/>
    <mergeCell ref="CW200:CZ200"/>
    <mergeCell ref="DA200:DD200"/>
    <mergeCell ref="DE200:DH200"/>
    <mergeCell ref="BY200:CB200"/>
    <mergeCell ref="CK200:CN200"/>
    <mergeCell ref="CG200:CJ200"/>
    <mergeCell ref="DQ200:DT200"/>
    <mergeCell ref="CO201:CR201"/>
    <mergeCell ref="DQ201:DT201"/>
    <mergeCell ref="DA201:DD201"/>
    <mergeCell ref="DE201:DH201"/>
    <mergeCell ref="CW201:CZ201"/>
    <mergeCell ref="DY201:EB201"/>
    <mergeCell ref="EK201:EN201"/>
    <mergeCell ref="DU203:DX203"/>
    <mergeCell ref="CW203:CZ203"/>
    <mergeCell ref="FY201:GB201"/>
    <mergeCell ref="FA201:FD201"/>
    <mergeCell ref="FE201:FH201"/>
    <mergeCell ref="FU201:FX201"/>
    <mergeCell ref="FI201:FL201"/>
    <mergeCell ref="FM201:FP201"/>
    <mergeCell ref="FQ201:FT201"/>
    <mergeCell ref="FY203:GB203"/>
    <mergeCell ref="EW203:EZ203"/>
    <mergeCell ref="FA203:FD203"/>
    <mergeCell ref="FE203:FH203"/>
    <mergeCell ref="FI203:FL203"/>
    <mergeCell ref="FM203:FP203"/>
    <mergeCell ref="FU203:FX203"/>
    <mergeCell ref="FQ203:FT203"/>
    <mergeCell ref="EW201:EZ201"/>
    <mergeCell ref="CC203:CF203"/>
    <mergeCell ref="CO203:CR203"/>
    <mergeCell ref="CS203:CV203"/>
    <mergeCell ref="CC204:CF204"/>
    <mergeCell ref="DE204:DH204"/>
    <mergeCell ref="CG203:CJ203"/>
    <mergeCell ref="CK203:CN203"/>
    <mergeCell ref="ES203:EV203"/>
    <mergeCell ref="DA203:DD203"/>
    <mergeCell ref="DE203:DH203"/>
    <mergeCell ref="DI203:DL203"/>
    <mergeCell ref="DM203:DP203"/>
    <mergeCell ref="DQ203:DT203"/>
    <mergeCell ref="DY203:EB203"/>
    <mergeCell ref="EG203:EJ203"/>
    <mergeCell ref="DU204:DX204"/>
    <mergeCell ref="EC203:EF203"/>
    <mergeCell ref="EO203:ER203"/>
    <mergeCell ref="EK203:EN203"/>
    <mergeCell ref="CW204:CZ204"/>
    <mergeCell ref="FA204:FD204"/>
    <mergeCell ref="EO205:ER205"/>
    <mergeCell ref="EG204:EJ204"/>
    <mergeCell ref="EC204:EF204"/>
    <mergeCell ref="EK204:EN204"/>
    <mergeCell ref="FA205:FD205"/>
    <mergeCell ref="BK203:BL203"/>
    <mergeCell ref="BM203:BP203"/>
    <mergeCell ref="BQ203:BT203"/>
    <mergeCell ref="BU203:BX203"/>
    <mergeCell ref="BY205:CB205"/>
    <mergeCell ref="DA205:DD205"/>
    <mergeCell ref="CO205:CR205"/>
    <mergeCell ref="BK205:BL205"/>
    <mergeCell ref="BM205:BP205"/>
    <mergeCell ref="BY203:CB203"/>
    <mergeCell ref="BK204:BL204"/>
    <mergeCell ref="CS205:CV205"/>
    <mergeCell ref="CO204:CR204"/>
    <mergeCell ref="CS204:CV204"/>
    <mergeCell ref="CG204:CJ204"/>
    <mergeCell ref="CK204:CN204"/>
    <mergeCell ref="BM204:BP204"/>
    <mergeCell ref="BQ204:BT204"/>
    <mergeCell ref="BU204:BX204"/>
    <mergeCell ref="BY204:CB204"/>
    <mergeCell ref="DY204:EB204"/>
    <mergeCell ref="DI204:DL204"/>
    <mergeCell ref="DM204:DP204"/>
    <mergeCell ref="DQ204:DT204"/>
    <mergeCell ref="DA204:DD204"/>
    <mergeCell ref="FU204:FX204"/>
    <mergeCell ref="FQ204:FT204"/>
    <mergeCell ref="ES205:EV205"/>
    <mergeCell ref="EW205:EZ205"/>
    <mergeCell ref="ES204:EV204"/>
    <mergeCell ref="FM204:FP204"/>
    <mergeCell ref="FI205:FL205"/>
    <mergeCell ref="FM205:FP205"/>
    <mergeCell ref="FI204:FL204"/>
    <mergeCell ref="EW204:EZ204"/>
    <mergeCell ref="FY205:GB205"/>
    <mergeCell ref="EK207:EN207"/>
    <mergeCell ref="EO207:ER207"/>
    <mergeCell ref="ES207:EV207"/>
    <mergeCell ref="FU205:FX205"/>
    <mergeCell ref="FQ205:FT205"/>
    <mergeCell ref="FA207:FD207"/>
    <mergeCell ref="FE207:FH207"/>
    <mergeCell ref="EK205:EN205"/>
    <mergeCell ref="EW207:EZ207"/>
    <mergeCell ref="FY204:GB204"/>
    <mergeCell ref="EO204:ER204"/>
    <mergeCell ref="FI207:FL207"/>
    <mergeCell ref="FE205:FH205"/>
    <mergeCell ref="FE204:FH204"/>
    <mergeCell ref="DI205:DL205"/>
    <mergeCell ref="DI207:DL207"/>
    <mergeCell ref="BU205:BX205"/>
    <mergeCell ref="CK205:CN205"/>
    <mergeCell ref="CG207:CJ207"/>
    <mergeCell ref="CK207:CN207"/>
    <mergeCell ref="DM207:DP207"/>
    <mergeCell ref="EC205:EF205"/>
    <mergeCell ref="EG205:EJ205"/>
    <mergeCell ref="DQ207:DT207"/>
    <mergeCell ref="EG207:EJ207"/>
    <mergeCell ref="DY207:EB207"/>
    <mergeCell ref="DU207:DX207"/>
    <mergeCell ref="EC207:EF207"/>
    <mergeCell ref="DY205:EB205"/>
    <mergeCell ref="BQ205:BT205"/>
    <mergeCell ref="CG205:CJ205"/>
    <mergeCell ref="CC205:CF205"/>
    <mergeCell ref="DE205:DH205"/>
    <mergeCell ref="CW205:CZ205"/>
    <mergeCell ref="DM205:DP205"/>
    <mergeCell ref="DQ205:DT205"/>
    <mergeCell ref="DU205:DX205"/>
    <mergeCell ref="BK276:BL276"/>
    <mergeCell ref="CK208:CN208"/>
    <mergeCell ref="BK208:BL208"/>
    <mergeCell ref="BM208:BP208"/>
    <mergeCell ref="BK250:BL250"/>
    <mergeCell ref="CW207:CZ207"/>
    <mergeCell ref="CS207:CV207"/>
    <mergeCell ref="ES208:EV208"/>
    <mergeCell ref="EO208:ER208"/>
    <mergeCell ref="FY208:GB208"/>
    <mergeCell ref="FU207:FX207"/>
    <mergeCell ref="FY207:GB207"/>
    <mergeCell ref="EW208:EZ208"/>
    <mergeCell ref="FQ208:FT208"/>
    <mergeCell ref="FQ207:FT207"/>
    <mergeCell ref="BY207:CB207"/>
    <mergeCell ref="FU208:FX208"/>
    <mergeCell ref="CC207:CF207"/>
    <mergeCell ref="DA207:DD207"/>
    <mergeCell ref="DI208:DL208"/>
    <mergeCell ref="DM208:DP208"/>
    <mergeCell ref="FM207:FP207"/>
    <mergeCell ref="FA208:FD208"/>
    <mergeCell ref="CO207:CR207"/>
    <mergeCell ref="DE207:DH207"/>
    <mergeCell ref="BK207:BL207"/>
    <mergeCell ref="BM207:BP207"/>
    <mergeCell ref="BK263:BL263"/>
    <mergeCell ref="BQ207:BT207"/>
    <mergeCell ref="BU207:BX207"/>
    <mergeCell ref="CW208:CZ208"/>
    <mergeCell ref="BK224:BL224"/>
    <mergeCell ref="BK237:BL237"/>
    <mergeCell ref="BK218:BL218"/>
    <mergeCell ref="BK211:BL211"/>
    <mergeCell ref="BQ208:BT208"/>
    <mergeCell ref="BU208:BX208"/>
    <mergeCell ref="BY208:CB208"/>
    <mergeCell ref="CC208:CF208"/>
    <mergeCell ref="FM208:FP208"/>
    <mergeCell ref="FI208:FL208"/>
    <mergeCell ref="DQ208:DT208"/>
    <mergeCell ref="DU208:DX208"/>
    <mergeCell ref="DY208:EB208"/>
    <mergeCell ref="CO208:CR208"/>
    <mergeCell ref="EG208:EJ208"/>
    <mergeCell ref="EC208:EF208"/>
    <mergeCell ref="FE208:FH208"/>
    <mergeCell ref="EK208:EN208"/>
    <mergeCell ref="CG208:CJ208"/>
    <mergeCell ref="CS208:CV208"/>
    <mergeCell ref="DE208:DH208"/>
    <mergeCell ref="DA208:DD208"/>
  </mergeCells>
  <phoneticPr fontId="21" type="noConversion"/>
  <dataValidations count="9">
    <dataValidation type="list" allowBlank="1" showInputMessage="1" showErrorMessage="1" sqref="BM208:GB208" xr:uid="{00000000-0002-0000-0700-000000000000}">
      <formula1>$BL$277:$BL$287</formula1>
    </dataValidation>
    <dataValidation type="list" allowBlank="1" showInputMessage="1" showErrorMessage="1" sqref="BM207:GB207" xr:uid="{00000000-0002-0000-0700-000001000000}">
      <formula1>$BL$264:$BL$274</formula1>
    </dataValidation>
    <dataValidation type="list" allowBlank="1" showInputMessage="1" showErrorMessage="1" sqref="GD79:GG194 GC75:GC194" xr:uid="{00000000-0002-0000-0700-000002000000}">
      <formula1>$BL$251:$BL$261</formula1>
    </dataValidation>
    <dataValidation type="list" allowBlank="1" showInputMessage="1" showErrorMessage="1" sqref="BL75:BL194" xr:uid="{00000000-0002-0000-0700-000003000000}">
      <formula1>$BL$238:$BL$248</formula1>
    </dataValidation>
    <dataValidation type="list" allowBlank="1" showInputMessage="1" showErrorMessage="1" sqref="GD75:GG78" xr:uid="{00000000-0002-0000-0700-000004000000}">
      <formula1>$BL$251:$BL$256</formula1>
    </dataValidation>
    <dataValidation type="list" allowBlank="1" showInputMessage="1" showErrorMessage="1" sqref="BQ75:GB194 BM83:BP194 BM75" xr:uid="{00000000-0002-0000-0700-000005000000}">
      <formula1>$BL$225:$BL$235</formula1>
    </dataValidation>
    <dataValidation type="list" allowBlank="1" showInputMessage="1" showErrorMessage="1" sqref="BM69:GB72" xr:uid="{00000000-0002-0000-0700-000006000000}">
      <formula1>$BL$219:$BL$222</formula1>
    </dataValidation>
    <dataValidation type="list" allowBlank="1" showInputMessage="1" showErrorMessage="1" sqref="FX66:FY67 BR64:BS65 FT66:FU67 FT62:FU63 FR64:FS65 FP66:FQ67 FR60:FS61 FP62:FQ63 FN64:FO65 FL66:FM67 FP58:FQ59 FN60:FO61 FL62:FM63 FJ64:FK65 FH66:FI67 FN56:FO57 FL58:FM59 FJ60:FK61 FH62:FI63 FF64:FG65 FD66:FE67 FL54:FM55 FJ56:FK57 FH58:FI59 FF60:FG61 FD62:FE63 FB64:FC65 EZ66:FA67 FJ52:FK53 FH54:FI55 FF56:FG57 FD58:FE59 FB60:FC61 EZ62:FA63 EX64:EY65 EV66:EW67 FF52:FG53 FD54:FE55 FB56:FC57 EZ58:FA59 EX60:EY61 EV62:EW63 ET64:EU65 ER66:ES67 FH50:FI51 FD50:FE51 FB52:FC53 EZ54:FA55 EX56:EY57 EV58:EW59 ET60:EU61 ER62:ES63 EP64:EQ65 EN66:EO67 FF48:FG49 FD46:FE47 FB48:FC49 EZ50:FA51 EX52:EY53 EV54:EW55 ET56:EU57 ER58:ES59 EP60:EQ61 EN62:EO63 EL64:EM65 EJ66:EK67 FB44:FC45 EZ46:FA47 EX48:EY49 EV50:EW51 ET52:EU53 ER54:ES55 EP56:EQ57 EN58:EO59 EL60:EM61 EJ62:EK63 EH64:EI65 EF66:EG67 EZ42:FA43 EX44:EY45 EV46:EW47 ET48:EU49 ER50:ES51 EP52:EQ53 EN54:EO55 EL56:EM57 EJ58:EK59 EH60:EI61 EF62:EG63 ED64:EE65 EB66:EC67 EX40:EY41 EV42:EW43 ET44:EU45 ER46:ES47 EP48:EQ49 EN50:EO51 EL52:EM53 EJ54:EK55 EH56:EI57 EF58:EG59 ED60:EE61 EB62:EC63 DZ64:EA65 DX66:DY67 EV38:EW39 ET40:EU41 ER42:ES43 EP44:EQ45 EN46:EO47 EL48:EM49 EJ50:EK51 EH52:EI53 EF54:EG55 ED56:EE57 EB58:EC59 DZ60:EA61 DX62:DY63 DV64:DW65 DT66:DU67 ET36:EU37 ER38:ES39 EP40:EQ41 EN42:EO43 EL44:EM45 EJ46:EK47 EH48:EI49 EF50:EG51 ED52:EE53 EB54:EC55 DZ56:EA57 DX58:DY59 DV60:DW61 DT62:DU63 DR64:DS65 DP66:DQ67 ER34:ES35 EP36:EQ37 EN38:EO39 EL40:EM41 EJ42:EK43 EH44:EI45 EF46:EG47 ED48:EE49 EB50:EC51 DZ52:EA53 DX54:DY55 DV56:DW57 DT58:DU59 DR60:DS61 DP62:DQ63 DN64:DO65 DL66:DM67 EP32:EQ33 EN34:EO35 EL36:EM37 EJ38:EK39 EH40:EI41 EF42:EG43 ED44:EE45 EB46:EC47 DZ48:EA49 DX50:DY51 DV52:DW53 DT54:DU55 DR56:DS57 DP58:DQ59 DN60:DO61 DL62:DM63 DJ64:DK65 DH66:DI67 EL32:EM33 EJ34:EK35 EH36:EI37 EF38:EG39 ED40:EE41 EB42:EC43 DZ44:EA45 DX46:DY47 DV48:DW49 DT50:DU51 DR52:DS53 DP54:DQ55 DN56:DO57 DL58:DM59 DJ60:DK61 DH62:DI63 DF64:DG65 DD66:DE67 EN30:EO31 EL28:EM29 EJ30:EK31 EH32:EI33 EF34:EG35 ED36:EE37 EB38:EC39 DZ40:EA41 DX42:DY43 DV44:DW45 DT46:DU47 DR48:DS49 DP50:DQ51 DN52:DO53 DL54:DM55 DJ56:DK57 DH58:DI59 DF60:DG61 DD62:DE63 DB64:DC65 CZ66:DA67 EJ26:EK27 EH28:EI29 EF30:EG31 ED32:EE33 EB34:EC35 DZ36:EA37 DX38:DY39 DV40:DW41 DT42:DU43 DR44:DS45 DP46:DQ47 DN48:DO49 DL50:DM51 DJ52:DK53 DH54:DI55 DF56:DG57 DD58:DE59 DB60:DC61 CZ62:DA63 CX64:CY65 CV66:CW67 EB30:EC31 DZ32:EA33 DX34:DY35 DV36:DW37 DT38:DU39 DR40:DS41 DP42:DQ43 DN44:DO45 DL46:DM47 DJ48:DK49 DH50:DI51 DF52:DG53 DD54:DE55 DB56:DC57 CZ58:DA59 CX60:CY61 CV62:CW63 CT64:CU65 CR66:CS67 ED28:EE29 EF26:EG27 EH24:EI25 EF22:EG23 ED24:EE25 EB26:EC27 DZ28:EA29 DX30:DY31 DV32:DW33 DT34:DU35 DR36:DS37 DP38:DQ39 DN40:DO41 DL42:DM43 DJ44:DK45 DH46:DI47 DF48:DG49 DD50:DE51 DB52:DC53 CZ54:DA55 CX56:CY57 CV58:CW59 CT60:CU61 CR62:CS63 CP64:CQ65 CN66:CO67 ED20:EE21 EB22:EC23 DZ24:EA25 DX26:DY27 DV28:DW29 DT30:DU31 DR32:DS33 DP34:DQ35 DN36:DO37 DL38:DM39 DJ40:DK41 DH42:DI43 DF44:DG45 DD46:DE47 DB48:DC49 CZ50:DA51 CX52:CY53 CV54:CW55 CT56:CU57 CR58:CS59 CP60:CQ61 CN62:CO63 CL64:CM65 CJ66:CK67 EB18:EC19 DZ20:EA21 DX22:DY23 DV24:DW25 DT26:DU27 DR28:DS29 DP30:DQ31 DN32:DO33 DL34:DM35 DJ36:DK37 DH38:DI39 DF40:DG41 DD42:DE43 DB44:DC45 CZ46:DA47 CX48:CY49 CV50:CW51 CT52:CU53 CR54:CS55 CP56:CQ57 CN58:CO59 CL60:CM61 CJ62:CK63 CH64:CI65 CF66:CG67 DX18:DY19 DV20:DW21 DT22:DU23 DR24:DS25 DP26:DQ27 DN28:DO29 DL30:DM31 DJ32:DK33 DH34:DI35 DF36:DG37 DD38:DE39 DB40:DC41 CZ42:DA43 CX44:CY45 CV46:CW47 CT48:CU49 CR50:CS51 CP52:CQ53 CN54:CO55 CL56:CM57 CJ58:CK59 CH60:CI61 CF62:CG63 CD64:CE65 DX14:DY15 DV16:DW17 DT18:DU19 DR20:DS21 DP22:DQ23 DN24:DO25 DL26:DM27 DJ28:DK29 DH30:DI31 DF32:DG33 DD34:DE35 DB36:DC37 CZ38:DA39 CX40:CY41 CV42:CW43 CT44:CU45 CR46:CS47 CP48:CQ49 CN50:CO51 CL52:CM53 CJ54:CK55 CH56:CI57 CF58:CG59 CD60:CE61 CB62:CC63 BZ64:CA65 DV12:DW13 DT14:DU15 DR16:DS17 DP18:DQ19 DN20:DO21 DL22:DM23 DJ24:DK25 DH26:DI27 DF28:DG29 DD30:DE31 DB32:DC33 CZ34:DA35 CX36:CY37 CV38:CW39 CT40:CU41 CR42:CS43 CP44:CQ45 CN46:CO47 CL48:CM49 CJ50:CK51 CH52:CI53 CF54:CG55 CD56:CE57 CB58:CC59 BZ60:CA61 BX62:BY63 BV64:BW65 BT66:BU67 DR12:DS13 DP14:DQ15 DN16:DO17 DL18:DM19 DJ20:DK21 DH22:DI23 DF24:DG25 DD26:DE27 DB28:DC29 CZ30:DA31 CX32:CY33 CV34:CW35 CT36:CU37 CR38:CS39 CP40:CQ41 CN42:CO43 CL44:CM45 CJ46:CK47 CH48:CI49 CF50:CG51 CD52:CE53 CB54:CC55 BZ56:CA57 BX58:BY59 DT10:DU11 BX66:BY67 CB66:CC67 DZ16:EA17 FV64:FW65 BT62:BU63 BV60:BW61 BP66:BQ67 BH190:BI191 BF188:BG189 BH186:BI187 BD186:BE187 BF184:BG185 BH182:BI183 BB184:BC185 BD182:BE183 BF180:BG181 BH178:BI179 AZ182:BA183 BB180:BC181 BD178:BE179 BF176:BG177 BH174:BI175 AX180:AY181 AZ178:BA179 BB176:BC177 BD174:BE175 BF172:BG173 BH170:BI171 AV178:AW179 AX176:AY177 AZ174:BA175 BB172:BC173 BD170:BE171 BF168:BG169 BH166:BI167 AT176:AU177 AV174:AW175 AX172:AY173 AZ170:BA171 BB168:BC169 BD166:BE167 BF164:BG165 BH162:BI163 AT172:AU173 AV170:AW171 AX168:AY169 AZ166:BA167 BB164:BC165 BD162:BE163 BF160:BG161 BH158:BI159 AR174:AS175 AR170:AS171 AT168:AU169 AV166:AW167 AX164:AY165 AZ162:BA163 BB160:BC161 BD158:BE159 BF156:BG157 BH154:BI155 AP172:AQ173 AN170:AO171 AP168:AQ169 AR166:AS167 AT164:AU165 AV162:AW163 AX160:AY161 AZ158:BA159 BB156:BC157 BD154:BE155 BF152:BG153 BH150:BI151 AL168:AM169 AN166:AO167 AP164:AQ165 AR162:AS163 AT160:AU161 AV158:AW159 AX156:AY157 AZ154:BA155 BB152:BC153 BD150:BE151" xr:uid="{00000000-0002-0000-0700-000007000000}">
      <formula1>$BL$212:$BL$216</formula1>
    </dataValidation>
    <dataValidation type="list" allowBlank="1" showInputMessage="1" showErrorMessage="1" sqref="BM79:BP82" xr:uid="{00000000-0002-0000-0700-000008000000}">
      <formula1>BL225:BL235</formula1>
    </dataValidation>
  </dataValidations>
  <pageMargins left="0.75" right="0.75" top="1" bottom="1" header="0.5" footer="0.5"/>
  <pageSetup scale="26" orientation="portrait" horizontalDpi="1200" verticalDpi="12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1"/>
  <dimension ref="B2:V59"/>
  <sheetViews>
    <sheetView showGridLines="0" showRowColHeaders="0" topLeftCell="A13" workbookViewId="0">
      <selection activeCell="B2" sqref="B2"/>
    </sheetView>
  </sheetViews>
  <sheetFormatPr defaultColWidth="9.109375" defaultRowHeight="13.2"/>
  <cols>
    <col min="1" max="1" width="2.109375" style="70" customWidth="1"/>
    <col min="2" max="2" width="29.44140625" style="70" customWidth="1"/>
    <col min="3" max="15" width="10.6640625" style="70" customWidth="1"/>
    <col min="16" max="16384" width="9.109375" style="70"/>
  </cols>
  <sheetData>
    <row r="2" spans="2:22" ht="15.6">
      <c r="B2" s="217" t="s">
        <v>340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</row>
    <row r="3" spans="2:22" ht="16.2" thickBot="1"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</row>
    <row r="4" spans="2:22">
      <c r="B4" s="83" t="s">
        <v>1</v>
      </c>
      <c r="C4" s="803"/>
      <c r="D4" s="804"/>
      <c r="E4" s="804"/>
      <c r="F4" s="804"/>
      <c r="G4" s="804"/>
      <c r="H4" s="804"/>
      <c r="I4" s="804"/>
      <c r="J4" s="804"/>
      <c r="K4" s="805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</row>
    <row r="5" spans="2:22">
      <c r="B5" s="84" t="s">
        <v>27</v>
      </c>
      <c r="C5" s="806"/>
      <c r="D5" s="807"/>
      <c r="E5" s="807"/>
      <c r="F5" s="807"/>
      <c r="G5" s="807"/>
      <c r="H5" s="807"/>
      <c r="I5" s="807"/>
      <c r="J5" s="807"/>
      <c r="K5" s="808"/>
      <c r="L5" s="218"/>
      <c r="M5" s="218"/>
      <c r="N5" s="218"/>
      <c r="O5" s="218"/>
      <c r="P5" s="218"/>
      <c r="Q5" s="218"/>
      <c r="R5" s="218"/>
      <c r="S5" s="218"/>
      <c r="T5" s="218"/>
      <c r="U5" s="218"/>
      <c r="V5" s="218"/>
    </row>
    <row r="6" spans="2:22">
      <c r="B6" s="84" t="s">
        <v>3</v>
      </c>
      <c r="C6" s="806"/>
      <c r="D6" s="807"/>
      <c r="E6" s="807"/>
      <c r="F6" s="807"/>
      <c r="G6" s="807"/>
      <c r="H6" s="807"/>
      <c r="I6" s="807"/>
      <c r="J6" s="807"/>
      <c r="K6" s="80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</row>
    <row r="7" spans="2:22" ht="13.8" thickBot="1">
      <c r="B7" s="85" t="s">
        <v>28</v>
      </c>
      <c r="C7" s="809"/>
      <c r="D7" s="810"/>
      <c r="E7" s="810"/>
      <c r="F7" s="810"/>
      <c r="G7" s="810"/>
      <c r="H7" s="810"/>
      <c r="I7" s="810"/>
      <c r="J7" s="810"/>
      <c r="K7" s="811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</row>
    <row r="8" spans="2:22" ht="16.2" thickBot="1"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217"/>
      <c r="V8" s="217"/>
    </row>
    <row r="9" spans="2:22" ht="40.799999999999997" thickBot="1">
      <c r="B9" s="219" t="s">
        <v>341</v>
      </c>
      <c r="C9" s="219" t="s">
        <v>342</v>
      </c>
      <c r="D9" s="220" t="s">
        <v>343</v>
      </c>
      <c r="E9" s="221" t="s">
        <v>344</v>
      </c>
      <c r="F9" s="221" t="s">
        <v>345</v>
      </c>
      <c r="G9" s="221" t="s">
        <v>346</v>
      </c>
      <c r="H9" s="221" t="s">
        <v>347</v>
      </c>
      <c r="I9" s="221" t="s">
        <v>348</v>
      </c>
      <c r="J9" s="221" t="s">
        <v>349</v>
      </c>
      <c r="K9" s="221" t="s">
        <v>350</v>
      </c>
      <c r="L9" s="221" t="s">
        <v>351</v>
      </c>
      <c r="M9" s="222" t="s">
        <v>352</v>
      </c>
      <c r="N9" s="223" t="s">
        <v>353</v>
      </c>
      <c r="P9" s="224"/>
      <c r="Q9" s="225"/>
      <c r="R9" s="225"/>
      <c r="S9" s="191"/>
      <c r="T9" s="191"/>
      <c r="U9" s="191"/>
      <c r="V9" s="217"/>
    </row>
    <row r="10" spans="2:22" ht="15.6">
      <c r="B10" s="226" t="s">
        <v>354</v>
      </c>
      <c r="C10" s="227"/>
      <c r="D10" s="228"/>
      <c r="E10" s="229"/>
      <c r="F10" s="229"/>
      <c r="G10" s="229"/>
      <c r="H10" s="229"/>
      <c r="I10" s="229"/>
      <c r="J10" s="229"/>
      <c r="K10" s="229"/>
      <c r="L10" s="229"/>
      <c r="M10" s="230"/>
      <c r="N10" s="231" t="s">
        <v>355</v>
      </c>
    </row>
    <row r="11" spans="2:22" ht="15.6">
      <c r="B11" s="232" t="s">
        <v>356</v>
      </c>
      <c r="C11" s="233"/>
      <c r="D11" s="234"/>
      <c r="E11" s="235"/>
      <c r="F11" s="235"/>
      <c r="G11" s="235"/>
      <c r="H11" s="235"/>
      <c r="I11" s="235"/>
      <c r="J11" s="235"/>
      <c r="K11" s="235"/>
      <c r="L11" s="235"/>
      <c r="M11" s="236"/>
      <c r="N11" s="237" t="s">
        <v>355</v>
      </c>
    </row>
    <row r="12" spans="2:22" ht="15.6">
      <c r="B12" s="232" t="s">
        <v>357</v>
      </c>
      <c r="C12" s="233"/>
      <c r="D12" s="234"/>
      <c r="E12" s="235"/>
      <c r="F12" s="235"/>
      <c r="G12" s="235"/>
      <c r="H12" s="235"/>
      <c r="I12" s="235"/>
      <c r="J12" s="235"/>
      <c r="K12" s="235"/>
      <c r="L12" s="235"/>
      <c r="M12" s="236"/>
      <c r="N12" s="237" t="s">
        <v>355</v>
      </c>
    </row>
    <row r="13" spans="2:22" ht="15.6">
      <c r="B13" s="232" t="s">
        <v>358</v>
      </c>
      <c r="C13" s="233"/>
      <c r="D13" s="234"/>
      <c r="E13" s="235"/>
      <c r="F13" s="235"/>
      <c r="G13" s="235"/>
      <c r="H13" s="235"/>
      <c r="I13" s="235"/>
      <c r="J13" s="235"/>
      <c r="K13" s="235"/>
      <c r="L13" s="235"/>
      <c r="M13" s="236"/>
      <c r="N13" s="237" t="s">
        <v>355</v>
      </c>
    </row>
    <row r="14" spans="2:22" ht="15.6">
      <c r="B14" s="232" t="s">
        <v>359</v>
      </c>
      <c r="C14" s="233"/>
      <c r="D14" s="234"/>
      <c r="E14" s="235"/>
      <c r="F14" s="235"/>
      <c r="G14" s="235"/>
      <c r="H14" s="235"/>
      <c r="I14" s="235"/>
      <c r="J14" s="235"/>
      <c r="K14" s="235"/>
      <c r="L14" s="235"/>
      <c r="M14" s="236"/>
      <c r="N14" s="237" t="s">
        <v>355</v>
      </c>
    </row>
    <row r="15" spans="2:22" ht="15.6">
      <c r="B15" s="232" t="s">
        <v>360</v>
      </c>
      <c r="C15" s="233"/>
      <c r="D15" s="234"/>
      <c r="E15" s="235"/>
      <c r="F15" s="235"/>
      <c r="G15" s="235"/>
      <c r="H15" s="235"/>
      <c r="I15" s="235"/>
      <c r="J15" s="235"/>
      <c r="K15" s="235"/>
      <c r="L15" s="235"/>
      <c r="M15" s="236"/>
      <c r="N15" s="237" t="s">
        <v>355</v>
      </c>
    </row>
    <row r="16" spans="2:22" ht="15.6">
      <c r="B16" s="232" t="s">
        <v>361</v>
      </c>
      <c r="C16" s="233"/>
      <c r="D16" s="234"/>
      <c r="E16" s="235"/>
      <c r="F16" s="235"/>
      <c r="G16" s="235"/>
      <c r="H16" s="235"/>
      <c r="I16" s="235"/>
      <c r="J16" s="235"/>
      <c r="K16" s="235"/>
      <c r="L16" s="235"/>
      <c r="M16" s="236"/>
      <c r="N16" s="237" t="s">
        <v>355</v>
      </c>
    </row>
    <row r="17" spans="2:14" ht="15.6">
      <c r="B17" s="232" t="s">
        <v>362</v>
      </c>
      <c r="C17" s="233"/>
      <c r="D17" s="234"/>
      <c r="E17" s="235"/>
      <c r="F17" s="235"/>
      <c r="G17" s="235"/>
      <c r="H17" s="235"/>
      <c r="I17" s="235"/>
      <c r="J17" s="235"/>
      <c r="K17" s="235"/>
      <c r="L17" s="235"/>
      <c r="M17" s="236"/>
      <c r="N17" s="237" t="s">
        <v>355</v>
      </c>
    </row>
    <row r="18" spans="2:14" ht="15.6">
      <c r="B18" s="232" t="s">
        <v>363</v>
      </c>
      <c r="C18" s="233"/>
      <c r="D18" s="234"/>
      <c r="E18" s="235"/>
      <c r="F18" s="235"/>
      <c r="G18" s="235"/>
      <c r="H18" s="235"/>
      <c r="I18" s="235"/>
      <c r="J18" s="235"/>
      <c r="K18" s="235"/>
      <c r="L18" s="235"/>
      <c r="M18" s="236"/>
      <c r="N18" s="237" t="s">
        <v>355</v>
      </c>
    </row>
    <row r="19" spans="2:14" ht="15.6">
      <c r="B19" s="232" t="s">
        <v>364</v>
      </c>
      <c r="C19" s="233"/>
      <c r="D19" s="234"/>
      <c r="E19" s="235"/>
      <c r="F19" s="235"/>
      <c r="G19" s="235"/>
      <c r="H19" s="235"/>
      <c r="I19" s="235"/>
      <c r="J19" s="235"/>
      <c r="K19" s="235"/>
      <c r="L19" s="235"/>
      <c r="M19" s="236"/>
      <c r="N19" s="237" t="s">
        <v>355</v>
      </c>
    </row>
    <row r="20" spans="2:14" ht="15.6">
      <c r="B20" s="232" t="s">
        <v>365</v>
      </c>
      <c r="C20" s="233"/>
      <c r="D20" s="234"/>
      <c r="E20" s="235"/>
      <c r="F20" s="235"/>
      <c r="G20" s="235"/>
      <c r="H20" s="235"/>
      <c r="I20" s="235"/>
      <c r="J20" s="235"/>
      <c r="K20" s="235"/>
      <c r="L20" s="235"/>
      <c r="M20" s="236"/>
      <c r="N20" s="237" t="s">
        <v>355</v>
      </c>
    </row>
    <row r="21" spans="2:14" ht="15.6">
      <c r="B21" s="232" t="s">
        <v>366</v>
      </c>
      <c r="C21" s="233"/>
      <c r="D21" s="234"/>
      <c r="E21" s="235"/>
      <c r="F21" s="235"/>
      <c r="G21" s="235"/>
      <c r="H21" s="235"/>
      <c r="I21" s="235"/>
      <c r="J21" s="235"/>
      <c r="K21" s="235"/>
      <c r="L21" s="235"/>
      <c r="M21" s="236"/>
      <c r="N21" s="237" t="s">
        <v>355</v>
      </c>
    </row>
    <row r="22" spans="2:14" ht="15.6">
      <c r="B22" s="232" t="s">
        <v>367</v>
      </c>
      <c r="C22" s="233"/>
      <c r="D22" s="234"/>
      <c r="E22" s="235"/>
      <c r="F22" s="235"/>
      <c r="G22" s="235"/>
      <c r="H22" s="235"/>
      <c r="I22" s="235"/>
      <c r="J22" s="235"/>
      <c r="K22" s="235"/>
      <c r="L22" s="235"/>
      <c r="M22" s="236"/>
      <c r="N22" s="237" t="s">
        <v>355</v>
      </c>
    </row>
    <row r="23" spans="2:14" ht="15.6">
      <c r="B23" s="232" t="s">
        <v>368</v>
      </c>
      <c r="C23" s="233"/>
      <c r="D23" s="234"/>
      <c r="E23" s="235"/>
      <c r="F23" s="235"/>
      <c r="G23" s="235"/>
      <c r="H23" s="235"/>
      <c r="I23" s="235"/>
      <c r="J23" s="235"/>
      <c r="K23" s="235"/>
      <c r="L23" s="235"/>
      <c r="M23" s="236"/>
      <c r="N23" s="237" t="s">
        <v>355</v>
      </c>
    </row>
    <row r="24" spans="2:14" ht="15.6">
      <c r="B24" s="232" t="s">
        <v>369</v>
      </c>
      <c r="C24" s="233"/>
      <c r="D24" s="234"/>
      <c r="E24" s="235"/>
      <c r="F24" s="235"/>
      <c r="G24" s="235"/>
      <c r="H24" s="235"/>
      <c r="I24" s="235"/>
      <c r="J24" s="235"/>
      <c r="K24" s="235"/>
      <c r="L24" s="235"/>
      <c r="M24" s="236"/>
      <c r="N24" s="237" t="s">
        <v>355</v>
      </c>
    </row>
    <row r="25" spans="2:14" ht="15.6">
      <c r="B25" s="232" t="s">
        <v>370</v>
      </c>
      <c r="C25" s="233"/>
      <c r="D25" s="234"/>
      <c r="E25" s="235"/>
      <c r="F25" s="235"/>
      <c r="G25" s="235"/>
      <c r="H25" s="235"/>
      <c r="I25" s="235"/>
      <c r="J25" s="235"/>
      <c r="K25" s="235"/>
      <c r="L25" s="235"/>
      <c r="M25" s="236"/>
      <c r="N25" s="237" t="s">
        <v>355</v>
      </c>
    </row>
    <row r="26" spans="2:14" ht="15.6">
      <c r="B26" s="232" t="s">
        <v>371</v>
      </c>
      <c r="C26" s="233"/>
      <c r="D26" s="234"/>
      <c r="E26" s="235"/>
      <c r="F26" s="235"/>
      <c r="G26" s="235"/>
      <c r="H26" s="235"/>
      <c r="I26" s="235"/>
      <c r="J26" s="235"/>
      <c r="K26" s="235"/>
      <c r="L26" s="235"/>
      <c r="M26" s="236"/>
      <c r="N26" s="237" t="s">
        <v>355</v>
      </c>
    </row>
    <row r="27" spans="2:14" ht="15.6">
      <c r="B27" s="232" t="s">
        <v>372</v>
      </c>
      <c r="C27" s="233"/>
      <c r="D27" s="234"/>
      <c r="E27" s="235"/>
      <c r="F27" s="235"/>
      <c r="G27" s="235"/>
      <c r="H27" s="235"/>
      <c r="I27" s="235"/>
      <c r="J27" s="235"/>
      <c r="K27" s="235"/>
      <c r="L27" s="235"/>
      <c r="M27" s="236"/>
      <c r="N27" s="237" t="s">
        <v>355</v>
      </c>
    </row>
    <row r="28" spans="2:14" ht="15.6">
      <c r="B28" s="232" t="s">
        <v>373</v>
      </c>
      <c r="C28" s="233"/>
      <c r="D28" s="234"/>
      <c r="E28" s="235"/>
      <c r="F28" s="235"/>
      <c r="G28" s="235"/>
      <c r="H28" s="235"/>
      <c r="I28" s="235"/>
      <c r="J28" s="235"/>
      <c r="K28" s="235"/>
      <c r="L28" s="235"/>
      <c r="M28" s="236"/>
      <c r="N28" s="237" t="s">
        <v>355</v>
      </c>
    </row>
    <row r="29" spans="2:14" ht="16.2" thickBot="1">
      <c r="B29" s="238" t="s">
        <v>374</v>
      </c>
      <c r="C29" s="239"/>
      <c r="D29" s="240"/>
      <c r="E29" s="241"/>
      <c r="F29" s="241"/>
      <c r="G29" s="241"/>
      <c r="H29" s="241"/>
      <c r="I29" s="241"/>
      <c r="J29" s="241"/>
      <c r="K29" s="241"/>
      <c r="L29" s="241"/>
      <c r="M29" s="242"/>
      <c r="N29" s="243" t="s">
        <v>355</v>
      </c>
    </row>
    <row r="30" spans="2:14" ht="13.8" thickBot="1"/>
    <row r="31" spans="2:14">
      <c r="B31" s="799" t="s">
        <v>375</v>
      </c>
      <c r="C31" s="800"/>
      <c r="D31" s="244">
        <f t="shared" ref="D31:M31" si="0">COUNTIF(D10:D29,$C$57)</f>
        <v>0</v>
      </c>
      <c r="E31" s="245">
        <f t="shared" si="0"/>
        <v>0</v>
      </c>
      <c r="F31" s="245">
        <f t="shared" si="0"/>
        <v>0</v>
      </c>
      <c r="G31" s="245">
        <f t="shared" si="0"/>
        <v>0</v>
      </c>
      <c r="H31" s="245">
        <f t="shared" si="0"/>
        <v>0</v>
      </c>
      <c r="I31" s="245">
        <f t="shared" si="0"/>
        <v>0</v>
      </c>
      <c r="J31" s="245">
        <f t="shared" si="0"/>
        <v>0</v>
      </c>
      <c r="K31" s="245">
        <f t="shared" si="0"/>
        <v>0</v>
      </c>
      <c r="L31" s="245">
        <f t="shared" si="0"/>
        <v>0</v>
      </c>
      <c r="M31" s="246">
        <f t="shared" si="0"/>
        <v>0</v>
      </c>
    </row>
    <row r="32" spans="2:14">
      <c r="B32" s="801" t="s">
        <v>376</v>
      </c>
      <c r="C32" s="802"/>
      <c r="D32" s="247">
        <f t="shared" ref="D32:M32" si="1">COUNTIF(D10:D29,$C$59)</f>
        <v>0</v>
      </c>
      <c r="E32" s="248">
        <f t="shared" si="1"/>
        <v>0</v>
      </c>
      <c r="F32" s="248">
        <f t="shared" si="1"/>
        <v>0</v>
      </c>
      <c r="G32" s="248">
        <f t="shared" si="1"/>
        <v>0</v>
      </c>
      <c r="H32" s="248">
        <f t="shared" si="1"/>
        <v>0</v>
      </c>
      <c r="I32" s="248">
        <f t="shared" si="1"/>
        <v>0</v>
      </c>
      <c r="J32" s="248">
        <f t="shared" si="1"/>
        <v>0</v>
      </c>
      <c r="K32" s="248">
        <f t="shared" si="1"/>
        <v>0</v>
      </c>
      <c r="L32" s="248">
        <f t="shared" si="1"/>
        <v>0</v>
      </c>
      <c r="M32" s="249">
        <f t="shared" si="1"/>
        <v>0</v>
      </c>
    </row>
    <row r="33" spans="2:13">
      <c r="B33" s="801" t="s">
        <v>377</v>
      </c>
      <c r="C33" s="802"/>
      <c r="D33" s="247">
        <f t="shared" ref="D33:M33" si="2">COUNTIF(D10:D29,$C$58)</f>
        <v>0</v>
      </c>
      <c r="E33" s="248">
        <f t="shared" si="2"/>
        <v>0</v>
      </c>
      <c r="F33" s="248">
        <f t="shared" si="2"/>
        <v>0</v>
      </c>
      <c r="G33" s="248">
        <f t="shared" si="2"/>
        <v>0</v>
      </c>
      <c r="H33" s="248">
        <f t="shared" si="2"/>
        <v>0</v>
      </c>
      <c r="I33" s="248">
        <f t="shared" si="2"/>
        <v>0</v>
      </c>
      <c r="J33" s="248">
        <f t="shared" si="2"/>
        <v>0</v>
      </c>
      <c r="K33" s="248">
        <f t="shared" si="2"/>
        <v>0</v>
      </c>
      <c r="L33" s="248">
        <f t="shared" si="2"/>
        <v>0</v>
      </c>
      <c r="M33" s="249">
        <f t="shared" si="2"/>
        <v>0</v>
      </c>
    </row>
    <row r="34" spans="2:13" ht="13.8" thickBot="1">
      <c r="B34" s="814" t="s">
        <v>378</v>
      </c>
      <c r="C34" s="815"/>
      <c r="D34" s="250">
        <f t="shared" ref="D34:M34" si="3">D31-D32</f>
        <v>0</v>
      </c>
      <c r="E34" s="251">
        <f t="shared" si="3"/>
        <v>0</v>
      </c>
      <c r="F34" s="251">
        <f t="shared" si="3"/>
        <v>0</v>
      </c>
      <c r="G34" s="251">
        <f t="shared" si="3"/>
        <v>0</v>
      </c>
      <c r="H34" s="251">
        <f t="shared" si="3"/>
        <v>0</v>
      </c>
      <c r="I34" s="251">
        <f t="shared" si="3"/>
        <v>0</v>
      </c>
      <c r="J34" s="251">
        <f t="shared" si="3"/>
        <v>0</v>
      </c>
      <c r="K34" s="251">
        <f t="shared" si="3"/>
        <v>0</v>
      </c>
      <c r="L34" s="251">
        <f t="shared" si="3"/>
        <v>0</v>
      </c>
      <c r="M34" s="252">
        <f t="shared" si="3"/>
        <v>0</v>
      </c>
    </row>
    <row r="35" spans="2:13" ht="13.8" thickBot="1"/>
    <row r="36" spans="2:13">
      <c r="B36" s="799" t="s">
        <v>379</v>
      </c>
      <c r="C36" s="800"/>
      <c r="D36" s="244">
        <f t="shared" ref="D36:M36" si="4">SUMPRODUCT(($C$10:$C$29)*(D10:D29=$C$57))</f>
        <v>0</v>
      </c>
      <c r="E36" s="245">
        <f t="shared" si="4"/>
        <v>0</v>
      </c>
      <c r="F36" s="245">
        <f t="shared" si="4"/>
        <v>0</v>
      </c>
      <c r="G36" s="245">
        <f t="shared" si="4"/>
        <v>0</v>
      </c>
      <c r="H36" s="245">
        <f t="shared" si="4"/>
        <v>0</v>
      </c>
      <c r="I36" s="245">
        <f t="shared" si="4"/>
        <v>0</v>
      </c>
      <c r="J36" s="245">
        <f t="shared" si="4"/>
        <v>0</v>
      </c>
      <c r="K36" s="245">
        <f t="shared" si="4"/>
        <v>0</v>
      </c>
      <c r="L36" s="245">
        <f t="shared" si="4"/>
        <v>0</v>
      </c>
      <c r="M36" s="246">
        <f t="shared" si="4"/>
        <v>0</v>
      </c>
    </row>
    <row r="37" spans="2:13">
      <c r="B37" s="801" t="s">
        <v>380</v>
      </c>
      <c r="C37" s="802"/>
      <c r="D37" s="247">
        <f t="shared" ref="D37:M37" si="5">SUMPRODUCT(($C$10:$C$29)*(D10:D29=$C$59))</f>
        <v>0</v>
      </c>
      <c r="E37" s="248">
        <f t="shared" si="5"/>
        <v>0</v>
      </c>
      <c r="F37" s="248">
        <f t="shared" si="5"/>
        <v>0</v>
      </c>
      <c r="G37" s="248">
        <f t="shared" si="5"/>
        <v>0</v>
      </c>
      <c r="H37" s="248">
        <f t="shared" si="5"/>
        <v>0</v>
      </c>
      <c r="I37" s="248">
        <f t="shared" si="5"/>
        <v>0</v>
      </c>
      <c r="J37" s="248">
        <f t="shared" si="5"/>
        <v>0</v>
      </c>
      <c r="K37" s="248">
        <f t="shared" si="5"/>
        <v>0</v>
      </c>
      <c r="L37" s="248">
        <f t="shared" si="5"/>
        <v>0</v>
      </c>
      <c r="M37" s="249">
        <f t="shared" si="5"/>
        <v>0</v>
      </c>
    </row>
    <row r="38" spans="2:13">
      <c r="B38" s="801" t="s">
        <v>381</v>
      </c>
      <c r="C38" s="802"/>
      <c r="D38" s="247">
        <f t="shared" ref="D38:M38" si="6">SUMPRODUCT(($C$10:$C$29)*(D10:D29=$C$58))</f>
        <v>0</v>
      </c>
      <c r="E38" s="248">
        <f t="shared" si="6"/>
        <v>0</v>
      </c>
      <c r="F38" s="248">
        <f t="shared" si="6"/>
        <v>0</v>
      </c>
      <c r="G38" s="248">
        <f t="shared" si="6"/>
        <v>0</v>
      </c>
      <c r="H38" s="248">
        <f t="shared" si="6"/>
        <v>0</v>
      </c>
      <c r="I38" s="248">
        <f t="shared" si="6"/>
        <v>0</v>
      </c>
      <c r="J38" s="248">
        <f t="shared" si="6"/>
        <v>0</v>
      </c>
      <c r="K38" s="248">
        <f t="shared" si="6"/>
        <v>0</v>
      </c>
      <c r="L38" s="248">
        <f t="shared" si="6"/>
        <v>0</v>
      </c>
      <c r="M38" s="249">
        <f t="shared" si="6"/>
        <v>0</v>
      </c>
    </row>
    <row r="39" spans="2:13" ht="13.8" thickBot="1">
      <c r="B39" s="814" t="s">
        <v>382</v>
      </c>
      <c r="C39" s="815"/>
      <c r="D39" s="250">
        <f t="shared" ref="D39:M39" si="7">D36-D37</f>
        <v>0</v>
      </c>
      <c r="E39" s="251">
        <f t="shared" si="7"/>
        <v>0</v>
      </c>
      <c r="F39" s="251">
        <f t="shared" si="7"/>
        <v>0</v>
      </c>
      <c r="G39" s="251">
        <f t="shared" si="7"/>
        <v>0</v>
      </c>
      <c r="H39" s="251">
        <f t="shared" si="7"/>
        <v>0</v>
      </c>
      <c r="I39" s="251">
        <f t="shared" si="7"/>
        <v>0</v>
      </c>
      <c r="J39" s="251">
        <f t="shared" si="7"/>
        <v>0</v>
      </c>
      <c r="K39" s="251">
        <f t="shared" si="7"/>
        <v>0</v>
      </c>
      <c r="L39" s="251">
        <f t="shared" si="7"/>
        <v>0</v>
      </c>
      <c r="M39" s="252">
        <f t="shared" si="7"/>
        <v>0</v>
      </c>
    </row>
    <row r="41" spans="2:13" ht="13.8" thickBot="1"/>
    <row r="42" spans="2:13" ht="13.8" thickBot="1">
      <c r="B42" s="812" t="s">
        <v>383</v>
      </c>
      <c r="C42" s="813"/>
      <c r="E42" s="81" t="s">
        <v>24</v>
      </c>
    </row>
    <row r="43" spans="2:13">
      <c r="B43" s="253"/>
      <c r="C43" s="254"/>
    </row>
    <row r="44" spans="2:13" ht="15.6">
      <c r="B44" s="255" t="s">
        <v>165</v>
      </c>
      <c r="C44" s="256">
        <v>1</v>
      </c>
    </row>
    <row r="45" spans="2:13" ht="15.6">
      <c r="B45" s="255"/>
      <c r="C45" s="256">
        <v>2</v>
      </c>
    </row>
    <row r="46" spans="2:13" ht="15.6">
      <c r="B46" s="255" t="s">
        <v>291</v>
      </c>
      <c r="C46" s="257">
        <v>3</v>
      </c>
    </row>
    <row r="47" spans="2:13" ht="15.6">
      <c r="B47" s="255"/>
      <c r="C47" s="256">
        <v>4</v>
      </c>
    </row>
    <row r="48" spans="2:13" ht="15.6">
      <c r="B48" s="255" t="s">
        <v>161</v>
      </c>
      <c r="C48" s="256">
        <v>5</v>
      </c>
    </row>
    <row r="49" spans="2:3">
      <c r="B49" s="255"/>
      <c r="C49" s="258"/>
    </row>
    <row r="50" spans="2:3">
      <c r="B50" s="255"/>
      <c r="C50" s="258"/>
    </row>
    <row r="51" spans="2:3">
      <c r="B51" s="255"/>
      <c r="C51" s="258"/>
    </row>
    <row r="52" spans="2:3">
      <c r="B52" s="255"/>
      <c r="C52" s="258"/>
    </row>
    <row r="53" spans="2:3" ht="13.8" thickBot="1">
      <c r="B53" s="259"/>
      <c r="C53" s="260"/>
    </row>
    <row r="54" spans="2:3" ht="13.8" thickBot="1"/>
    <row r="55" spans="2:3" ht="13.8" thickBot="1">
      <c r="B55" s="812" t="s">
        <v>384</v>
      </c>
      <c r="C55" s="813"/>
    </row>
    <row r="56" spans="2:3">
      <c r="B56" s="261"/>
      <c r="C56" s="74"/>
    </row>
    <row r="57" spans="2:3" ht="15.6">
      <c r="B57" s="255" t="s">
        <v>385</v>
      </c>
      <c r="C57" s="257" t="s">
        <v>276</v>
      </c>
    </row>
    <row r="58" spans="2:3" ht="15.6">
      <c r="B58" s="255" t="s">
        <v>386</v>
      </c>
      <c r="C58" s="257" t="s">
        <v>355</v>
      </c>
    </row>
    <row r="59" spans="2:3" ht="16.2" thickBot="1">
      <c r="B59" s="259" t="s">
        <v>387</v>
      </c>
      <c r="C59" s="262" t="s">
        <v>278</v>
      </c>
    </row>
  </sheetData>
  <mergeCells count="14">
    <mergeCell ref="B42:C42"/>
    <mergeCell ref="B55:C55"/>
    <mergeCell ref="B33:C33"/>
    <mergeCell ref="B34:C34"/>
    <mergeCell ref="B36:C36"/>
    <mergeCell ref="B37:C37"/>
    <mergeCell ref="B38:C38"/>
    <mergeCell ref="B39:C39"/>
    <mergeCell ref="B31:C31"/>
    <mergeCell ref="B32:C32"/>
    <mergeCell ref="C4:K4"/>
    <mergeCell ref="C5:K5"/>
    <mergeCell ref="C6:K6"/>
    <mergeCell ref="C7:K7"/>
  </mergeCells>
  <phoneticPr fontId="21" type="noConversion"/>
  <conditionalFormatting sqref="D10:M29">
    <cfRule type="cellIs" dxfId="3" priority="1" stopIfTrue="1" operator="equal">
      <formula>$C$57</formula>
    </cfRule>
    <cfRule type="cellIs" dxfId="2" priority="2" stopIfTrue="1" operator="equal">
      <formula>$C$59</formula>
    </cfRule>
    <cfRule type="cellIs" dxfId="1" priority="3" stopIfTrue="1" operator="equal">
      <formula>$C$58</formula>
    </cfRule>
  </conditionalFormatting>
  <dataValidations count="2">
    <dataValidation type="list" allowBlank="1" showInputMessage="1" showErrorMessage="1" sqref="D10:M29" xr:uid="{00000000-0002-0000-0800-000000000000}">
      <formula1>$C$56:$C$59</formula1>
    </dataValidation>
    <dataValidation type="list" allowBlank="1" showInputMessage="1" showErrorMessage="1" sqref="C10:C29" xr:uid="{00000000-0002-0000-0800-000001000000}">
      <formula1>$C$43:$C$53</formula1>
    </dataValidation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6</vt:i4>
      </vt:variant>
    </vt:vector>
  </HeadingPairs>
  <TitlesOfParts>
    <vt:vector size="27" baseType="lpstr">
      <vt:lpstr>Charter</vt:lpstr>
      <vt:lpstr>SIPOC</vt:lpstr>
      <vt:lpstr>Measurement Plan</vt:lpstr>
      <vt:lpstr>C&amp;E Matrix</vt:lpstr>
      <vt:lpstr>FMEA</vt:lpstr>
      <vt:lpstr>10by10 QFD</vt:lpstr>
      <vt:lpstr>20by20 QFD</vt:lpstr>
      <vt:lpstr>30by30 QFD</vt:lpstr>
      <vt:lpstr>Pugh Matrix</vt:lpstr>
      <vt:lpstr>Control Plan</vt:lpstr>
      <vt:lpstr>Sample Size Discrete (1)</vt:lpstr>
      <vt:lpstr>Sample Size Continuous (1)</vt:lpstr>
      <vt:lpstr>Gage R&amp;R</vt:lpstr>
      <vt:lpstr>Attribute MSA</vt:lpstr>
      <vt:lpstr>Process Sigma Discrete</vt:lpstr>
      <vt:lpstr>Process Sigma Continuous</vt:lpstr>
      <vt:lpstr>Capability Indices (1)</vt:lpstr>
      <vt:lpstr>Capability Indices &amp; CI (1)</vt:lpstr>
      <vt:lpstr>CI Sigma (1)</vt:lpstr>
      <vt:lpstr>1 Proportion CI (1)</vt:lpstr>
      <vt:lpstr>2 Proportions Test (1)</vt:lpstr>
      <vt:lpstr>'10by10 QFD'!Print_Area</vt:lpstr>
      <vt:lpstr>'20by20 QFD'!Print_Area</vt:lpstr>
      <vt:lpstr>'30by30 QFD'!Print_Area</vt:lpstr>
      <vt:lpstr>'Control Plan'!Print_Area</vt:lpstr>
      <vt:lpstr>SIPOC!Print_Area</vt:lpstr>
      <vt:lpstr>rngxl2</vt:lpstr>
    </vt:vector>
  </TitlesOfParts>
  <Company>Maple Leaf Foods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Maple Leaf Foods User</dc:creator>
  <cp:lastModifiedBy>Vaishnavi Gopal Wadhwa</cp:lastModifiedBy>
  <cp:lastPrinted>2014-12-11T21:15:30Z</cp:lastPrinted>
  <dcterms:created xsi:type="dcterms:W3CDTF">2008-01-20T00:44:07Z</dcterms:created>
  <dcterms:modified xsi:type="dcterms:W3CDTF">2024-06-08T21:36:57Z</dcterms:modified>
</cp:coreProperties>
</file>