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CONESTOGA\LEVEL 1\Quantative analysis\data\EXCEL\Wadhwa_Exp22_Excel_Ch08_CumulativeAssessment_Employee_Satisfaction\"/>
    </mc:Choice>
  </mc:AlternateContent>
  <xr:revisionPtr revIDLastSave="0" documentId="13_ncr:1_{C0949C14-C050-4B40-89EC-C9C5260CF2F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loyee Satisfaction" sheetId="1" r:id="rId1"/>
    <sheet name="2025Forecast" sheetId="4" r:id="rId2"/>
    <sheet name="Office_Data" sheetId="3" r:id="rId3"/>
    <sheet name="Customers" sheetId="2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Office_Data!$C$3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7" i="2"/>
  <c r="F7" i="2"/>
  <c r="E7" i="2"/>
  <c r="H4" i="2"/>
  <c r="G4" i="2"/>
  <c r="F4" i="2"/>
  <c r="E4" i="2"/>
  <c r="C34" i="4"/>
  <c r="C36" i="4"/>
  <c r="C35" i="4"/>
  <c r="C37" i="4"/>
  <c r="D37" i="4"/>
  <c r="E36" i="4"/>
  <c r="E35" i="4"/>
  <c r="D35" i="4"/>
  <c r="D36" i="4"/>
  <c r="E37" i="4"/>
  <c r="D34" i="4"/>
  <c r="E34" i="4"/>
  <c r="F17" i="1" l="1"/>
  <c r="G14" i="1"/>
  <c r="G13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<sst xmlns="http://schemas.openxmlformats.org/spreadsheetml/2006/main" count="60" uniqueCount="50">
  <si>
    <t>ID Number</t>
  </si>
  <si>
    <t>Salary</t>
  </si>
  <si>
    <t>Job Satisfaction</t>
  </si>
  <si>
    <t>Correlation</t>
  </si>
  <si>
    <t>Frequency</t>
  </si>
  <si>
    <t>Satisfaction Score</t>
  </si>
  <si>
    <t>Standard Deviation</t>
  </si>
  <si>
    <t>Variance</t>
  </si>
  <si>
    <t>Covariance</t>
  </si>
  <si>
    <t>Frequency Distribution</t>
  </si>
  <si>
    <t>Statistics</t>
  </si>
  <si>
    <t>Employee Survey Results</t>
  </si>
  <si>
    <t>Forecast</t>
  </si>
  <si>
    <t>Intercept</t>
  </si>
  <si>
    <t>Slope</t>
  </si>
  <si>
    <t>RSQ</t>
  </si>
  <si>
    <t>Standard Error</t>
  </si>
  <si>
    <t>Year</t>
  </si>
  <si>
    <t>Clients</t>
  </si>
  <si>
    <t>NYC Office</t>
  </si>
  <si>
    <t>OKC Office</t>
  </si>
  <si>
    <t>SF Office</t>
  </si>
  <si>
    <t>High</t>
  </si>
  <si>
    <t>Low</t>
  </si>
  <si>
    <t>Clients by office</t>
  </si>
  <si>
    <t>&gt;70000</t>
  </si>
  <si>
    <t>Forecast Limit</t>
  </si>
  <si>
    <t>More</t>
  </si>
  <si>
    <t>Cumulative %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</si>
  <si>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</si>
  <si>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</si>
  <si>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</si>
  <si>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</si>
  <si>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</si>
  <si>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</si>
  <si>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</si>
  <si>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</si>
  <si>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</si>
  <si>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</si>
  <si>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</si>
  <si>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</si>
  <si>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</si>
  <si>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</si>
  <si>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</si>
  <si>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</si>
  <si>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</si>
  <si>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Timeline</t>
  </si>
  <si>
    <t>Values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</si>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</sst>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1" applyFont="1"/>
    <xf numFmtId="0" fontId="0" fillId="2" borderId="1" xfId="0" applyFill="1" applyBorder="1"/>
    <xf numFmtId="0" fontId="0" fillId="0" borderId="0" xfId="1" applyNumberFormat="1" applyFont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0" borderId="0" xfId="0" applyFont="1"/>
    <xf numFmtId="0" fontId="1" fillId="3" borderId="0" xfId="2"/>
    <xf numFmtId="0" fontId="4" fillId="3" borderId="0" xfId="2" applyFont="1"/>
    <xf numFmtId="0" fontId="2" fillId="4" borderId="4" xfId="0" applyFont="1" applyFill="1" applyBorder="1" applyAlignment="1">
      <alignment horizontal="center"/>
    </xf>
    <xf numFmtId="0" fontId="2" fillId="4" borderId="0" xfId="0" applyFont="1" applyFill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0" fontId="0" fillId="0" borderId="0" xfId="0" applyNumberFormat="1"/>
    <xf numFmtId="0" fontId="0" fillId="0" borderId="8" xfId="0" applyBorder="1"/>
    <xf numFmtId="10" fontId="0" fillId="0" borderId="8" xfId="0" applyNumberFormat="1" applyBorder="1"/>
    <xf numFmtId="0" fontId="6" fillId="0" borderId="9" xfId="0" applyFont="1" applyBorder="1" applyAlignment="1">
      <alignment horizontal="center"/>
    </xf>
    <xf numFmtId="2" fontId="0" fillId="0" borderId="0" xfId="0" applyNumberFormat="1"/>
  </cellXfs>
  <cellStyles count="27">
    <cellStyle name="+DQ6c8km/YSXXP9pS4JaoqzLy6QxO6ScCookttw02FTxFeWzg/v7Tgww/fayQpdAPVA4KMpz/mB8YujbRhZCcsIwrs2a95fG-~HOQbi5Dg93XtKnQe07/TWg==" xfId="13" xr:uid="{00000000-0005-0000-0000-00000D000000}"/>
    <cellStyle name="0fUm+JalwJfn93RYL7PywDzxdwfEbI/KzOebgsXxz9ylYCZg5Ove99Kex0UemG77hTAIcKaqen2xmThs4zzDrUssPGYDx7me-~MHs0x3Oml4aIY/HGHAVtNA==" xfId="14" xr:uid="{00000000-0005-0000-0000-00000E000000}"/>
    <cellStyle name="11nKtXPiUlGiQ740UkzNYEcjOnM/+Ja2bNqM7rQAtVcPp+kOwAIOkgIDwC53z7x+CPhHKyrRqjfZQA493qiFy+aRb8JQBCq+-~/6ZIA+H5gEZW4ooNt1t57A==" xfId="3" xr:uid="{00000000-0005-0000-0000-000003000000}"/>
    <cellStyle name="20% - Accent3" xfId="2" builtinId="38"/>
    <cellStyle name="bCYYzlt+FA/y0EwtKYqevr2aL+1nYE4NQO0gAuoaIGqAgd+0lAVicrub+GG/VZPliOWg+otV5eQFCfs7Pa421fInTI2qZgSy-~VHvlXrktOo4QljTh4wc9Vw==" xfId="19" xr:uid="{00000000-0005-0000-0000-000013000000}"/>
    <cellStyle name="Currency" xfId="1" builtinId="4"/>
    <cellStyle name="duL/D8l2vOlgQbp4InIO9QNt7EbvYDWXy1/hRznkytG/ZA58OdwoEZu/17oUxQ1+auocJFMuczEu2t9psY1IIhZzwLjXbX8M-~tYFX/CSWpN6s0RCpZluyMQ==" xfId="11" xr:uid="{00000000-0005-0000-0000-00000B000000}"/>
    <cellStyle name="hQfhtv42+knE3Vuc/E8+2t/3h0AoQcnIkqAw49L/ETQalp6rat+UDeukOkTWe0J4NDB3HI64b74/gNYliUeAjb8otpc9Lzm+-~oTgKzsPTs4soM9JG8Y52Xg==" xfId="4" xr:uid="{00000000-0005-0000-0000-000004000000}"/>
    <cellStyle name="HwgcDrpwgwSIioX8On8xHEf/R3OMwogXH+BqgvK0p/bMa9+RRDpnJOXxwNhLoHYIrRz6Wuu4VohMj+Hcul8T/r76Er04enko-~aW5395k6YthnDVbwx4wJmA==" xfId="15" xr:uid="{00000000-0005-0000-0000-00000F000000}"/>
    <cellStyle name="l0sIbAgEQDMB2LSaSkY0SMAcm88WKWw9ClOyzfI7M+hoUY/NwtZFujvcCq1djxWTYhPJSDK3fXSa1HNWxU+b24dSDYKGKokN-~TrvFa+0i07vymjDUXswxww==" xfId="23" xr:uid="{00000000-0005-0000-0000-000017000000}"/>
    <cellStyle name="LVsnMldoRhUaP0Xn/MbzhdmbHCGLbVPUxpIO3tVPLvXTXIZxLg2K/psMHUHUyUUOnRCBR9OI6b8YmuL7yT+2/pAiNQivWHo6-~+UNZK2wt+h9O5PB0aj6dtA==" xfId="9" xr:uid="{00000000-0005-0000-0000-000009000000}"/>
    <cellStyle name="Normal" xfId="0" builtinId="0"/>
    <cellStyle name="PHf+n+iMIXP1cpDYq5pGwgF1RqYbRgTS+KRcO735BWluSN9qAcMLByIvFTYR0Xgn3j9HhtngwU9tJFhuVPrGtJKViiZQHOKc-~6A0iZ0sUd6xdcte38aL4DA==" xfId="26" xr:uid="{00000000-0005-0000-0000-00001A000000}"/>
    <cellStyle name="rPt5AKLT68dm2mXJZoLuFUxkO78OiVIz5rXarc291uJBevUOajaUiYxr1xS+udpvb/dp1LSWlbdIHViPZgKEtYOCH+rn+2LW-~gd/MMbx7s38rzucRdvloLw==" xfId="12" xr:uid="{00000000-0005-0000-0000-00000C000000}"/>
    <cellStyle name="SA8enZvVd8wJ3l2rB5IMYcfk0+abcQg5njfZZ84KONI1l/pXpuHy9Xkr7JPe4i3EkELYkcyG8ui82BOdGDy9TQghOuqYJiVT-~3C4PCeciyENLp5ZLEfWXyQ==" xfId="16" xr:uid="{00000000-0005-0000-0000-000010000000}"/>
    <cellStyle name="SBKWn751rFJq6GRkHg4ZqzKA0Fd0rtiBe2hBfSqPcQpCdRJ7DC37KUjmLOasT3FUOfcseOC1lAqCBQDvXW8MOlGw6EyV6kH1-~rzyw5MvzfGiXfGTTSDcHVw==" xfId="17" xr:uid="{00000000-0005-0000-0000-000011000000}"/>
    <cellStyle name="SLUbG/cnSLjcrvXrItDmMPFeM0lu0TeLEYowCKJKMh/xYDr1Go/fCCZgFvCtBM602bxEuZTJowqBX85jSvmjGuPpo9tdt+TL-~0CYlx9lLOV7xZ5Y+F2ShVQ==" xfId="25" xr:uid="{00000000-0005-0000-0000-000019000000}"/>
    <cellStyle name="T70YnFFIXsHP6yvvpfWooaahTUUfvuC66YjcV5rJ1T+WXTmZB9/Rq1bKE57o9U7ikjT7lmDnB3itjWVOOpgdbtsOGrbckgKX-~mzFCuyj+YGd+rUpiGiUsgQ==" xfId="6" xr:uid="{00000000-0005-0000-0000-000006000000}"/>
    <cellStyle name="T7oQ0TS0K57yPrvwZNBonXxD49t4pIT5S8Vx9Yjs4ANs/1iMJHKagbPCBU/7ewU/iVQaOJstrkwIYm0iLQMwkuqy5HCJs8r6-~xEiN8uirc2J0exAmLzkmow==" xfId="10" xr:uid="{00000000-0005-0000-0000-00000A000000}"/>
    <cellStyle name="UlIiK6wVzYJotQQgGxNHOaZ25Lqdjpf4bwmbnzyrmaa8tOWRoeOHYIVKKTN5aH+siHguAoPr3uVx7jQeHeUBrhBJS0zuxyDn-~wkNhNlPuO/psxbD7DCmFBg==" xfId="7" xr:uid="{00000000-0005-0000-0000-000007000000}"/>
    <cellStyle name="UxrVEyXuq8jEnsThbrv70SfuLzn8KF2AKuVGR6gz6OhWNkf+RGpLvgmfhHAdu6NBEp/FLmAZ1asKyLoGD/FsHvGcLbAWeaTV-~MOQH+UAszEEt2XWgYbgUFA==" xfId="8" xr:uid="{00000000-0005-0000-0000-000008000000}"/>
    <cellStyle name="vF/AJJGvYOvpJFaxGbKzyIXOhR0jw+ALCVU1F9t8G6Wrh0qXOQE5WZhpBTpI8dNBZ4kD5XtyIsvjId6S/K9DYovWk8bCHV4K-~WUEc7qYdsFZJz1mfoxvUjg==" xfId="20" xr:uid="{00000000-0005-0000-0000-000014000000}"/>
    <cellStyle name="vjrxpp8m5krTObyIzItaZj1Qeka1mMY7jG6JUL9M5XnlZYIjdOTPomZQ67uYAKL5PpbtCZ2sMPlAMak3K/Ul06OWnyMLtGyr-~qbTWog/AddZj4Ya2hLEjTw==" xfId="24" xr:uid="{00000000-0005-0000-0000-000018000000}"/>
    <cellStyle name="VVULwzVtH7B8RAWnmdbxUqA7ZWNnVpKpbQhVAHIGNUD4hWTawtP1h0399HdlOfixw2MjS8K+3DjlYYfHXQZY5ukFjpDBGNGS-~0vaixH92UZzaEZs/MXUR3Q==" xfId="18" xr:uid="{00000000-0005-0000-0000-000012000000}"/>
    <cellStyle name="xQmT3G5ogx5FvmSSVpmgyb7lfyox3xdoVcKP9j7u2o6lOf2AUhGbv8FnskPzPcH4/n7gu2HewFCiHw2vR0v8mcF8EvP41e/p-~iOzY+qi9eiT/Wk13cxTurw==" xfId="5" xr:uid="{00000000-0005-0000-0000-000005000000}"/>
    <cellStyle name="XUYS+3nlvqyPUrbyzl6lAcx2Ph2wNwkVNdFjGuW0yiyuKxMmwn63YYlE0S0942sFELvhq2fhTdcar+S0Y7o4iY9qJYAOlQ9v-~zZpyx3Co8T7pAqzFg7TzjQ==" xfId="22" xr:uid="{00000000-0005-0000-0000-000016000000}"/>
    <cellStyle name="ZXNVWnSnwVsNZLjrM/JQVYeCI9oi6GcoUKBqBubP2e1mrRWz8iI1OxXkuuACZpU7UcX3UkJLk7KWlN91cGkwHkAO3PruBzn3-~OksesgmeeOf+8lRAGaSXfA==" xfId="21" xr:uid="{00000000-0005-0000-0000-000015000000}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'Employee Satisfaction'!$K$5:$K$10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More</c:v>
                </c:pt>
              </c:strCache>
            </c:strRef>
          </c:cat>
          <c:val>
            <c:numRef>
              <c:f>'Employee Satisfaction'!$L$5:$L$10</c:f>
              <c:numCache>
                <c:formatCode>General</c:formatCode>
                <c:ptCount val="6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4-49C7-A995-7B77EFE01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8188672"/>
        <c:axId val="175303312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'Employee Satisfaction'!$K$5:$K$10</c:f>
              <c:strCach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More</c:v>
                </c:pt>
              </c:strCache>
            </c:strRef>
          </c:cat>
          <c:val>
            <c:numRef>
              <c:f>'Employee Satisfaction'!$M$5:$M$10</c:f>
              <c:numCache>
                <c:formatCode>0.00%</c:formatCode>
                <c:ptCount val="6"/>
                <c:pt idx="0">
                  <c:v>0</c:v>
                </c:pt>
                <c:pt idx="1">
                  <c:v>0.32653061224489793</c:v>
                </c:pt>
                <c:pt idx="2">
                  <c:v>0.65306122448979587</c:v>
                </c:pt>
                <c:pt idx="3">
                  <c:v>0.79591836734693877</c:v>
                </c:pt>
                <c:pt idx="4">
                  <c:v>0.89795918367346939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4-49C7-A995-7B77EFE01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201632"/>
        <c:axId val="1753030640"/>
      </c:lineChart>
      <c:catAx>
        <c:axId val="175818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3033120"/>
        <c:crosses val="autoZero"/>
        <c:auto val="1"/>
        <c:lblAlgn val="ctr"/>
        <c:lblOffset val="100"/>
        <c:noMultiLvlLbl val="0"/>
      </c:catAx>
      <c:valAx>
        <c:axId val="175303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8188672"/>
        <c:crosses val="autoZero"/>
        <c:crossBetween val="between"/>
      </c:valAx>
      <c:valAx>
        <c:axId val="175303064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58201632"/>
        <c:crosses val="max"/>
        <c:crossBetween val="between"/>
      </c:valAx>
      <c:catAx>
        <c:axId val="175820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5303064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'2025Forecast'!$B$1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'2025Forecast'!$B$2:$B$37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40E1-A88D-D60020F55C9D}"/>
            </c:ext>
          </c:extLst>
        </c:ser>
        <c:ser>
          <c:idx val="1"/>
          <c:order val="1"/>
          <c:tx>
            <c:strRef>
              <c:f>'2025Forecast'!$C$1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'2025Forecast'!$C$2:$C$37</c:f>
              <c:numCache>
                <c:formatCode>General</c:formatCode>
                <c:ptCount val="36"/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D-40E1-A88D-D60020F55C9D}"/>
            </c:ext>
          </c:extLst>
        </c:ser>
        <c:ser>
          <c:idx val="2"/>
          <c:order val="2"/>
          <c:tx>
            <c:strRef>
              <c:f>'2025Forecast'!$D$1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'2025Forecast'!$D$2:$D$37</c:f>
              <c:numCache>
                <c:formatCode>General</c:formatCode>
                <c:ptCount val="36"/>
                <c:pt idx="31" formatCode="0.00">
                  <c:v>2021</c:v>
                </c:pt>
                <c:pt idx="32" formatCode="0.00">
                  <c:v>2022</c:v>
                </c:pt>
                <c:pt idx="33" formatCode="0.00">
                  <c:v>2023</c:v>
                </c:pt>
                <c:pt idx="34" formatCode="0.00">
                  <c:v>2024</c:v>
                </c:pt>
                <c:pt idx="35" formatCode="0.00">
                  <c:v>2025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DD-40E1-A88D-D60020F55C9D}"/>
            </c:ext>
          </c:extLst>
        </c:ser>
        <c:ser>
          <c:idx val="3"/>
          <c:order val="3"/>
          <c:tx>
            <c:strRef>
              <c:f>'2025Forecast'!$E$1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'2025Forecast'!$A$2:$A$37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'2025Forecast'!$E$2:$E$37</c:f>
              <c:numCache>
                <c:formatCode>General</c:formatCode>
                <c:ptCount val="36"/>
                <c:pt idx="31" formatCode="0.00">
                  <c:v>2021</c:v>
                </c:pt>
                <c:pt idx="32" formatCode="0.00">
                  <c:v>2022</c:v>
                </c:pt>
                <c:pt idx="33" formatCode="0.00">
                  <c:v>2023</c:v>
                </c:pt>
                <c:pt idx="34" formatCode="0.00">
                  <c:v>2024</c:v>
                </c:pt>
                <c:pt idx="35" formatCode="0.00">
                  <c:v>2025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DD-40E1-A88D-D60020F55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184288"/>
        <c:axId val="1802762304"/>
      </c:lineChart>
      <c:catAx>
        <c:axId val="15301842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62304"/>
        <c:crosses val="autoZero"/>
        <c:auto val="1"/>
        <c:lblAlgn val="ctr"/>
        <c:lblOffset val="100"/>
        <c:noMultiLvlLbl val="0"/>
      </c:catAx>
      <c:valAx>
        <c:axId val="18027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Growth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Customers!$B$4:$B$35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Customers!$C$4:$C$35</c:f>
              <c:numCache>
                <c:formatCode>General</c:formatCode>
                <c:ptCount val="32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1050</c:v>
                </c:pt>
                <c:pt idx="4">
                  <c:v>1125</c:v>
                </c:pt>
                <c:pt idx="5">
                  <c:v>1210</c:v>
                </c:pt>
                <c:pt idx="6">
                  <c:v>1300</c:v>
                </c:pt>
                <c:pt idx="7">
                  <c:v>1500</c:v>
                </c:pt>
                <c:pt idx="8">
                  <c:v>1550</c:v>
                </c:pt>
                <c:pt idx="9">
                  <c:v>1580</c:v>
                </c:pt>
                <c:pt idx="10">
                  <c:v>1600</c:v>
                </c:pt>
                <c:pt idx="11">
                  <c:v>1730</c:v>
                </c:pt>
                <c:pt idx="12">
                  <c:v>1800</c:v>
                </c:pt>
                <c:pt idx="13">
                  <c:v>1930</c:v>
                </c:pt>
                <c:pt idx="14">
                  <c:v>2000</c:v>
                </c:pt>
                <c:pt idx="15">
                  <c:v>2015</c:v>
                </c:pt>
                <c:pt idx="16">
                  <c:v>2035</c:v>
                </c:pt>
                <c:pt idx="17">
                  <c:v>2045</c:v>
                </c:pt>
                <c:pt idx="18">
                  <c:v>2075</c:v>
                </c:pt>
                <c:pt idx="19">
                  <c:v>2150</c:v>
                </c:pt>
                <c:pt idx="20">
                  <c:v>2225</c:v>
                </c:pt>
                <c:pt idx="21">
                  <c:v>2400</c:v>
                </c:pt>
                <c:pt idx="22">
                  <c:v>2450</c:v>
                </c:pt>
                <c:pt idx="23">
                  <c:v>2475</c:v>
                </c:pt>
                <c:pt idx="24">
                  <c:v>2800</c:v>
                </c:pt>
                <c:pt idx="25">
                  <c:v>2900</c:v>
                </c:pt>
                <c:pt idx="26">
                  <c:v>3050</c:v>
                </c:pt>
                <c:pt idx="27">
                  <c:v>3025</c:v>
                </c:pt>
                <c:pt idx="28">
                  <c:v>3100</c:v>
                </c:pt>
                <c:pt idx="29">
                  <c:v>3150</c:v>
                </c:pt>
                <c:pt idx="30">
                  <c:v>3275</c:v>
                </c:pt>
                <c:pt idx="31">
                  <c:v>3300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D-4D31-9F1A-071B6423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203072"/>
        <c:axId val="1802768256"/>
      </c:scatterChart>
      <c:valAx>
        <c:axId val="17582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68256"/>
        <c:crosses val="autoZero"/>
        <c:crossBetween val="midCat"/>
      </c:valAx>
      <c:valAx>
        <c:axId val="18027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2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61893</xdr:colOff>
      <xdr:row>3</xdr:row>
      <xdr:rowOff>35301</xdr:rowOff>
    </xdr:from>
    <xdr:to>
      <xdr:col>20</xdr:col>
      <xdr:colOff>61894</xdr:colOff>
      <xdr:row>13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5AEAA-FA5E-528F-6AED-F05CF3762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17</xdr:col>
      <xdr:colOff>352425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0DBFFC-A9E1-4FEC-9FE9-408D6EAC1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14</xdr:row>
      <xdr:rowOff>148590</xdr:rowOff>
    </xdr:from>
    <xdr:to>
      <xdr:col>11</xdr:col>
      <xdr:colOff>464820</xdr:colOff>
      <xdr:row>29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5E492-C974-8AAA-0BDA-ACEAA01AF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40C3-A2A4-4C9C-A2A6-5369F59CDEB9}" name="Table1" displayName="Table1" ref="A1:E37" totalsRowShown="0">
  <autoFilter ref="A1:E37" xr:uid="{D61D40C3-A2A4-4C9C-A2A6-5369F59CDEB9}"/>
  <tableColumns count="5">
    <tableColumn id="1" xr3:uid="{38A616F3-2529-4809-8B04-2CF72B0BDF90}" name="Timeline"/>
    <tableColumn id="2" xr3:uid="{72A23C0D-9AC7-452C-81DB-AA6079F4E3F2}" name="Values"/>
    <tableColumn id="3" xr3:uid="{AFC1ED2D-3D45-47A9-81D9-41FC8C348D3A}" name="Forecast">
      <calculatedColumnFormula>_xlfn.FORECAST.ETS(A2,$B$2:$B$33,$A$2:$A$33,1,1)</calculatedColumnFormula>
    </tableColumn>
    <tableColumn id="4" xr3:uid="{A2EBA995-E827-43E6-9A00-139DD600D5CC}" name="Lower Confidence Bound" dataDxfId="1">
      <calculatedColumnFormula>C2-_xlfn.FORECAST.ETS.CONFINT(A2,$B$2:$B$33,$A$2:$A$33,0.95,1,1)</calculatedColumnFormula>
    </tableColumn>
    <tableColumn id="5" xr3:uid="{7F19BE6F-6856-4AE7-90CD-5A21D24FA215}" name="Upper Confidence Bound" dataDxfId="0">
      <calculatedColumnFormula>C2+_xlfn.FORECAST.ETS.CONFINT(A2,$B$2:$B$33,$A$2:$A$33,0.95,1,1)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3"/>
  <sheetViews>
    <sheetView topLeftCell="B1" zoomScale="87" workbookViewId="0">
      <selection activeCell="G10" sqref="G10"/>
    </sheetView>
  </sheetViews>
  <sheetFormatPr defaultRowHeight="14.4" x14ac:dyDescent="0.3"/>
  <cols>
    <col min="1" max="1" width="3.44140625" customWidth="1"/>
    <col min="2" max="2" width="11.6640625" customWidth="1"/>
    <col min="3" max="3" width="15.44140625" customWidth="1"/>
    <col min="4" max="4" width="15.6640625" customWidth="1"/>
    <col min="5" max="5" width="9.109375" customWidth="1"/>
    <col min="6" max="6" width="20.5546875" bestFit="1" customWidth="1"/>
    <col min="7" max="7" width="23.44140625" bestFit="1" customWidth="1"/>
    <col min="8" max="8" width="7.44140625" customWidth="1"/>
  </cols>
  <sheetData>
    <row r="2" spans="2:13" ht="25.5" customHeight="1" x14ac:dyDescent="0.5">
      <c r="B2" s="12" t="s">
        <v>11</v>
      </c>
      <c r="C2" s="11"/>
      <c r="D2" s="11"/>
    </row>
    <row r="3" spans="2:13" ht="15" thickBot="1" x14ac:dyDescent="0.35">
      <c r="B3" s="4" t="s">
        <v>0</v>
      </c>
      <c r="C3" s="5" t="s">
        <v>1</v>
      </c>
      <c r="D3" s="6" t="s">
        <v>2</v>
      </c>
      <c r="F3" s="6" t="s">
        <v>9</v>
      </c>
      <c r="G3" s="6"/>
    </row>
    <row r="4" spans="2:13" x14ac:dyDescent="0.3">
      <c r="B4" s="7">
        <v>1165</v>
      </c>
      <c r="C4" s="15">
        <v>30176</v>
      </c>
      <c r="D4" s="17">
        <v>1</v>
      </c>
      <c r="F4" s="2" t="s">
        <v>5</v>
      </c>
      <c r="G4" s="2" t="s">
        <v>4</v>
      </c>
      <c r="I4" s="2" t="s">
        <v>1</v>
      </c>
      <c r="K4" s="24" t="s">
        <v>1</v>
      </c>
      <c r="L4" s="24" t="s">
        <v>4</v>
      </c>
      <c r="M4" s="24" t="s">
        <v>28</v>
      </c>
    </row>
    <row r="5" spans="2:13" x14ac:dyDescent="0.3">
      <c r="B5" s="7">
        <v>4584</v>
      </c>
      <c r="C5" s="15">
        <v>30701</v>
      </c>
      <c r="D5" s="17">
        <v>2</v>
      </c>
      <c r="F5">
        <v>1</v>
      </c>
      <c r="G5" s="3" cm="1">
        <f t="array" ref="G5:G10">FREQUENCY(D4:D53,F5:F9)</f>
        <v>4</v>
      </c>
      <c r="H5" s="1"/>
      <c r="I5">
        <v>30000</v>
      </c>
      <c r="K5">
        <v>30000</v>
      </c>
      <c r="L5">
        <v>0</v>
      </c>
      <c r="M5" s="21">
        <v>0</v>
      </c>
    </row>
    <row r="6" spans="2:13" x14ac:dyDescent="0.3">
      <c r="B6" s="7">
        <v>3004</v>
      </c>
      <c r="C6" s="15">
        <v>30982</v>
      </c>
      <c r="D6" s="17">
        <v>1</v>
      </c>
      <c r="F6">
        <v>2</v>
      </c>
      <c r="G6" s="3">
        <v>9</v>
      </c>
      <c r="H6" s="1"/>
      <c r="I6">
        <v>40000</v>
      </c>
      <c r="K6">
        <v>40000</v>
      </c>
      <c r="L6">
        <v>16</v>
      </c>
      <c r="M6" s="21">
        <v>0.32653061224489793</v>
      </c>
    </row>
    <row r="7" spans="2:13" x14ac:dyDescent="0.3">
      <c r="B7" s="7">
        <v>3808</v>
      </c>
      <c r="C7" s="15">
        <v>31632</v>
      </c>
      <c r="D7" s="17">
        <v>2</v>
      </c>
      <c r="F7">
        <v>3</v>
      </c>
      <c r="G7" s="3">
        <v>10</v>
      </c>
      <c r="H7" s="1"/>
      <c r="I7">
        <v>50000</v>
      </c>
      <c r="K7">
        <v>50000</v>
      </c>
      <c r="L7">
        <v>16</v>
      </c>
      <c r="M7" s="21">
        <v>0.65306122448979587</v>
      </c>
    </row>
    <row r="8" spans="2:13" x14ac:dyDescent="0.3">
      <c r="B8" s="7">
        <v>4239</v>
      </c>
      <c r="C8" s="15">
        <v>32107</v>
      </c>
      <c r="D8" s="17">
        <v>1</v>
      </c>
      <c r="F8">
        <v>4</v>
      </c>
      <c r="G8" s="3">
        <v>14</v>
      </c>
      <c r="H8" s="1"/>
      <c r="I8">
        <v>60000</v>
      </c>
      <c r="K8">
        <v>60000</v>
      </c>
      <c r="L8">
        <v>7</v>
      </c>
      <c r="M8" s="21">
        <v>0.79591836734693877</v>
      </c>
    </row>
    <row r="9" spans="2:13" x14ac:dyDescent="0.3">
      <c r="B9" s="7">
        <v>1486</v>
      </c>
      <c r="C9" s="15">
        <v>32666</v>
      </c>
      <c r="D9" s="17">
        <v>1</v>
      </c>
      <c r="F9">
        <v>5</v>
      </c>
      <c r="G9" s="3">
        <v>13</v>
      </c>
      <c r="H9" s="1"/>
      <c r="I9">
        <v>70000</v>
      </c>
      <c r="K9">
        <v>70000</v>
      </c>
      <c r="L9">
        <v>5</v>
      </c>
      <c r="M9" s="21">
        <v>0.89795918367346939</v>
      </c>
    </row>
    <row r="10" spans="2:13" ht="15" thickBot="1" x14ac:dyDescent="0.35">
      <c r="B10" s="7">
        <v>3161</v>
      </c>
      <c r="C10" s="15">
        <v>32709</v>
      </c>
      <c r="D10" s="17">
        <v>2</v>
      </c>
      <c r="G10">
        <v>0</v>
      </c>
      <c r="I10" t="s">
        <v>25</v>
      </c>
      <c r="K10" s="22" t="s">
        <v>27</v>
      </c>
      <c r="L10" s="22">
        <v>5</v>
      </c>
      <c r="M10" s="23">
        <v>1</v>
      </c>
    </row>
    <row r="11" spans="2:13" x14ac:dyDescent="0.3">
      <c r="B11" s="7">
        <v>1503</v>
      </c>
      <c r="C11" s="15">
        <v>32757</v>
      </c>
      <c r="D11" s="17">
        <v>3</v>
      </c>
      <c r="F11" s="13" t="s">
        <v>10</v>
      </c>
      <c r="G11" s="6"/>
    </row>
    <row r="12" spans="2:13" x14ac:dyDescent="0.3">
      <c r="B12" s="7">
        <v>3473</v>
      </c>
      <c r="C12" s="15">
        <v>33501</v>
      </c>
      <c r="D12" s="17">
        <v>2</v>
      </c>
      <c r="F12" t="s">
        <v>6</v>
      </c>
      <c r="G12">
        <f>_xlfn.STDEV.S(C4:C53)</f>
        <v>13830.308962697591</v>
      </c>
    </row>
    <row r="13" spans="2:13" x14ac:dyDescent="0.3">
      <c r="B13" s="7">
        <v>3402</v>
      </c>
      <c r="C13" s="15">
        <v>33852</v>
      </c>
      <c r="D13" s="17">
        <v>3</v>
      </c>
      <c r="F13" t="s">
        <v>7</v>
      </c>
      <c r="G13" s="3">
        <f>_xlfn.VAR.S(C4:C53)</f>
        <v>191277446.00367332</v>
      </c>
    </row>
    <row r="14" spans="2:13" x14ac:dyDescent="0.3">
      <c r="B14" s="7">
        <v>3874</v>
      </c>
      <c r="C14" s="15">
        <v>34154</v>
      </c>
      <c r="D14" s="17">
        <v>2</v>
      </c>
      <c r="F14" t="s">
        <v>8</v>
      </c>
      <c r="G14">
        <f>_xlfn.COVARIANCE.S(C4:C53,D4:D53)</f>
        <v>14942.78897959184</v>
      </c>
    </row>
    <row r="15" spans="2:13" x14ac:dyDescent="0.3">
      <c r="B15" s="7">
        <v>3877</v>
      </c>
      <c r="C15" s="15">
        <v>34775</v>
      </c>
      <c r="D15" s="17">
        <v>2</v>
      </c>
    </row>
    <row r="16" spans="2:13" x14ac:dyDescent="0.3">
      <c r="B16" s="7">
        <v>1828</v>
      </c>
      <c r="C16" s="15">
        <v>35230</v>
      </c>
      <c r="D16" s="18">
        <v>2</v>
      </c>
      <c r="F16" s="13" t="s">
        <v>3</v>
      </c>
    </row>
    <row r="17" spans="2:6" x14ac:dyDescent="0.3">
      <c r="B17" s="7">
        <v>2291</v>
      </c>
      <c r="C17" s="15">
        <v>35242</v>
      </c>
      <c r="D17" s="17">
        <v>3</v>
      </c>
      <c r="F17">
        <f>CORREL(C4:C53,D4:D53)</f>
        <v>0.84336541413792432</v>
      </c>
    </row>
    <row r="18" spans="2:6" x14ac:dyDescent="0.3">
      <c r="B18" s="7">
        <v>4243</v>
      </c>
      <c r="C18" s="15">
        <v>35316</v>
      </c>
      <c r="D18" s="17">
        <v>3</v>
      </c>
    </row>
    <row r="19" spans="2:6" x14ac:dyDescent="0.3">
      <c r="B19" s="7">
        <v>3338</v>
      </c>
      <c r="C19" s="15">
        <v>36942</v>
      </c>
      <c r="D19" s="17">
        <v>3</v>
      </c>
    </row>
    <row r="20" spans="2:6" x14ac:dyDescent="0.3">
      <c r="B20" s="7">
        <v>3948</v>
      </c>
      <c r="C20" s="15">
        <v>37404</v>
      </c>
      <c r="D20" s="17">
        <v>3</v>
      </c>
    </row>
    <row r="21" spans="2:6" x14ac:dyDescent="0.3">
      <c r="B21" s="7">
        <v>3217</v>
      </c>
      <c r="C21" s="15">
        <v>40449</v>
      </c>
      <c r="D21" s="17">
        <v>2</v>
      </c>
    </row>
    <row r="22" spans="2:6" x14ac:dyDescent="0.3">
      <c r="B22" s="7">
        <v>4398</v>
      </c>
      <c r="C22" s="15">
        <v>41130</v>
      </c>
      <c r="D22" s="17">
        <v>4</v>
      </c>
    </row>
    <row r="23" spans="2:6" x14ac:dyDescent="0.3">
      <c r="B23" s="7">
        <v>2206</v>
      </c>
      <c r="C23" s="15">
        <v>42383</v>
      </c>
      <c r="D23" s="17">
        <v>2</v>
      </c>
    </row>
    <row r="24" spans="2:6" x14ac:dyDescent="0.3">
      <c r="B24" s="7">
        <v>2292</v>
      </c>
      <c r="C24" s="15">
        <v>44854</v>
      </c>
      <c r="D24" s="17">
        <v>3</v>
      </c>
    </row>
    <row r="25" spans="2:6" x14ac:dyDescent="0.3">
      <c r="B25" s="7">
        <v>1519</v>
      </c>
      <c r="C25" s="15">
        <v>45674</v>
      </c>
      <c r="D25" s="17">
        <v>3</v>
      </c>
    </row>
    <row r="26" spans="2:6" x14ac:dyDescent="0.3">
      <c r="B26" s="7">
        <v>1102</v>
      </c>
      <c r="C26" s="15">
        <v>45700</v>
      </c>
      <c r="D26" s="17">
        <v>3</v>
      </c>
    </row>
    <row r="27" spans="2:6" x14ac:dyDescent="0.3">
      <c r="B27" s="7">
        <v>1047</v>
      </c>
      <c r="C27" s="15">
        <v>45855</v>
      </c>
      <c r="D27" s="17">
        <v>4</v>
      </c>
    </row>
    <row r="28" spans="2:6" x14ac:dyDescent="0.3">
      <c r="B28" s="7">
        <v>3782</v>
      </c>
      <c r="C28" s="15">
        <v>45927</v>
      </c>
      <c r="D28" s="17">
        <v>4</v>
      </c>
    </row>
    <row r="29" spans="2:6" x14ac:dyDescent="0.3">
      <c r="B29" s="7">
        <v>3314</v>
      </c>
      <c r="C29" s="15">
        <v>45983</v>
      </c>
      <c r="D29" s="17">
        <v>4</v>
      </c>
    </row>
    <row r="30" spans="2:6" x14ac:dyDescent="0.3">
      <c r="B30" s="7">
        <v>1473</v>
      </c>
      <c r="C30" s="15">
        <v>45993</v>
      </c>
      <c r="D30" s="17">
        <v>4</v>
      </c>
    </row>
    <row r="31" spans="2:6" x14ac:dyDescent="0.3">
      <c r="B31" s="7">
        <v>1085</v>
      </c>
      <c r="C31" s="15">
        <v>46063</v>
      </c>
      <c r="D31" s="17">
        <v>4</v>
      </c>
    </row>
    <row r="32" spans="2:6" x14ac:dyDescent="0.3">
      <c r="B32" s="7">
        <v>1106</v>
      </c>
      <c r="C32" s="15">
        <v>47572</v>
      </c>
      <c r="D32" s="17">
        <v>4</v>
      </c>
    </row>
    <row r="33" spans="2:4" x14ac:dyDescent="0.3">
      <c r="B33" s="7">
        <v>3638</v>
      </c>
      <c r="C33" s="15">
        <v>48005</v>
      </c>
      <c r="D33" s="17">
        <v>4</v>
      </c>
    </row>
    <row r="34" spans="2:4" x14ac:dyDescent="0.3">
      <c r="B34" s="7">
        <v>3652</v>
      </c>
      <c r="C34" s="15">
        <v>48706</v>
      </c>
      <c r="D34" s="17">
        <v>3</v>
      </c>
    </row>
    <row r="35" spans="2:4" x14ac:dyDescent="0.3">
      <c r="B35" s="7">
        <v>3818</v>
      </c>
      <c r="C35" s="15">
        <v>49575</v>
      </c>
      <c r="D35" s="17">
        <v>4</v>
      </c>
    </row>
    <row r="36" spans="2:4" x14ac:dyDescent="0.3">
      <c r="B36" s="7">
        <v>1675</v>
      </c>
      <c r="C36" s="15">
        <v>49617</v>
      </c>
      <c r="D36" s="17">
        <v>4</v>
      </c>
    </row>
    <row r="37" spans="2:4" x14ac:dyDescent="0.3">
      <c r="B37" s="7">
        <v>2742</v>
      </c>
      <c r="C37" s="16">
        <v>58154</v>
      </c>
      <c r="D37" s="17">
        <v>4</v>
      </c>
    </row>
    <row r="38" spans="2:4" x14ac:dyDescent="0.3">
      <c r="B38" s="7">
        <v>3969</v>
      </c>
      <c r="C38" s="16">
        <v>52022</v>
      </c>
      <c r="D38" s="17">
        <v>4</v>
      </c>
    </row>
    <row r="39" spans="2:4" x14ac:dyDescent="0.3">
      <c r="B39" s="7">
        <v>4652</v>
      </c>
      <c r="C39" s="16">
        <v>58802</v>
      </c>
      <c r="D39" s="17">
        <v>5</v>
      </c>
    </row>
    <row r="40" spans="2:4" x14ac:dyDescent="0.3">
      <c r="B40" s="7">
        <v>4269</v>
      </c>
      <c r="C40" s="16">
        <v>53860</v>
      </c>
      <c r="D40" s="17">
        <v>5</v>
      </c>
    </row>
    <row r="41" spans="2:4" x14ac:dyDescent="0.3">
      <c r="B41" s="7">
        <v>1603</v>
      </c>
      <c r="C41" s="16">
        <v>57324</v>
      </c>
      <c r="D41" s="17">
        <v>5</v>
      </c>
    </row>
    <row r="42" spans="2:4" x14ac:dyDescent="0.3">
      <c r="B42" s="7">
        <v>2528</v>
      </c>
      <c r="C42" s="16">
        <v>55639</v>
      </c>
      <c r="D42" s="17">
        <v>5</v>
      </c>
    </row>
    <row r="43" spans="2:4" x14ac:dyDescent="0.3">
      <c r="B43" s="7">
        <v>4541</v>
      </c>
      <c r="C43" s="16">
        <v>56564</v>
      </c>
      <c r="D43" s="17">
        <v>5</v>
      </c>
    </row>
    <row r="44" spans="2:4" x14ac:dyDescent="0.3">
      <c r="B44" s="7">
        <v>2624</v>
      </c>
      <c r="C44" s="15">
        <v>62263</v>
      </c>
      <c r="D44" s="17">
        <v>5</v>
      </c>
    </row>
    <row r="45" spans="2:4" x14ac:dyDescent="0.3">
      <c r="B45" s="7">
        <v>4771</v>
      </c>
      <c r="C45" s="15">
        <v>65492</v>
      </c>
      <c r="D45" s="17">
        <v>5</v>
      </c>
    </row>
    <row r="46" spans="2:4" x14ac:dyDescent="0.3">
      <c r="B46" s="7">
        <v>2416</v>
      </c>
      <c r="C46" s="15">
        <v>66009</v>
      </c>
      <c r="D46" s="17">
        <v>4</v>
      </c>
    </row>
    <row r="47" spans="2:4" x14ac:dyDescent="0.3">
      <c r="B47" s="7">
        <v>4911</v>
      </c>
      <c r="C47" s="15">
        <v>68365</v>
      </c>
      <c r="D47" s="17">
        <v>5</v>
      </c>
    </row>
    <row r="48" spans="2:4" x14ac:dyDescent="0.3">
      <c r="B48" s="7">
        <v>2003</v>
      </c>
      <c r="C48" s="15">
        <v>69389</v>
      </c>
      <c r="D48" s="17">
        <v>5</v>
      </c>
    </row>
    <row r="49" spans="2:4" x14ac:dyDescent="0.3">
      <c r="B49" s="7">
        <v>3083</v>
      </c>
      <c r="C49" s="15">
        <v>70125</v>
      </c>
      <c r="D49" s="17">
        <v>5</v>
      </c>
    </row>
    <row r="50" spans="2:4" x14ac:dyDescent="0.3">
      <c r="B50" s="7">
        <v>1529</v>
      </c>
      <c r="C50" s="15">
        <v>72862</v>
      </c>
      <c r="D50" s="17">
        <v>5</v>
      </c>
    </row>
    <row r="51" spans="2:4" x14ac:dyDescent="0.3">
      <c r="B51" s="7">
        <v>1601</v>
      </c>
      <c r="C51" s="15">
        <v>73564</v>
      </c>
      <c r="D51" s="17">
        <v>4</v>
      </c>
    </row>
    <row r="52" spans="2:4" x14ac:dyDescent="0.3">
      <c r="B52" s="7">
        <v>2250</v>
      </c>
      <c r="C52" s="15">
        <v>74767</v>
      </c>
      <c r="D52" s="17">
        <v>5</v>
      </c>
    </row>
    <row r="53" spans="2:4" x14ac:dyDescent="0.3">
      <c r="B53" s="9">
        <v>4954</v>
      </c>
      <c r="C53" s="15">
        <v>77846</v>
      </c>
      <c r="D53" s="19">
        <v>5</v>
      </c>
    </row>
  </sheetData>
  <sortState xmlns:xlrd2="http://schemas.microsoft.com/office/spreadsheetml/2017/richdata2" ref="K5:K9">
    <sortCondition ref="K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8CF4-5CD1-43DF-B7A4-5D58BC0A305C}">
  <dimension ref="A1:E37"/>
  <sheetViews>
    <sheetView zoomScale="58" workbookViewId="0">
      <selection activeCell="AI22" sqref="AI22"/>
    </sheetView>
  </sheetViews>
  <sheetFormatPr defaultRowHeight="14.4" x14ac:dyDescent="0.3"/>
  <cols>
    <col min="1" max="1" width="10" customWidth="1"/>
    <col min="3" max="3" width="9.88671875" customWidth="1"/>
    <col min="4" max="4" width="24" customWidth="1"/>
    <col min="5" max="5" width="24.109375" customWidth="1"/>
  </cols>
  <sheetData>
    <row r="1" spans="1:5" x14ac:dyDescent="0.3">
      <c r="A1" t="s">
        <v>46</v>
      </c>
      <c r="B1" t="s">
        <v>47</v>
      </c>
      <c r="C1" t="s">
        <v>12</v>
      </c>
      <c r="D1" t="s">
        <v>48</v>
      </c>
      <c r="E1" t="s">
        <v>49</v>
      </c>
    </row>
    <row r="2" spans="1:5" x14ac:dyDescent="0.3">
      <c r="A2">
        <v>1990</v>
      </c>
      <c r="B2">
        <v>1990</v>
      </c>
    </row>
    <row r="3" spans="1:5" x14ac:dyDescent="0.3">
      <c r="A3">
        <v>1991</v>
      </c>
      <c r="B3">
        <v>1991</v>
      </c>
    </row>
    <row r="4" spans="1:5" x14ac:dyDescent="0.3">
      <c r="A4">
        <v>1992</v>
      </c>
      <c r="B4">
        <v>1992</v>
      </c>
    </row>
    <row r="5" spans="1:5" x14ac:dyDescent="0.3">
      <c r="A5">
        <v>1993</v>
      </c>
      <c r="B5">
        <v>1993</v>
      </c>
    </row>
    <row r="6" spans="1:5" x14ac:dyDescent="0.3">
      <c r="A6">
        <v>1994</v>
      </c>
      <c r="B6">
        <v>1994</v>
      </c>
    </row>
    <row r="7" spans="1:5" x14ac:dyDescent="0.3">
      <c r="A7">
        <v>1995</v>
      </c>
      <c r="B7">
        <v>1995</v>
      </c>
    </row>
    <row r="8" spans="1:5" x14ac:dyDescent="0.3">
      <c r="A8">
        <v>1996</v>
      </c>
      <c r="B8">
        <v>1996</v>
      </c>
    </row>
    <row r="9" spans="1:5" x14ac:dyDescent="0.3">
      <c r="A9">
        <v>1997</v>
      </c>
      <c r="B9">
        <v>1997</v>
      </c>
    </row>
    <row r="10" spans="1:5" x14ac:dyDescent="0.3">
      <c r="A10">
        <v>1998</v>
      </c>
      <c r="B10">
        <v>1998</v>
      </c>
    </row>
    <row r="11" spans="1:5" x14ac:dyDescent="0.3">
      <c r="A11">
        <v>1999</v>
      </c>
      <c r="B11">
        <v>1999</v>
      </c>
    </row>
    <row r="12" spans="1:5" x14ac:dyDescent="0.3">
      <c r="A12">
        <v>2000</v>
      </c>
      <c r="B12">
        <v>2000</v>
      </c>
    </row>
    <row r="13" spans="1:5" x14ac:dyDescent="0.3">
      <c r="A13">
        <v>2001</v>
      </c>
      <c r="B13">
        <v>2001</v>
      </c>
    </row>
    <row r="14" spans="1:5" x14ac:dyDescent="0.3">
      <c r="A14">
        <v>2002</v>
      </c>
      <c r="B14">
        <v>2002</v>
      </c>
    </row>
    <row r="15" spans="1:5" x14ac:dyDescent="0.3">
      <c r="A15">
        <v>2003</v>
      </c>
      <c r="B15">
        <v>2003</v>
      </c>
    </row>
    <row r="16" spans="1:5" x14ac:dyDescent="0.3">
      <c r="A16">
        <v>2004</v>
      </c>
      <c r="B16">
        <v>2004</v>
      </c>
    </row>
    <row r="17" spans="1:2" x14ac:dyDescent="0.3">
      <c r="A17">
        <v>2005</v>
      </c>
      <c r="B17">
        <v>2005</v>
      </c>
    </row>
    <row r="18" spans="1:2" x14ac:dyDescent="0.3">
      <c r="A18">
        <v>2006</v>
      </c>
      <c r="B18">
        <v>2006</v>
      </c>
    </row>
    <row r="19" spans="1:2" x14ac:dyDescent="0.3">
      <c r="A19">
        <v>2007</v>
      </c>
      <c r="B19">
        <v>2007</v>
      </c>
    </row>
    <row r="20" spans="1:2" x14ac:dyDescent="0.3">
      <c r="A20">
        <v>2008</v>
      </c>
      <c r="B20">
        <v>2008</v>
      </c>
    </row>
    <row r="21" spans="1:2" x14ac:dyDescent="0.3">
      <c r="A21">
        <v>2009</v>
      </c>
      <c r="B21">
        <v>2009</v>
      </c>
    </row>
    <row r="22" spans="1:2" x14ac:dyDescent="0.3">
      <c r="A22">
        <v>2010</v>
      </c>
      <c r="B22">
        <v>2010</v>
      </c>
    </row>
    <row r="23" spans="1:2" x14ac:dyDescent="0.3">
      <c r="A23">
        <v>2011</v>
      </c>
      <c r="B23">
        <v>2011</v>
      </c>
    </row>
    <row r="24" spans="1:2" x14ac:dyDescent="0.3">
      <c r="A24">
        <v>2012</v>
      </c>
      <c r="B24">
        <v>2012</v>
      </c>
    </row>
    <row r="25" spans="1:2" x14ac:dyDescent="0.3">
      <c r="A25">
        <v>2013</v>
      </c>
      <c r="B25">
        <v>2013</v>
      </c>
    </row>
    <row r="26" spans="1:2" x14ac:dyDescent="0.3">
      <c r="A26">
        <v>2014</v>
      </c>
      <c r="B26">
        <v>2014</v>
      </c>
    </row>
    <row r="27" spans="1:2" x14ac:dyDescent="0.3">
      <c r="A27">
        <v>2015</v>
      </c>
      <c r="B27">
        <v>2015</v>
      </c>
    </row>
    <row r="28" spans="1:2" x14ac:dyDescent="0.3">
      <c r="A28">
        <v>2016</v>
      </c>
      <c r="B28">
        <v>2016</v>
      </c>
    </row>
    <row r="29" spans="1:2" x14ac:dyDescent="0.3">
      <c r="A29">
        <v>2017</v>
      </c>
      <c r="B29">
        <v>2017</v>
      </c>
    </row>
    <row r="30" spans="1:2" x14ac:dyDescent="0.3">
      <c r="A30">
        <v>2018</v>
      </c>
      <c r="B30">
        <v>2018</v>
      </c>
    </row>
    <row r="31" spans="1:2" x14ac:dyDescent="0.3">
      <c r="A31">
        <v>2019</v>
      </c>
      <c r="B31">
        <v>2019</v>
      </c>
    </row>
    <row r="32" spans="1:2" x14ac:dyDescent="0.3">
      <c r="A32">
        <v>2020</v>
      </c>
      <c r="B32">
        <v>2020</v>
      </c>
    </row>
    <row r="33" spans="1:5" x14ac:dyDescent="0.3">
      <c r="A33">
        <v>2021</v>
      </c>
      <c r="B33">
        <v>2021</v>
      </c>
      <c r="C33">
        <v>2021</v>
      </c>
      <c r="D33" s="25">
        <v>2021</v>
      </c>
      <c r="E33" s="25">
        <v>2021</v>
      </c>
    </row>
    <row r="34" spans="1:5" x14ac:dyDescent="0.3">
      <c r="A34">
        <v>2022</v>
      </c>
      <c r="C34">
        <f>_xlfn.FORECAST.ETS(A34,$B$2:$B$33,$A$2:$A$33,1,1)</f>
        <v>2022</v>
      </c>
      <c r="D34" s="25">
        <f>C34-_xlfn.FORECAST.ETS.CONFINT(A34,$B$2:$B$33,$A$2:$A$33,0.95,1,1)</f>
        <v>2022</v>
      </c>
      <c r="E34" s="25">
        <f>C34+_xlfn.FORECAST.ETS.CONFINT(A34,$B$2:$B$33,$A$2:$A$33,0.95,1,1)</f>
        <v>2022</v>
      </c>
    </row>
    <row r="35" spans="1:5" x14ac:dyDescent="0.3">
      <c r="A35">
        <v>2023</v>
      </c>
      <c r="C35">
        <f>_xlfn.FORECAST.ETS(A35,$B$2:$B$33,$A$2:$A$33,1,1)</f>
        <v>2023</v>
      </c>
      <c r="D35" s="25">
        <f>C35-_xlfn.FORECAST.ETS.CONFINT(A35,$B$2:$B$33,$A$2:$A$33,0.95,1,1)</f>
        <v>2023</v>
      </c>
      <c r="E35" s="25">
        <f>C35+_xlfn.FORECAST.ETS.CONFINT(A35,$B$2:$B$33,$A$2:$A$33,0.95,1,1)</f>
        <v>2023</v>
      </c>
    </row>
    <row r="36" spans="1:5" x14ac:dyDescent="0.3">
      <c r="A36">
        <v>2024</v>
      </c>
      <c r="C36">
        <f>_xlfn.FORECAST.ETS(A36,$B$2:$B$33,$A$2:$A$33,1,1)</f>
        <v>2024</v>
      </c>
      <c r="D36" s="25">
        <f>C36-_xlfn.FORECAST.ETS.CONFINT(A36,$B$2:$B$33,$A$2:$A$33,0.95,1,1)</f>
        <v>2024</v>
      </c>
      <c r="E36" s="25">
        <f>C36+_xlfn.FORECAST.ETS.CONFINT(A36,$B$2:$B$33,$A$2:$A$33,0.95,1,1)</f>
        <v>2024</v>
      </c>
    </row>
    <row r="37" spans="1:5" x14ac:dyDescent="0.3">
      <c r="A37">
        <v>2025</v>
      </c>
      <c r="C37">
        <f>_xlfn.FORECAST.ETS(A37,$B$2:$B$33,$A$2:$A$33,1,1)</f>
        <v>2025</v>
      </c>
      <c r="D37" s="25">
        <f>C37-_xlfn.FORECAST.ETS.CONFINT(A37,$B$2:$B$33,$A$2:$A$33,0.95,1,1)</f>
        <v>2025</v>
      </c>
      <c r="E37" s="25">
        <f>C37+_xlfn.FORECAST.ETS.CONFINT(A37,$B$2:$B$33,$A$2:$A$33,0.95,1,1)</f>
        <v>2025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2B4E-F2C9-4669-8050-64BAD1362B98}">
  <dimension ref="B2:M35"/>
  <sheetViews>
    <sheetView workbookViewId="0">
      <selection activeCell="I17" sqref="I17"/>
    </sheetView>
  </sheetViews>
  <sheetFormatPr defaultRowHeight="14.4" x14ac:dyDescent="0.3"/>
  <cols>
    <col min="1" max="1" width="4" customWidth="1"/>
    <col min="3" max="3" width="9.44140625" bestFit="1" customWidth="1"/>
    <col min="4" max="4" width="10.44140625" customWidth="1"/>
    <col min="7" max="7" width="17.6640625" bestFit="1" customWidth="1"/>
    <col min="8" max="8" width="12" bestFit="1" customWidth="1"/>
    <col min="9" max="9" width="6" bestFit="1" customWidth="1"/>
    <col min="10" max="13" width="12" bestFit="1" customWidth="1"/>
  </cols>
  <sheetData>
    <row r="2" spans="2:13" ht="23.4" x14ac:dyDescent="0.45">
      <c r="B2" s="10" t="s">
        <v>24</v>
      </c>
    </row>
    <row r="3" spans="2:13" x14ac:dyDescent="0.3">
      <c r="B3" s="4" t="s">
        <v>17</v>
      </c>
      <c r="C3" s="5" t="s">
        <v>19</v>
      </c>
      <c r="D3" s="5" t="s">
        <v>20</v>
      </c>
      <c r="E3" s="14" t="s">
        <v>21</v>
      </c>
      <c r="G3" t="s">
        <v>29</v>
      </c>
    </row>
    <row r="4" spans="2:13" x14ac:dyDescent="0.3">
      <c r="B4" s="7">
        <v>1990</v>
      </c>
      <c r="C4" s="8">
        <v>500</v>
      </c>
      <c r="D4">
        <v>475</v>
      </c>
      <c r="E4">
        <v>500</v>
      </c>
    </row>
    <row r="5" spans="2:13" ht="15" thickBot="1" x14ac:dyDescent="0.35">
      <c r="B5" s="7">
        <v>1991</v>
      </c>
      <c r="C5">
        <v>750</v>
      </c>
      <c r="D5">
        <v>725</v>
      </c>
      <c r="E5">
        <v>745</v>
      </c>
      <c r="G5" t="s">
        <v>30</v>
      </c>
    </row>
    <row r="6" spans="2:13" x14ac:dyDescent="0.3">
      <c r="B6" s="7">
        <v>1992</v>
      </c>
      <c r="C6">
        <v>1000</v>
      </c>
      <c r="D6">
        <v>950</v>
      </c>
      <c r="E6">
        <v>989</v>
      </c>
      <c r="G6" s="24" t="s">
        <v>31</v>
      </c>
      <c r="H6" s="24" t="s">
        <v>32</v>
      </c>
      <c r="I6" s="24" t="s">
        <v>33</v>
      </c>
      <c r="J6" s="24" t="s">
        <v>34</v>
      </c>
      <c r="K6" s="24" t="s">
        <v>7</v>
      </c>
    </row>
    <row r="7" spans="2:13" x14ac:dyDescent="0.3">
      <c r="B7" s="7">
        <v>1993</v>
      </c>
      <c r="C7">
        <v>1050</v>
      </c>
      <c r="D7">
        <v>1000</v>
      </c>
      <c r="E7">
        <v>1010</v>
      </c>
      <c r="G7" t="s">
        <v>19</v>
      </c>
      <c r="H7">
        <v>32</v>
      </c>
      <c r="I7">
        <v>65095</v>
      </c>
      <c r="J7">
        <v>2034.21875</v>
      </c>
      <c r="K7">
        <v>599534.04737903224</v>
      </c>
    </row>
    <row r="8" spans="2:13" x14ac:dyDescent="0.3">
      <c r="B8" s="7">
        <v>1994</v>
      </c>
      <c r="C8">
        <v>1125</v>
      </c>
      <c r="D8">
        <v>1020</v>
      </c>
      <c r="E8">
        <v>1025</v>
      </c>
      <c r="G8" t="s">
        <v>20</v>
      </c>
      <c r="H8">
        <v>32</v>
      </c>
      <c r="I8">
        <v>60352</v>
      </c>
      <c r="J8">
        <v>1886</v>
      </c>
      <c r="K8">
        <v>406421.54838709679</v>
      </c>
    </row>
    <row r="9" spans="2:13" ht="15" thickBot="1" x14ac:dyDescent="0.35">
      <c r="B9" s="7">
        <v>1995</v>
      </c>
      <c r="C9">
        <v>1210</v>
      </c>
      <c r="D9">
        <v>1100</v>
      </c>
      <c r="E9">
        <v>1109</v>
      </c>
      <c r="G9" s="22" t="s">
        <v>21</v>
      </c>
      <c r="H9" s="22">
        <v>32</v>
      </c>
      <c r="I9" s="22">
        <v>63028</v>
      </c>
      <c r="J9" s="22">
        <v>1969.625</v>
      </c>
      <c r="K9" s="22">
        <v>556833.1451612903</v>
      </c>
    </row>
    <row r="10" spans="2:13" x14ac:dyDescent="0.3">
      <c r="B10" s="7">
        <v>1996</v>
      </c>
      <c r="C10">
        <v>1300</v>
      </c>
      <c r="D10">
        <v>1250</v>
      </c>
      <c r="E10">
        <v>1275</v>
      </c>
    </row>
    <row r="11" spans="2:13" x14ac:dyDescent="0.3">
      <c r="B11" s="7">
        <v>1997</v>
      </c>
      <c r="C11">
        <v>1500</v>
      </c>
      <c r="D11">
        <v>1425</v>
      </c>
      <c r="E11">
        <v>1475</v>
      </c>
    </row>
    <row r="12" spans="2:13" ht="15" thickBot="1" x14ac:dyDescent="0.35">
      <c r="B12" s="7">
        <v>1998</v>
      </c>
      <c r="C12">
        <v>1550</v>
      </c>
      <c r="D12">
        <v>1510</v>
      </c>
      <c r="E12">
        <v>1500</v>
      </c>
      <c r="G12" t="s">
        <v>35</v>
      </c>
    </row>
    <row r="13" spans="2:13" x14ac:dyDescent="0.3">
      <c r="B13" s="7">
        <v>1999</v>
      </c>
      <c r="C13">
        <v>1580</v>
      </c>
      <c r="D13">
        <v>1575</v>
      </c>
      <c r="E13">
        <v>1580</v>
      </c>
      <c r="G13" s="24" t="s">
        <v>36</v>
      </c>
      <c r="H13" s="24" t="s">
        <v>37</v>
      </c>
      <c r="I13" s="24" t="s">
        <v>38</v>
      </c>
      <c r="J13" s="24" t="s">
        <v>39</v>
      </c>
      <c r="K13" s="24" t="s">
        <v>40</v>
      </c>
      <c r="L13" s="24" t="s">
        <v>41</v>
      </c>
      <c r="M13" s="24" t="s">
        <v>42</v>
      </c>
    </row>
    <row r="14" spans="2:13" x14ac:dyDescent="0.3">
      <c r="B14" s="7">
        <v>2000</v>
      </c>
      <c r="C14">
        <v>1600</v>
      </c>
      <c r="D14">
        <v>1600</v>
      </c>
      <c r="E14">
        <v>1590</v>
      </c>
      <c r="G14" t="s">
        <v>43</v>
      </c>
      <c r="H14">
        <v>353432.4375</v>
      </c>
      <c r="I14">
        <v>2</v>
      </c>
      <c r="J14">
        <v>176716.21875</v>
      </c>
      <c r="K14">
        <v>0.33923245181264183</v>
      </c>
      <c r="L14">
        <v>0.71319455163442291</v>
      </c>
      <c r="M14">
        <v>3.0943374332911389</v>
      </c>
    </row>
    <row r="15" spans="2:13" x14ac:dyDescent="0.3">
      <c r="B15" s="7">
        <v>2001</v>
      </c>
      <c r="C15">
        <v>1730</v>
      </c>
      <c r="D15">
        <v>1710</v>
      </c>
      <c r="E15">
        <v>1725</v>
      </c>
      <c r="G15" t="s">
        <v>44</v>
      </c>
      <c r="H15">
        <v>48446450.96875</v>
      </c>
      <c r="I15">
        <v>93</v>
      </c>
      <c r="J15">
        <v>520929.5803091398</v>
      </c>
    </row>
    <row r="16" spans="2:13" x14ac:dyDescent="0.3">
      <c r="B16" s="7">
        <v>2002</v>
      </c>
      <c r="C16">
        <v>1800</v>
      </c>
      <c r="D16">
        <v>1755</v>
      </c>
      <c r="E16">
        <v>1775</v>
      </c>
    </row>
    <row r="17" spans="2:13" ht="15" thickBot="1" x14ac:dyDescent="0.35">
      <c r="B17" s="7">
        <v>2003</v>
      </c>
      <c r="C17">
        <v>1930</v>
      </c>
      <c r="D17">
        <v>1875</v>
      </c>
      <c r="E17">
        <v>1850</v>
      </c>
      <c r="G17" s="22" t="s">
        <v>45</v>
      </c>
      <c r="H17" s="22">
        <v>48799883.40625</v>
      </c>
      <c r="I17" s="22">
        <v>95</v>
      </c>
      <c r="J17" s="22"/>
      <c r="K17" s="22"/>
      <c r="L17" s="22"/>
      <c r="M17" s="22"/>
    </row>
    <row r="18" spans="2:13" x14ac:dyDescent="0.3">
      <c r="B18" s="7">
        <v>2004</v>
      </c>
      <c r="C18">
        <v>2000</v>
      </c>
      <c r="D18">
        <v>1950</v>
      </c>
      <c r="E18">
        <v>1900</v>
      </c>
    </row>
    <row r="19" spans="2:13" x14ac:dyDescent="0.3">
      <c r="B19" s="7">
        <v>2005</v>
      </c>
      <c r="C19">
        <v>2015</v>
      </c>
      <c r="D19">
        <v>2000</v>
      </c>
      <c r="E19">
        <v>2010</v>
      </c>
    </row>
    <row r="20" spans="2:13" x14ac:dyDescent="0.3">
      <c r="B20" s="7">
        <v>2006</v>
      </c>
      <c r="C20">
        <v>2035</v>
      </c>
      <c r="D20">
        <v>2010</v>
      </c>
      <c r="E20">
        <v>2015</v>
      </c>
    </row>
    <row r="21" spans="2:13" x14ac:dyDescent="0.3">
      <c r="B21" s="7">
        <v>2007</v>
      </c>
      <c r="C21">
        <v>2045</v>
      </c>
      <c r="D21">
        <v>2025</v>
      </c>
      <c r="E21">
        <v>2025</v>
      </c>
    </row>
    <row r="22" spans="2:13" x14ac:dyDescent="0.3">
      <c r="B22" s="7">
        <v>2008</v>
      </c>
      <c r="C22">
        <v>2075</v>
      </c>
      <c r="D22">
        <v>2058</v>
      </c>
      <c r="E22">
        <v>2050</v>
      </c>
    </row>
    <row r="23" spans="2:13" x14ac:dyDescent="0.3">
      <c r="B23" s="7">
        <v>2009</v>
      </c>
      <c r="C23">
        <v>2150</v>
      </c>
      <c r="D23">
        <v>2100</v>
      </c>
      <c r="E23">
        <v>2100</v>
      </c>
    </row>
    <row r="24" spans="2:13" x14ac:dyDescent="0.3">
      <c r="B24" s="7">
        <v>2010</v>
      </c>
      <c r="C24">
        <v>2225</v>
      </c>
      <c r="D24">
        <v>2200</v>
      </c>
      <c r="E24">
        <v>2105</v>
      </c>
    </row>
    <row r="25" spans="2:13" x14ac:dyDescent="0.3">
      <c r="B25" s="7">
        <v>2011</v>
      </c>
      <c r="C25">
        <v>2400</v>
      </c>
      <c r="D25">
        <v>2374</v>
      </c>
      <c r="E25">
        <v>2300</v>
      </c>
    </row>
    <row r="26" spans="2:13" x14ac:dyDescent="0.3">
      <c r="B26" s="7">
        <v>2012</v>
      </c>
      <c r="C26">
        <v>2450</v>
      </c>
      <c r="D26">
        <v>2375</v>
      </c>
      <c r="E26">
        <v>2325</v>
      </c>
    </row>
    <row r="27" spans="2:13" x14ac:dyDescent="0.3">
      <c r="B27" s="7">
        <v>2013</v>
      </c>
      <c r="C27">
        <v>2475</v>
      </c>
      <c r="D27">
        <v>2375</v>
      </c>
      <c r="E27">
        <v>2375</v>
      </c>
    </row>
    <row r="28" spans="2:13" x14ac:dyDescent="0.3">
      <c r="B28" s="7">
        <v>2014</v>
      </c>
      <c r="C28">
        <v>2800</v>
      </c>
      <c r="D28">
        <v>2490</v>
      </c>
      <c r="E28">
        <v>2400</v>
      </c>
    </row>
    <row r="29" spans="2:13" x14ac:dyDescent="0.3">
      <c r="B29" s="7">
        <v>2015</v>
      </c>
      <c r="C29">
        <v>2900</v>
      </c>
      <c r="D29">
        <v>2500</v>
      </c>
      <c r="E29">
        <v>2800</v>
      </c>
    </row>
    <row r="30" spans="2:13" x14ac:dyDescent="0.3">
      <c r="B30" s="7">
        <v>2016</v>
      </c>
      <c r="C30">
        <v>3050</v>
      </c>
      <c r="D30">
        <v>2575</v>
      </c>
      <c r="E30">
        <v>3000</v>
      </c>
    </row>
    <row r="31" spans="2:13" x14ac:dyDescent="0.3">
      <c r="B31" s="7">
        <v>2017</v>
      </c>
      <c r="C31">
        <v>3025</v>
      </c>
      <c r="D31">
        <v>2600</v>
      </c>
      <c r="E31">
        <v>3025</v>
      </c>
    </row>
    <row r="32" spans="2:13" x14ac:dyDescent="0.3">
      <c r="B32" s="7">
        <v>2018</v>
      </c>
      <c r="C32">
        <v>3100</v>
      </c>
      <c r="D32">
        <v>2625</v>
      </c>
      <c r="E32">
        <v>3075</v>
      </c>
    </row>
    <row r="33" spans="2:5" x14ac:dyDescent="0.3">
      <c r="B33" s="7">
        <v>2019</v>
      </c>
      <c r="C33">
        <v>3150</v>
      </c>
      <c r="D33">
        <v>2675</v>
      </c>
      <c r="E33">
        <v>3100</v>
      </c>
    </row>
    <row r="34" spans="2:5" x14ac:dyDescent="0.3">
      <c r="B34" s="7">
        <v>2020</v>
      </c>
      <c r="C34">
        <v>3275</v>
      </c>
      <c r="D34">
        <v>2700</v>
      </c>
      <c r="E34">
        <v>3125</v>
      </c>
    </row>
    <row r="35" spans="2:5" x14ac:dyDescent="0.3">
      <c r="B35" s="7">
        <v>2021</v>
      </c>
      <c r="C35">
        <v>3300</v>
      </c>
      <c r="D35">
        <v>2750</v>
      </c>
      <c r="E35">
        <v>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50F8-B535-4A04-9A79-B0B68505AD0F}">
  <dimension ref="B2:J39"/>
  <sheetViews>
    <sheetView tabSelected="1" workbookViewId="0">
      <selection activeCell="L6" sqref="L6"/>
    </sheetView>
  </sheetViews>
  <sheetFormatPr defaultRowHeight="14.4" x14ac:dyDescent="0.3"/>
  <cols>
    <col min="1" max="1" width="5.33203125" customWidth="1"/>
    <col min="4" max="4" width="3" customWidth="1"/>
    <col min="8" max="8" width="13" bestFit="1" customWidth="1"/>
    <col min="10" max="10" width="12.33203125" bestFit="1" customWidth="1"/>
  </cols>
  <sheetData>
    <row r="2" spans="2:10" ht="23.4" x14ac:dyDescent="0.45">
      <c r="B2" s="10" t="s">
        <v>19</v>
      </c>
    </row>
    <row r="3" spans="2:10" x14ac:dyDescent="0.3">
      <c r="B3" s="4" t="s">
        <v>17</v>
      </c>
      <c r="C3" s="5" t="s">
        <v>18</v>
      </c>
      <c r="E3" s="5" t="s">
        <v>13</v>
      </c>
      <c r="F3" s="5" t="s">
        <v>14</v>
      </c>
      <c r="G3" s="5" t="s">
        <v>15</v>
      </c>
      <c r="H3" s="5" t="s">
        <v>16</v>
      </c>
      <c r="J3" s="14" t="s">
        <v>26</v>
      </c>
    </row>
    <row r="4" spans="2:10" x14ac:dyDescent="0.3">
      <c r="B4" s="7">
        <v>1990</v>
      </c>
      <c r="C4" s="8">
        <v>500</v>
      </c>
      <c r="E4">
        <f>INTERCEPT(C4:C35,B4:B35)</f>
        <v>-161881.22159090909</v>
      </c>
      <c r="F4">
        <f>SLOPE(C4:C35,B4:B35)</f>
        <v>81.732954545454547</v>
      </c>
      <c r="G4">
        <f>RSQ(C4:C35,B4:B35)</f>
        <v>0.98053526424084358</v>
      </c>
      <c r="H4">
        <f>STEYX(C4:C35,B4:B35)</f>
        <v>109.81240460232826</v>
      </c>
      <c r="J4">
        <v>2022</v>
      </c>
    </row>
    <row r="5" spans="2:10" x14ac:dyDescent="0.3">
      <c r="B5" s="7">
        <v>1991</v>
      </c>
      <c r="C5">
        <v>750</v>
      </c>
    </row>
    <row r="6" spans="2:10" x14ac:dyDescent="0.3">
      <c r="B6" s="7">
        <v>1992</v>
      </c>
      <c r="C6">
        <v>1000</v>
      </c>
      <c r="E6" s="5" t="s">
        <v>12</v>
      </c>
      <c r="F6" s="5" t="s">
        <v>22</v>
      </c>
      <c r="G6" s="5" t="s">
        <v>23</v>
      </c>
    </row>
    <row r="7" spans="2:10" x14ac:dyDescent="0.3">
      <c r="B7" s="7">
        <v>1993</v>
      </c>
      <c r="C7">
        <v>1050</v>
      </c>
      <c r="E7">
        <f>_xlfn.FORECAST.LINEAR(J4,C4:C35,B4:B35)</f>
        <v>3382.8125</v>
      </c>
      <c r="F7">
        <f>E7+H4</f>
        <v>3492.6249046023281</v>
      </c>
      <c r="G7">
        <f>E7-H4</f>
        <v>3273.0000953976719</v>
      </c>
    </row>
    <row r="8" spans="2:10" x14ac:dyDescent="0.3">
      <c r="B8" s="7">
        <v>1994</v>
      </c>
      <c r="C8">
        <v>1125</v>
      </c>
    </row>
    <row r="9" spans="2:10" x14ac:dyDescent="0.3">
      <c r="B9" s="7">
        <v>1995</v>
      </c>
      <c r="C9">
        <v>1210</v>
      </c>
    </row>
    <row r="10" spans="2:10" x14ac:dyDescent="0.3">
      <c r="B10" s="7">
        <v>1996</v>
      </c>
      <c r="C10">
        <v>1300</v>
      </c>
    </row>
    <row r="11" spans="2:10" x14ac:dyDescent="0.3">
      <c r="B11" s="7">
        <v>1997</v>
      </c>
      <c r="C11">
        <v>1500</v>
      </c>
    </row>
    <row r="12" spans="2:10" x14ac:dyDescent="0.3">
      <c r="B12" s="7">
        <v>1998</v>
      </c>
      <c r="C12">
        <v>1550</v>
      </c>
    </row>
    <row r="13" spans="2:10" x14ac:dyDescent="0.3">
      <c r="B13" s="7">
        <v>1999</v>
      </c>
      <c r="C13">
        <v>1580</v>
      </c>
    </row>
    <row r="14" spans="2:10" x14ac:dyDescent="0.3">
      <c r="B14" s="7">
        <v>2000</v>
      </c>
      <c r="C14">
        <v>1600</v>
      </c>
    </row>
    <row r="15" spans="2:10" x14ac:dyDescent="0.3">
      <c r="B15" s="7">
        <v>2001</v>
      </c>
      <c r="C15">
        <v>1730</v>
      </c>
    </row>
    <row r="16" spans="2:10" x14ac:dyDescent="0.3">
      <c r="B16" s="7">
        <v>2002</v>
      </c>
      <c r="C16">
        <v>1800</v>
      </c>
    </row>
    <row r="17" spans="2:3" x14ac:dyDescent="0.3">
      <c r="B17" s="7">
        <v>2003</v>
      </c>
      <c r="C17">
        <v>1930</v>
      </c>
    </row>
    <row r="18" spans="2:3" x14ac:dyDescent="0.3">
      <c r="B18" s="7">
        <v>2004</v>
      </c>
      <c r="C18">
        <v>2000</v>
      </c>
    </row>
    <row r="19" spans="2:3" x14ac:dyDescent="0.3">
      <c r="B19" s="7">
        <v>2005</v>
      </c>
      <c r="C19">
        <v>2015</v>
      </c>
    </row>
    <row r="20" spans="2:3" x14ac:dyDescent="0.3">
      <c r="B20" s="7">
        <v>2006</v>
      </c>
      <c r="C20">
        <v>2035</v>
      </c>
    </row>
    <row r="21" spans="2:3" x14ac:dyDescent="0.3">
      <c r="B21" s="7">
        <v>2007</v>
      </c>
      <c r="C21">
        <v>2045</v>
      </c>
    </row>
    <row r="22" spans="2:3" x14ac:dyDescent="0.3">
      <c r="B22" s="7">
        <v>2008</v>
      </c>
      <c r="C22">
        <v>2075</v>
      </c>
    </row>
    <row r="23" spans="2:3" x14ac:dyDescent="0.3">
      <c r="B23" s="7">
        <v>2009</v>
      </c>
      <c r="C23">
        <v>2150</v>
      </c>
    </row>
    <row r="24" spans="2:3" x14ac:dyDescent="0.3">
      <c r="B24" s="7">
        <v>2010</v>
      </c>
      <c r="C24">
        <v>2225</v>
      </c>
    </row>
    <row r="25" spans="2:3" x14ac:dyDescent="0.3">
      <c r="B25" s="7">
        <v>2011</v>
      </c>
      <c r="C25">
        <v>2400</v>
      </c>
    </row>
    <row r="26" spans="2:3" x14ac:dyDescent="0.3">
      <c r="B26" s="7">
        <v>2012</v>
      </c>
      <c r="C26">
        <v>2450</v>
      </c>
    </row>
    <row r="27" spans="2:3" x14ac:dyDescent="0.3">
      <c r="B27" s="7">
        <v>2013</v>
      </c>
      <c r="C27">
        <v>2475</v>
      </c>
    </row>
    <row r="28" spans="2:3" x14ac:dyDescent="0.3">
      <c r="B28" s="7">
        <v>2014</v>
      </c>
      <c r="C28">
        <v>2800</v>
      </c>
    </row>
    <row r="29" spans="2:3" x14ac:dyDescent="0.3">
      <c r="B29" s="7">
        <v>2015</v>
      </c>
      <c r="C29">
        <v>2900</v>
      </c>
    </row>
    <row r="30" spans="2:3" x14ac:dyDescent="0.3">
      <c r="B30" s="7">
        <v>2016</v>
      </c>
      <c r="C30">
        <v>3050</v>
      </c>
    </row>
    <row r="31" spans="2:3" x14ac:dyDescent="0.3">
      <c r="B31" s="7">
        <v>2017</v>
      </c>
      <c r="C31">
        <v>3025</v>
      </c>
    </row>
    <row r="32" spans="2:3" x14ac:dyDescent="0.3">
      <c r="B32" s="7">
        <v>2018</v>
      </c>
      <c r="C32">
        <v>3100</v>
      </c>
    </row>
    <row r="33" spans="2:3" x14ac:dyDescent="0.3">
      <c r="B33" s="7">
        <v>2019</v>
      </c>
      <c r="C33">
        <v>3150</v>
      </c>
    </row>
    <row r="34" spans="2:3" x14ac:dyDescent="0.3">
      <c r="B34" s="7">
        <v>2020</v>
      </c>
      <c r="C34">
        <v>3275</v>
      </c>
    </row>
    <row r="35" spans="2:3" x14ac:dyDescent="0.3">
      <c r="B35" s="7">
        <v>2021</v>
      </c>
      <c r="C35">
        <v>3300</v>
      </c>
    </row>
    <row r="36" spans="2:3" x14ac:dyDescent="0.3">
      <c r="B36" s="20"/>
    </row>
    <row r="37" spans="2:3" x14ac:dyDescent="0.3">
      <c r="B37" s="20"/>
    </row>
    <row r="38" spans="2:3" x14ac:dyDescent="0.3">
      <c r="B38" s="20"/>
    </row>
    <row r="39" spans="2:3" x14ac:dyDescent="0.3">
      <c r="B39" s="2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u2eLXihYpdloW7kNnAm4xtugA0/+ahgt35zw+OGGQCrvZ6rY2zJDc5KbrU1zRlEbz8wFALKoT18YG1TKTFMBj8KIH3xxDi+O-~J1LpRM1gT7nqKK4GDp0ApA==</id>
</project>
</file>

<file path=customXml/itemProps1.xml><?xml version="1.0" encoding="utf-8"?>
<ds:datastoreItem xmlns:ds="http://schemas.openxmlformats.org/officeDocument/2006/customXml" ds:itemID="{A1E6DE61-2EEE-43D5-8CF5-FF53DE6F81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Satisfaction</vt:lpstr>
      <vt:lpstr>2025Forecast</vt:lpstr>
      <vt:lpstr>Office_Data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Vaishnavi Gopal Wadhwa</cp:lastModifiedBy>
  <dcterms:created xsi:type="dcterms:W3CDTF">2012-12-11T18:24:21Z</dcterms:created>
  <dcterms:modified xsi:type="dcterms:W3CDTF">2023-11-13T23:37:40Z</dcterms:modified>
</cp:coreProperties>
</file>