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NESTOGA\LEVEL 1\Quantative analysis\data\EXCEL\Wadhwa_Exp22_Excel_Ch06_Cumulative_AutoSales\"/>
    </mc:Choice>
  </mc:AlternateContent>
  <xr:revisionPtr revIDLastSave="0" documentId="8_{F8C1D7A6-44A8-4CD0-90D5-46AAB90113DC}" xr6:coauthVersionLast="47" xr6:coauthVersionMax="47" xr10:uidLastSave="{00000000-0000-0000-0000-000000000000}"/>
  <bookViews>
    <workbookView xWindow="1116" yWindow="1116" windowWidth="13944" windowHeight="11016" activeTab="3" xr2:uid="{1E673E15-825D-4759-AB7F-84FD7B7F449F}"/>
  </bookViews>
  <sheets>
    <sheet name="Scenario Summary" sheetId="5" r:id="rId1"/>
    <sheet name="Answer Report 1" sheetId="6" r:id="rId2"/>
    <sheet name="Finance Worksheet" sheetId="1" r:id="rId3"/>
    <sheet name="Range Names" sheetId="2" r:id="rId4"/>
  </sheets>
  <definedNames>
    <definedName name="Amount_Financed">'Finance Worksheet'!$C$13</definedName>
    <definedName name="APR">'Finance Worksheet'!$C$9</definedName>
    <definedName name="Down_Payment">'Finance Worksheet'!$C$7</definedName>
    <definedName name="Down_Payment_Amount">'Finance Worksheet'!$C$12</definedName>
    <definedName name="Months_Financed">'Finance Worksheet'!$C$8</definedName>
    <definedName name="Purchase_Price">'Finance Worksheet'!$C$5</definedName>
    <definedName name="Sales_Tax">'Finance Worksheet'!$C$6</definedName>
    <definedName name="solver_adj" localSheetId="2" hidden="1">'Finance Worksheet'!$C$5,'Finance Worksheet'!$C$8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'Finance Worksheet'!$C$8</definedName>
    <definedName name="solver_lhs2" localSheetId="2" hidden="1">'Finance Worksheet'!$C$8</definedName>
    <definedName name="solver_lhs3" localSheetId="2" hidden="1">'Finance Worksheet'!$C$8</definedName>
    <definedName name="solver_lhs4" localSheetId="2" hidden="1">'Finance Worksheet'!$C$5</definedName>
    <definedName name="solver_lhs5" localSheetId="2" hidden="1">'Finance Worksheet'!$C$5</definedName>
    <definedName name="solver_lhs6" localSheetId="2" hidden="1">'Finance Worksheet'!$C$5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'Finance Worksheet'!$C$15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4</definedName>
    <definedName name="solver_rel3" localSheetId="2" hidden="1">3</definedName>
    <definedName name="solver_rel4" localSheetId="2" hidden="1">1</definedName>
    <definedName name="solver_rel5" localSheetId="2" hidden="1">4</definedName>
    <definedName name="solver_rel6" localSheetId="2" hidden="1">3</definedName>
    <definedName name="solver_rhs1" localSheetId="2" hidden="1">72</definedName>
    <definedName name="solver_rhs2" localSheetId="2" hidden="1">"integer"</definedName>
    <definedName name="solver_rhs3" localSheetId="2" hidden="1">24</definedName>
    <definedName name="solver_rhs4" localSheetId="2" hidden="1">50000</definedName>
    <definedName name="solver_rhs5" localSheetId="2" hidden="1">"integer"</definedName>
    <definedName name="solver_rhs6" localSheetId="2" hidden="1">30000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500</definedName>
    <definedName name="solver_ver" localSheetId="2" hidden="1">3</definedName>
    <definedName name="Tax">'Finance Worksheet'!$C$14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G4" i="1" s="1"/>
  <c r="C12" i="1"/>
  <c r="C13" i="1" s="1"/>
  <c r="C15" i="1" s="1"/>
  <c r="H4" i="1" s="1"/>
  <c r="J4" i="1" l="1"/>
  <c r="F4" i="1"/>
</calcChain>
</file>

<file path=xl/sharedStrings.xml><?xml version="1.0" encoding="utf-8"?>
<sst xmlns="http://schemas.openxmlformats.org/spreadsheetml/2006/main" count="98" uniqueCount="67">
  <si>
    <t>Grossman Automative</t>
  </si>
  <si>
    <t>Purchase Price</t>
  </si>
  <si>
    <t>Down Payment</t>
  </si>
  <si>
    <t>Amount Financed</t>
  </si>
  <si>
    <t>APR</t>
  </si>
  <si>
    <t>Input</t>
  </si>
  <si>
    <t>Output</t>
  </si>
  <si>
    <t>Monthly Payment</t>
  </si>
  <si>
    <t>Sales Tax</t>
  </si>
  <si>
    <t>Months Financed</t>
  </si>
  <si>
    <t>Down Payment Amount</t>
  </si>
  <si>
    <t>Tax Owed</t>
  </si>
  <si>
    <t>Amount_Financed</t>
  </si>
  <si>
    <t>='Finance Worksheet'!$C$13</t>
  </si>
  <si>
    <t>='Finance Worksheet'!$C$9</t>
  </si>
  <si>
    <t>Down_Payment</t>
  </si>
  <si>
    <t>='Finance Worksheet'!$C$7</t>
  </si>
  <si>
    <t>Down_Payment_Amount</t>
  </si>
  <si>
    <t>='Finance Worksheet'!$C$12</t>
  </si>
  <si>
    <t>Months_Financed</t>
  </si>
  <si>
    <t>='Finance Worksheet'!$C$8</t>
  </si>
  <si>
    <t>Purchase_Price</t>
  </si>
  <si>
    <t>='Finance Worksheet'!$C$5</t>
  </si>
  <si>
    <t>Sales_Tax</t>
  </si>
  <si>
    <t>='Finance Worksheet'!$C$6</t>
  </si>
  <si>
    <t>Tax</t>
  </si>
  <si>
    <t>='Finance Worksheet'!$C$14</t>
  </si>
  <si>
    <t>$C$15</t>
  </si>
  <si>
    <t>Best Case</t>
  </si>
  <si>
    <t>Worst Case</t>
  </si>
  <si>
    <t>Most Likely</t>
  </si>
  <si>
    <t>Microsoft Excel 16.0 Answer Report</t>
  </si>
  <si>
    <t>Worksheet: [Wadhwa_Exp22_Excel_Ch06_Cumulative_AutoSales (1).xlsx]Finance Worksheet</t>
  </si>
  <si>
    <t>Solver Engine</t>
  </si>
  <si>
    <t>Engine: GRG Nonlinear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</si>
  <si>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</si>
  <si>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</si>
  <si>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</si>
  <si>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</si>
  <si>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(Value Of)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</si>
  <si>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</si>
  <si>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</si>
  <si>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</si>
  <si>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</si>
  <si>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</si>
  <si>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</si>
  <si>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</si>
  <si>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</si>
  <si>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</si>
  <si>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</si>
  <si>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</si>
  <si>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$C$5</t>
  </si>
  <si>
    <t>$C$8</t>
  </si>
  <si>
    <t>$C$15=500</t>
  </si>
  <si>
    <t>Binding</t>
  </si>
  <si>
    <t>$C$8&lt;=72</t>
  </si>
  <si>
    <t>$C$8&gt;=24</t>
  </si>
  <si>
    <t>Not Binding</t>
  </si>
  <si>
    <t>$C$5&lt;=50000</t>
  </si>
  <si>
    <t>$C$5&gt;=30000</t>
  </si>
  <si>
    <t>Created by Vaishnavi Gopal Wadhwa on 10/30/2023
Modified by Vaishnavi Gopal Wadhwa on 10/30/2023</t>
  </si>
  <si>
    <t>Report Created: 10/30/2023 5:37:43 PM</t>
  </si>
  <si>
    <t>Result: Solver found an integer solution within tolerance.  All Constraints are satisfied.</t>
  </si>
  <si>
    <t>Solution Time: 0.844 Seconds.</t>
  </si>
  <si>
    <t>Iterations: 1 Subproblems: 38</t>
  </si>
  <si>
    <t>$C$8=Integer</t>
  </si>
  <si>
    <t>$C$5=Integer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</si>
</sst>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Down Payment&quot;"/>
    <numFmt numFmtId="165" formatCode="&quot;Tax&quot;"/>
    <numFmt numFmtId="166" formatCode="&quot;Monthy Pmt&quot;"/>
    <numFmt numFmtId="167" formatCode="_(* #,##0_);_(* \(#,##0\);_(* &quot;-&quot;??_);_(@_)"/>
    <numFmt numFmtId="168" formatCode="&quot;Purchase Price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8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1" fillId="0" borderId="4" xfId="1" applyBorder="1"/>
    <xf numFmtId="0" fontId="1" fillId="0" borderId="10" xfId="1" applyBorder="1"/>
    <xf numFmtId="0" fontId="1" fillId="3" borderId="8" xfId="1" applyFill="1" applyBorder="1"/>
    <xf numFmtId="9" fontId="1" fillId="0" borderId="4" xfId="1" applyNumberFormat="1" applyBorder="1"/>
    <xf numFmtId="44" fontId="1" fillId="0" borderId="4" xfId="1" applyNumberFormat="1" applyBorder="1"/>
    <xf numFmtId="10" fontId="1" fillId="0" borderId="4" xfId="1" applyNumberFormat="1" applyBorder="1"/>
    <xf numFmtId="0" fontId="1" fillId="3" borderId="1" xfId="1" applyFill="1" applyBorder="1"/>
    <xf numFmtId="0" fontId="1" fillId="3" borderId="2" xfId="1" applyFill="1" applyBorder="1"/>
    <xf numFmtId="0" fontId="2" fillId="3" borderId="2" xfId="1" applyFont="1" applyFill="1" applyBorder="1"/>
    <xf numFmtId="0" fontId="1" fillId="3" borderId="3" xfId="1" applyFill="1" applyBorder="1"/>
    <xf numFmtId="8" fontId="1" fillId="4" borderId="4" xfId="1" applyNumberFormat="1" applyFill="1" applyBorder="1"/>
    <xf numFmtId="9" fontId="0" fillId="0" borderId="4" xfId="2" applyNumberFormat="1" applyFont="1" applyBorder="1"/>
    <xf numFmtId="44" fontId="0" fillId="0" borderId="4" xfId="1" applyNumberFormat="1" applyFont="1" applyBorder="1"/>
    <xf numFmtId="0" fontId="0" fillId="0" borderId="8" xfId="1" applyFont="1" applyBorder="1"/>
    <xf numFmtId="0" fontId="3" fillId="3" borderId="4" xfId="1" applyFont="1" applyFill="1" applyBorder="1"/>
    <xf numFmtId="0" fontId="1" fillId="0" borderId="5" xfId="2" applyNumberForma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43" fontId="1" fillId="2" borderId="4" xfId="27" applyFill="1" applyBorder="1"/>
    <xf numFmtId="43" fontId="1" fillId="2" borderId="10" xfId="27" applyFill="1" applyBorder="1"/>
    <xf numFmtId="164" fontId="3" fillId="3" borderId="4" xfId="1" applyNumberFormat="1" applyFont="1" applyFill="1" applyBorder="1" applyAlignment="1">
      <alignment horizontal="center"/>
    </xf>
    <xf numFmtId="165" fontId="3" fillId="3" borderId="4" xfId="1" applyNumberFormat="1" applyFont="1" applyFill="1" applyBorder="1" applyAlignment="1">
      <alignment horizontal="center"/>
    </xf>
    <xf numFmtId="166" fontId="3" fillId="3" borderId="4" xfId="1" applyNumberFormat="1" applyFont="1" applyFill="1" applyBorder="1" applyAlignment="1">
      <alignment horizontal="center"/>
    </xf>
    <xf numFmtId="167" fontId="3" fillId="0" borderId="4" xfId="27" applyNumberFormat="1" applyFont="1" applyBorder="1" applyAlignment="1">
      <alignment horizontal="center"/>
    </xf>
    <xf numFmtId="167" fontId="3" fillId="0" borderId="10" xfId="27" applyNumberFormat="1" applyFont="1" applyBorder="1" applyAlignment="1">
      <alignment horizontal="center"/>
    </xf>
    <xf numFmtId="44" fontId="3" fillId="3" borderId="4" xfId="1" applyNumberFormat="1" applyFont="1" applyFill="1" applyBorder="1" applyAlignment="1">
      <alignment horizontal="center"/>
    </xf>
    <xf numFmtId="168" fontId="3" fillId="3" borderId="4" xfId="0" applyNumberFormat="1" applyFont="1" applyFill="1" applyBorder="1" applyAlignment="1">
      <alignment horizontal="center"/>
    </xf>
    <xf numFmtId="8" fontId="0" fillId="0" borderId="12" xfId="0" applyNumberFormat="1" applyBorder="1"/>
    <xf numFmtId="0" fontId="4" fillId="5" borderId="13" xfId="0" applyFont="1" applyFill="1" applyBorder="1" applyAlignment="1">
      <alignment horizontal="left"/>
    </xf>
    <xf numFmtId="0" fontId="4" fillId="5" borderId="11" xfId="0" applyFont="1" applyFill="1" applyBorder="1" applyAlignment="1">
      <alignment horizontal="left"/>
    </xf>
    <xf numFmtId="0" fontId="0" fillId="0" borderId="14" xfId="0" applyBorder="1"/>
    <xf numFmtId="0" fontId="5" fillId="6" borderId="0" xfId="0" applyFont="1" applyFill="1" applyAlignment="1">
      <alignment horizontal="left"/>
    </xf>
    <xf numFmtId="0" fontId="6" fillId="6" borderId="14" xfId="0" applyFont="1" applyFill="1" applyBorder="1" applyAlignment="1">
      <alignment horizontal="left"/>
    </xf>
    <xf numFmtId="0" fontId="5" fillId="6" borderId="12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right"/>
    </xf>
    <xf numFmtId="0" fontId="7" fillId="5" borderId="13" xfId="0" applyFont="1" applyFill="1" applyBorder="1" applyAlignment="1">
      <alignment horizontal="right"/>
    </xf>
    <xf numFmtId="44" fontId="0" fillId="7" borderId="0" xfId="0" applyNumberFormat="1" applyFill="1"/>
    <xf numFmtId="0" fontId="0" fillId="7" borderId="0" xfId="0" applyFill="1"/>
    <xf numFmtId="0" fontId="8" fillId="0" borderId="0" xfId="0" applyFont="1" applyAlignment="1">
      <alignment vertical="top" wrapText="1"/>
    </xf>
    <xf numFmtId="0" fontId="3" fillId="0" borderId="0" xfId="0" applyFont="1"/>
    <xf numFmtId="0" fontId="0" fillId="0" borderId="16" xfId="0" applyBorder="1"/>
    <xf numFmtId="0" fontId="6" fillId="0" borderId="15" xfId="0" applyFont="1" applyBorder="1" applyAlignment="1">
      <alignment horizontal="center"/>
    </xf>
    <xf numFmtId="0" fontId="0" fillId="0" borderId="17" xfId="0" applyBorder="1"/>
    <xf numFmtId="8" fontId="0" fillId="0" borderId="16" xfId="0" applyNumberFormat="1" applyBorder="1"/>
    <xf numFmtId="44" fontId="0" fillId="0" borderId="17" xfId="0" applyNumberFormat="1" applyBorder="1"/>
    <xf numFmtId="8" fontId="0" fillId="0" borderId="17" xfId="0" applyNumberFormat="1" applyBorder="1"/>
  </cellXfs>
  <cellStyles count="28">
    <cellStyle name="10towrJWbIshqRTyKiIltKRYxwzf6AmYo6fLK9hnQoLI+0EDK571u4WHu5VlggbgDH6pvsXC16Xjqz7U4LDbAGfWtGlyUAd7-~Kv6h1YiNSubuhTwh/RuIZg==" xfId="22" xr:uid="{00000000-0005-0000-0000-000011000000}"/>
    <cellStyle name="51WThAV7OgNwKZZJyggV1OKZ51qzGHpVfU+pys0dJA6JBBfwIXSazhkvDsIijPGacKn6nNszB2IvT5zfZeW0X5QKnto4no04-~6oilQ8D90DhMYLrRyNxTrg==" xfId="9" xr:uid="{00000000-0005-0000-0000-00000B000000}"/>
    <cellStyle name="5pJHhZC67W6PT7Tyo22mR7k4+bhR9yzmRMZ7v0s+v3XpumCPoKg4SKdmfw2IndqkMQLq0Nr6ZQ5QjZtC3DjJXuElwtXOXBjV-~sAQtNQjEMphl2Gt+gbzOTA==" xfId="6" xr:uid="{00000000-0005-0000-0000-000006000000}"/>
    <cellStyle name="7OgPYqSOCGo/9uE2gwgBpioinscTC1C7k9Pli4qJqhdfBDMK1u4D6TwUIOKN0jXiHzqtiRVxHgXxl7E5fqPh4eGaRkGfZyAt-~+fttnlgOeAvxkQvNHFcXRQ==" xfId="25" xr:uid="{00000000-0005-0000-0000-00000B000000}"/>
    <cellStyle name="BghRGztcW92MVc9QI26+IqwgR+qMkkfBPZU5um/4ekQS0bx/ZCp+QdZqEcwdLb8hzqA0DlFTvQaHsuZolqe/kjiVf+mIb4Ol-~p3OL5AERR7uli7UTlZB8zQ==" xfId="21" xr:uid="{00000000-0005-0000-0000-00000B000000}"/>
    <cellStyle name="Comma" xfId="27" builtinId="3"/>
    <cellStyle name="Custom Style 1" xfId="1" xr:uid="{00000000-0005-0000-0000-00000B000000}"/>
    <cellStyle name="Custom Style 2" xfId="2" xr:uid="{00000000-0005-0000-0000-000011000000}"/>
    <cellStyle name="FchDHIVcm6C35ILUQgJ+ltG9xcREGClajidsjZZHf0+nyfm1YUp+SLYgzND22pkm0PY54O+0I6aTgAwwGZ6DwVMVHRD8oi9a-~0GLb45gHJ+cIkBvls5yN4A==" xfId="10" xr:uid="{00000000-0005-0000-0000-00000B000000}"/>
    <cellStyle name="ffQRG8ouFBghUtAR2XkvIFQu0XtvqS0QdytdHllSAioFmTNdJ4+oELEqdQ7ZCftC2rY6+C7TmgT3X9X/5tMfnCrIrMHlTtU+-~L/IPGn7Gc0Z9tafKKBsCIw==" xfId="17" xr:uid="{00000000-0005-0000-0000-00000B000000}"/>
    <cellStyle name="GNW4cREjOfrtXSu6ne+CbsMf6WxR557vzLHlxXh3zD10sM3iahAkRx/D48ETmbmhIvAAFpu0P/4FNsmXpdrfns/tA3nzGPOb-~t8GLq1L5olSi7hvgi8QPqQ==" xfId="19" xr:uid="{00000000-0005-0000-0000-00000B000000}"/>
    <cellStyle name="GYcegZFg7ZDO7Ae2jtvuDA3sYW62MnU8FiTeLgdvWKR3yHuqpt/qYQuXM0yYgUV2OOq4Ftbmu/vyS1q+pgMGEtjMC9CTIZtj-~caUCFjO80Hz5xSyWnWVgFA==" xfId="12" xr:uid="{00000000-0005-0000-0000-00000B000000}"/>
    <cellStyle name="J5DKNKy3G9oSdS4Q2dzK7F4QSkqDmtUIPbj4VLOqC8Nmghd/MSJV/c8Y+kM5ALaIJUPW8lavOD75IZhAWNrT0/FHjlfOlYdl-~6FjkA7o1yWLu0OUiST0fNw==" xfId="15" xr:uid="{00000000-0005-0000-0000-00000B000000}"/>
    <cellStyle name="K39jZdlVv4KFZ29WmtmegmFm2itmOLC4pcGwgqqm6WdBJDRZ0tp77t5xBinj7x7++YdvU2aEIXJoMMUEEthHsh9vuKvoIGH3-~IW58lb6ooV3x+57+5QOUcg==" xfId="26" xr:uid="{00000000-0005-0000-0000-00000B000000}"/>
    <cellStyle name="MIHdIDUo+BYwJNbVno8oLMXYwErrXErnoeiHQj9ooKo7qmf3n9MnlNU+LmFFm1uedKCk6OrUYC/znX/ZqkLtG9CH4fPOTCMH-~oR6okBgATONnnsIaEa1jqg==" xfId="23" xr:uid="{00000000-0005-0000-0000-00000B000000}"/>
    <cellStyle name="mR3+dCEws+0xLYJdpoZvPnRKyt6HBD0WiO5o60/pycgHWe9CMNhHteNrMaOKQJoKMzQX8rJQW9A44NaIJN3ZnfktkfQ3gbhk-~1Dae0VRL6qDHdbXyOtLkTQ==" xfId="8" xr:uid="{00000000-0005-0000-0000-00000B000000}"/>
    <cellStyle name="n8wm2NrBU1XCTNZA6fsOdKYSjK+RwjPI4U6xLT9V7GEixq+h6aik1k2FvlNd6BOQxXiv4gwFygPr6+B/TBeVmqTI6/xz+nYE-~iUosZ9EZqG2HMmF6nZw6fw==" xfId="16" xr:uid="{00000000-0005-0000-0000-00000B000000}"/>
    <cellStyle name="Normal" xfId="0" builtinId="0"/>
    <cellStyle name="NwXhK6o+f0RVmN0Qm+0xZH99XWFbvlnsTXWu75qJI0WapNQ1JYYgYmK64heamLSWCdq1A4ysjSA0o1racNM+ecxt3z0cnzZR-~OHOI0k89d2lFfK3649TuWg==" xfId="3" xr:uid="{00000000-0005-0000-0000-000003000000}"/>
    <cellStyle name="oJ2kePnGIPYGEin5Uc2ig2BARmq6YJgXt178Z5aYPk3tlKWb9RADvfAO16cCiRS+68c7Bq299RZXeOSjRgE2tjoMicB7i47e-~1Td+SfaPDzzs1sgQpi40IQ==" xfId="13" xr:uid="{00000000-0005-0000-0000-00000B000000}"/>
    <cellStyle name="pbvCJ0ODiub4WXOWBCiZn2Cq2K4JOHQ99uo29tCz+hSD2DSkjw31FojWgPA60WrXsxs1fvhdSOm5iwEuGu1ajI7Edsm4CobC-~Mhm0elEiuTs7jPvdYGbl+w==" xfId="4" xr:uid="{00000000-0005-0000-0000-000004000000}"/>
    <cellStyle name="ThyMcr4n4OVxMA15BUpU3p2/LvnRc+x/SkQXf+3im/GW8lB/3wufWrt4KBKXweeNOwwIa+1NMrH14qoL0XtJvdfrKKkExxUx-~ucrwlTt9XSTj09Rbz9UZww==" xfId="7" xr:uid="{00000000-0005-0000-0000-000007000000}"/>
    <cellStyle name="Tj5OcNysSj4GUYvJ570BIbTiQ6ypcxd0LhvVexj+/uu1Czv27x1XxYxCmqIFlDmQY4kwXrmdotn+a8wnNf7lcH5z5O5+yorA-~Ba7G2AJej//M/b5w4krXoA==" xfId="14" xr:uid="{00000000-0005-0000-0000-00000B000000}"/>
    <cellStyle name="TkLSrYcxGDb9uIYk4YxtJsEo8t3Pe5wCIdOn9CU6PUgouUxc3ejAHk9QryS48nPs5pTqaXQlDZjZQp2yJOilfj+U9rUPy6qb-~2z24uD1AELQ5ZQhjXmNMbQ==" xfId="5" xr:uid="{00000000-0005-0000-0000-000005000000}"/>
    <cellStyle name="tuN1YqJYFZ7n+q4rny3SVQTLerniXcdJLLdVSTjFrHRj1JUm8AWRAYwNDAMHwxjakbHcd5geyjBgUWq2qXKQdNY0D1w490+f-~jdLydbhkpO7OHQXR63xGYg==" xfId="20" xr:uid="{00000000-0005-0000-0000-00000B000000}"/>
    <cellStyle name="UZ/sz1Jv9YkNe1a0ia1qNrJUoK2guCA5q5ztpr9Jvid5ApBxmNGHaTHEf6WPyeg1bPEd16OC4qoabbu2GC9rvLaLJuW9qcrX-~PtUZ1ueFnF2q6sLc+GbzWQ==" xfId="11" xr:uid="{00000000-0005-0000-0000-00000B000000}"/>
    <cellStyle name="YEfnY4/Hy7jYg/EpHZHoWot4VG1T3lNoWFH33ac0dJBVx5l1fSUY2NQGfHhNbU+BCPQj4AekBDtDfAaWQ0/LFxky3GM/kNh9-~9JGy5WSd2Ebq4phKG1BQPA==" xfId="18" xr:uid="{00000000-0005-0000-0000-00000B000000}"/>
    <cellStyle name="ylgFZM/RAhny/LiZ6Q2vKCa2jW9GZ88mkQL4lxHdFW0sn01MMTMGfd2L4ZZBCRG1v9+Yq+sFRcn9jTinOU7pNGnedR6mdBqh-~JDgaVqdoOZgx46b/nxilvQ==" xfId="24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CBC6-67A8-4B68-8B5B-4F6224A61CC5}">
  <sheetPr>
    <outlinePr summaryBelow="0"/>
  </sheetPr>
  <dimension ref="A1:D8"/>
  <sheetViews>
    <sheetView showGridLines="0" workbookViewId="0">
      <selection activeCell="C13" sqref="C13"/>
    </sheetView>
  </sheetViews>
  <sheetFormatPr defaultRowHeight="14.4" outlineLevelRow="1" outlineLevelCol="1" x14ac:dyDescent="0.3"/>
  <cols>
    <col min="1" max="1" width="16.21875" bestFit="1" customWidth="1"/>
    <col min="2" max="4" width="13.109375" bestFit="1" customWidth="1" outlineLevel="1"/>
  </cols>
  <sheetData>
    <row r="1" spans="1:4" ht="15.6" x14ac:dyDescent="0.3">
      <c r="A1" s="32"/>
      <c r="B1" s="37"/>
      <c r="C1" s="37"/>
      <c r="D1" s="37"/>
    </row>
    <row r="2" spans="1:4" ht="15.6" collapsed="1" x14ac:dyDescent="0.3">
      <c r="A2" s="31"/>
      <c r="B2" s="38" t="s">
        <v>28</v>
      </c>
      <c r="C2" s="38" t="s">
        <v>29</v>
      </c>
      <c r="D2" s="38" t="s">
        <v>30</v>
      </c>
    </row>
    <row r="3" spans="1:4" ht="81.599999999999994" hidden="1" outlineLevel="1" x14ac:dyDescent="0.3">
      <c r="A3" s="34"/>
      <c r="B3" s="41" t="s">
        <v>60</v>
      </c>
      <c r="C3" s="41" t="s">
        <v>60</v>
      </c>
      <c r="D3" s="41" t="s">
        <v>60</v>
      </c>
    </row>
    <row r="4" spans="1:4" x14ac:dyDescent="0.3">
      <c r="A4" s="35"/>
      <c r="B4" s="33"/>
      <c r="C4" s="33"/>
      <c r="D4" s="33"/>
    </row>
    <row r="5" spans="1:4" outlineLevel="1" x14ac:dyDescent="0.3">
      <c r="A5" s="34" t="s">
        <v>21</v>
      </c>
      <c r="B5" s="39">
        <v>40000</v>
      </c>
      <c r="C5" s="39">
        <v>50000</v>
      </c>
      <c r="D5" s="39">
        <v>45000</v>
      </c>
    </row>
    <row r="6" spans="1:4" outlineLevel="1" x14ac:dyDescent="0.3">
      <c r="A6" s="34" t="s">
        <v>19</v>
      </c>
      <c r="B6" s="40">
        <v>36</v>
      </c>
      <c r="C6" s="40">
        <v>72</v>
      </c>
      <c r="D6" s="40">
        <v>60</v>
      </c>
    </row>
    <row r="7" spans="1:4" x14ac:dyDescent="0.3">
      <c r="A7" s="35"/>
      <c r="B7" s="33"/>
      <c r="C7" s="33"/>
      <c r="D7" s="33"/>
    </row>
    <row r="8" spans="1:4" ht="15" outlineLevel="1" thickBot="1" x14ac:dyDescent="0.35">
      <c r="A8" s="36" t="s">
        <v>27</v>
      </c>
      <c r="B8" s="30">
        <v>1050.89454794058</v>
      </c>
      <c r="C8" s="30">
        <v>688.76001543436905</v>
      </c>
      <c r="D8" s="30">
        <v>732.240093579274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5BBD-D024-4B07-BC00-2D598D4352E3}">
  <dimension ref="A1:G33"/>
  <sheetViews>
    <sheetView showGridLines="0" topLeftCell="A15" workbookViewId="0"/>
  </sheetViews>
  <sheetFormatPr defaultRowHeight="14.4" x14ac:dyDescent="0.3"/>
  <cols>
    <col min="1" max="1" width="2.33203125" customWidth="1"/>
    <col min="2" max="2" width="11.88671875" bestFit="1" customWidth="1"/>
    <col min="3" max="3" width="15.5546875" bestFit="1" customWidth="1"/>
    <col min="4" max="4" width="12.6640625" bestFit="1" customWidth="1"/>
    <col min="5" max="5" width="12.109375" bestFit="1" customWidth="1"/>
    <col min="6" max="6" width="10.44140625" bestFit="1" customWidth="1"/>
    <col min="7" max="7" width="5.77734375" bestFit="1" customWidth="1"/>
  </cols>
  <sheetData>
    <row r="1" spans="1:5" x14ac:dyDescent="0.3">
      <c r="A1" s="42" t="s">
        <v>31</v>
      </c>
    </row>
    <row r="2" spans="1:5" x14ac:dyDescent="0.3">
      <c r="A2" s="42" t="s">
        <v>32</v>
      </c>
    </row>
    <row r="3" spans="1:5" x14ac:dyDescent="0.3">
      <c r="A3" s="42" t="s">
        <v>61</v>
      </c>
    </row>
    <row r="4" spans="1:5" x14ac:dyDescent="0.3">
      <c r="A4" s="42" t="s">
        <v>62</v>
      </c>
    </row>
    <row r="5" spans="1:5" x14ac:dyDescent="0.3">
      <c r="A5" s="42" t="s">
        <v>33</v>
      </c>
    </row>
    <row r="6" spans="1:5" x14ac:dyDescent="0.3">
      <c r="A6" s="42"/>
      <c r="B6" t="s">
        <v>34</v>
      </c>
    </row>
    <row r="7" spans="1:5" x14ac:dyDescent="0.3">
      <c r="A7" s="42"/>
      <c r="B7" t="s">
        <v>63</v>
      </c>
    </row>
    <row r="8" spans="1:5" x14ac:dyDescent="0.3">
      <c r="A8" s="42"/>
      <c r="B8" t="s">
        <v>64</v>
      </c>
    </row>
    <row r="9" spans="1:5" x14ac:dyDescent="0.3">
      <c r="A9" s="42" t="s">
        <v>35</v>
      </c>
    </row>
    <row r="10" spans="1:5" x14ac:dyDescent="0.3">
      <c r="B10" t="s">
        <v>36</v>
      </c>
    </row>
    <row r="11" spans="1:5" x14ac:dyDescent="0.3">
      <c r="B11" t="s">
        <v>37</v>
      </c>
    </row>
    <row r="12" spans="1:5" x14ac:dyDescent="0.3">
      <c r="B12" t="s">
        <v>38</v>
      </c>
    </row>
    <row r="14" spans="1:5" ht="15" thickBot="1" x14ac:dyDescent="0.35">
      <c r="A14" t="s">
        <v>39</v>
      </c>
    </row>
    <row r="15" spans="1:5" ht="15" thickBot="1" x14ac:dyDescent="0.35">
      <c r="B15" s="44" t="s">
        <v>40</v>
      </c>
      <c r="C15" s="44" t="s">
        <v>41</v>
      </c>
      <c r="D15" s="44" t="s">
        <v>42</v>
      </c>
      <c r="E15" s="44" t="s">
        <v>43</v>
      </c>
    </row>
    <row r="16" spans="1:5" ht="15" thickBot="1" x14ac:dyDescent="0.35">
      <c r="B16" s="43" t="s">
        <v>27</v>
      </c>
      <c r="C16" s="43" t="s">
        <v>7</v>
      </c>
      <c r="D16" s="46">
        <v>500</v>
      </c>
      <c r="E16" s="46">
        <v>500.00020000000001</v>
      </c>
    </row>
    <row r="19" spans="1:7" ht="15" thickBot="1" x14ac:dyDescent="0.35">
      <c r="A19" t="s">
        <v>44</v>
      </c>
    </row>
    <row r="20" spans="1:7" ht="15" thickBot="1" x14ac:dyDescent="0.35">
      <c r="B20" s="44" t="s">
        <v>40</v>
      </c>
      <c r="C20" s="44" t="s">
        <v>41</v>
      </c>
      <c r="D20" s="44" t="s">
        <v>42</v>
      </c>
      <c r="E20" s="44" t="s">
        <v>43</v>
      </c>
      <c r="F20" s="44" t="s">
        <v>45</v>
      </c>
    </row>
    <row r="21" spans="1:7" x14ac:dyDescent="0.3">
      <c r="B21" s="45" t="s">
        <v>51</v>
      </c>
      <c r="C21" s="45" t="s">
        <v>21</v>
      </c>
      <c r="D21" s="47">
        <v>36297.112800000003</v>
      </c>
      <c r="E21" s="47">
        <v>32137</v>
      </c>
      <c r="F21" s="45" t="s">
        <v>45</v>
      </c>
    </row>
    <row r="22" spans="1:7" ht="15" thickBot="1" x14ac:dyDescent="0.35">
      <c r="B22" s="43" t="s">
        <v>52</v>
      </c>
      <c r="C22" s="43" t="s">
        <v>19</v>
      </c>
      <c r="D22" s="43">
        <v>72</v>
      </c>
      <c r="E22" s="43">
        <v>63</v>
      </c>
      <c r="F22" s="43" t="s">
        <v>45</v>
      </c>
    </row>
    <row r="25" spans="1:7" ht="15" thickBot="1" x14ac:dyDescent="0.35">
      <c r="A25" t="s">
        <v>46</v>
      </c>
    </row>
    <row r="26" spans="1:7" ht="15" thickBot="1" x14ac:dyDescent="0.35">
      <c r="B26" s="44" t="s">
        <v>40</v>
      </c>
      <c r="C26" s="44" t="s">
        <v>41</v>
      </c>
      <c r="D26" s="44" t="s">
        <v>47</v>
      </c>
      <c r="E26" s="44" t="s">
        <v>48</v>
      </c>
      <c r="F26" s="44" t="s">
        <v>49</v>
      </c>
      <c r="G26" s="44" t="s">
        <v>50</v>
      </c>
    </row>
    <row r="27" spans="1:7" x14ac:dyDescent="0.3">
      <c r="B27" s="45" t="s">
        <v>27</v>
      </c>
      <c r="C27" s="45" t="s">
        <v>7</v>
      </c>
      <c r="D27" s="48">
        <v>500</v>
      </c>
      <c r="E27" s="45" t="s">
        <v>53</v>
      </c>
      <c r="F27" s="45" t="s">
        <v>54</v>
      </c>
      <c r="G27" s="45">
        <v>0</v>
      </c>
    </row>
    <row r="28" spans="1:7" x14ac:dyDescent="0.3">
      <c r="B28" s="45" t="s">
        <v>52</v>
      </c>
      <c r="C28" s="45" t="s">
        <v>19</v>
      </c>
      <c r="D28" s="45">
        <v>63</v>
      </c>
      <c r="E28" s="45" t="s">
        <v>55</v>
      </c>
      <c r="F28" s="45" t="s">
        <v>54</v>
      </c>
      <c r="G28" s="45">
        <v>0</v>
      </c>
    </row>
    <row r="29" spans="1:7" x14ac:dyDescent="0.3">
      <c r="B29" s="45" t="s">
        <v>52</v>
      </c>
      <c r="C29" s="45" t="s">
        <v>19</v>
      </c>
      <c r="D29" s="45">
        <v>63</v>
      </c>
      <c r="E29" s="45" t="s">
        <v>56</v>
      </c>
      <c r="F29" s="45" t="s">
        <v>57</v>
      </c>
      <c r="G29" s="45">
        <v>39</v>
      </c>
    </row>
    <row r="30" spans="1:7" x14ac:dyDescent="0.3">
      <c r="B30" s="45" t="s">
        <v>51</v>
      </c>
      <c r="C30" s="45" t="s">
        <v>21</v>
      </c>
      <c r="D30" s="47">
        <v>32137</v>
      </c>
      <c r="E30" s="45" t="s">
        <v>58</v>
      </c>
      <c r="F30" s="45" t="s">
        <v>57</v>
      </c>
      <c r="G30" s="45">
        <v>467</v>
      </c>
    </row>
    <row r="31" spans="1:7" x14ac:dyDescent="0.3">
      <c r="B31" s="45" t="s">
        <v>51</v>
      </c>
      <c r="C31" s="45" t="s">
        <v>21</v>
      </c>
      <c r="D31" s="47">
        <v>32137</v>
      </c>
      <c r="E31" s="45" t="s">
        <v>59</v>
      </c>
      <c r="F31" s="45" t="s">
        <v>54</v>
      </c>
      <c r="G31" s="47">
        <v>0</v>
      </c>
    </row>
    <row r="32" spans="1:7" x14ac:dyDescent="0.3">
      <c r="B32" s="45" t="s">
        <v>65</v>
      </c>
      <c r="C32" s="45"/>
      <c r="D32" s="45"/>
      <c r="E32" s="45"/>
      <c r="F32" s="45"/>
      <c r="G32" s="45"/>
    </row>
    <row r="33" spans="2:7" ht="15" thickBot="1" x14ac:dyDescent="0.35">
      <c r="B33" s="43" t="s">
        <v>66</v>
      </c>
      <c r="C33" s="43"/>
      <c r="D33" s="43"/>
      <c r="E33" s="43"/>
      <c r="F33" s="43"/>
      <c r="G33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729-C30B-4400-A75E-D8ACEAC6435D}">
  <dimension ref="B1:M16"/>
  <sheetViews>
    <sheetView workbookViewId="0">
      <selection activeCell="N8" sqref="N8"/>
    </sheetView>
  </sheetViews>
  <sheetFormatPr defaultRowHeight="14.4" x14ac:dyDescent="0.3"/>
  <cols>
    <col min="1" max="1" width="4.6640625" customWidth="1"/>
    <col min="2" max="2" width="22.44140625" bestFit="1" customWidth="1"/>
    <col min="3" max="3" width="11.5546875" bestFit="1" customWidth="1"/>
    <col min="4" max="4" width="5.44140625" customWidth="1"/>
    <col min="5" max="5" width="13.5546875" customWidth="1"/>
    <col min="6" max="6" width="20.5546875" bestFit="1" customWidth="1"/>
    <col min="7" max="7" width="9.44140625" bestFit="1" customWidth="1"/>
    <col min="8" max="8" width="15.109375" bestFit="1" customWidth="1"/>
    <col min="9" max="9" width="4.88671875" customWidth="1"/>
    <col min="10" max="10" width="13.33203125" bestFit="1" customWidth="1"/>
    <col min="11" max="11" width="10.44140625" bestFit="1" customWidth="1"/>
    <col min="12" max="13" width="11.44140625" bestFit="1" customWidth="1"/>
  </cols>
  <sheetData>
    <row r="1" spans="2:13" ht="15" thickBot="1" x14ac:dyDescent="0.35"/>
    <row r="2" spans="2:13" ht="31.8" thickBot="1" x14ac:dyDescent="0.65">
      <c r="B2" s="7"/>
      <c r="C2" s="8"/>
      <c r="D2" s="8"/>
      <c r="E2" s="9" t="s">
        <v>0</v>
      </c>
      <c r="F2" s="8"/>
      <c r="G2" s="8"/>
      <c r="H2" s="8"/>
      <c r="I2" s="8"/>
      <c r="J2" s="8"/>
      <c r="K2" s="8"/>
      <c r="L2" s="8"/>
      <c r="M2" s="10"/>
    </row>
    <row r="3" spans="2:13" x14ac:dyDescent="0.3">
      <c r="B3" s="17"/>
      <c r="C3" s="16"/>
      <c r="D3" s="16"/>
      <c r="E3" s="16"/>
      <c r="F3" s="16"/>
      <c r="G3" s="16"/>
      <c r="H3" s="16"/>
      <c r="I3" s="16"/>
      <c r="J3" s="16"/>
      <c r="K3" s="16"/>
      <c r="L3" s="16"/>
      <c r="M3" s="18"/>
    </row>
    <row r="4" spans="2:13" x14ac:dyDescent="0.3">
      <c r="B4" s="3" t="s">
        <v>5</v>
      </c>
      <c r="C4" s="1"/>
      <c r="D4" s="1"/>
      <c r="E4" s="15" t="s">
        <v>1</v>
      </c>
      <c r="F4" s="23">
        <f>Down_Payment_Amount</f>
        <v>3213.7000000000003</v>
      </c>
      <c r="G4" s="24">
        <f>Tax</f>
        <v>2249.59</v>
      </c>
      <c r="H4" s="25">
        <f>C15</f>
        <v>500.00015364776942</v>
      </c>
      <c r="I4" s="1"/>
      <c r="J4" s="29">
        <f>C15</f>
        <v>500.00015364776942</v>
      </c>
      <c r="K4" s="28">
        <v>5000</v>
      </c>
      <c r="L4" s="28">
        <v>10000</v>
      </c>
      <c r="M4" s="28">
        <v>15000</v>
      </c>
    </row>
    <row r="5" spans="2:13" x14ac:dyDescent="0.3">
      <c r="B5" s="19" t="s">
        <v>1</v>
      </c>
      <c r="C5" s="13">
        <v>32137</v>
      </c>
      <c r="D5" s="1"/>
      <c r="E5" s="21">
        <v>20000</v>
      </c>
      <c r="F5" s="26">
        <f t="dataTable" ref="F5:H16" dt2D="0" dtr="0" r1="C5"/>
        <v>2000</v>
      </c>
      <c r="G5" s="26">
        <v>1400.0000000000002</v>
      </c>
      <c r="H5" s="26">
        <v>311.16790842192449</v>
      </c>
      <c r="I5" s="1"/>
      <c r="J5" s="21">
        <v>20000</v>
      </c>
      <c r="K5" s="26">
        <v>2000</v>
      </c>
      <c r="L5" s="26">
        <v>1400.0000000000002</v>
      </c>
      <c r="M5" s="26">
        <v>275.50400617374743</v>
      </c>
    </row>
    <row r="6" spans="2:13" x14ac:dyDescent="0.3">
      <c r="B6" s="19" t="s">
        <v>8</v>
      </c>
      <c r="C6" s="4">
        <v>7.0000000000000007E-2</v>
      </c>
      <c r="D6" s="1"/>
      <c r="E6" s="21">
        <v>25000</v>
      </c>
      <c r="F6" s="26">
        <v>2500</v>
      </c>
      <c r="G6" s="26">
        <v>1750.0000000000002</v>
      </c>
      <c r="H6" s="26">
        <v>388.95988552740562</v>
      </c>
      <c r="I6" s="1"/>
      <c r="J6" s="21">
        <v>25000</v>
      </c>
      <c r="K6" s="26">
        <v>2500</v>
      </c>
      <c r="L6" s="26">
        <f t="dataTable" ref="L6:M16" dt2D="1" dtr="1" r1="C12" r2="C5"/>
        <v>2000</v>
      </c>
      <c r="M6" s="26">
        <v>2000</v>
      </c>
    </row>
    <row r="7" spans="2:13" x14ac:dyDescent="0.3">
      <c r="B7" s="19" t="s">
        <v>2</v>
      </c>
      <c r="C7" s="12">
        <v>0.1</v>
      </c>
      <c r="D7" s="1"/>
      <c r="E7" s="21">
        <v>30000</v>
      </c>
      <c r="F7" s="26">
        <v>3000</v>
      </c>
      <c r="G7" s="26">
        <v>2100</v>
      </c>
      <c r="H7" s="26">
        <v>466.7518626328868</v>
      </c>
      <c r="I7" s="1"/>
      <c r="J7" s="21">
        <v>30000</v>
      </c>
      <c r="K7" s="26">
        <v>3000</v>
      </c>
      <c r="L7" s="26">
        <v>2000</v>
      </c>
      <c r="M7" s="26">
        <v>2000</v>
      </c>
    </row>
    <row r="8" spans="2:13" x14ac:dyDescent="0.3">
      <c r="B8" s="19" t="s">
        <v>9</v>
      </c>
      <c r="C8" s="1">
        <v>63</v>
      </c>
      <c r="D8" s="1"/>
      <c r="E8" s="21">
        <v>35000</v>
      </c>
      <c r="F8" s="26">
        <v>3500</v>
      </c>
      <c r="G8" s="26">
        <v>2450.0000000000005</v>
      </c>
      <c r="H8" s="26">
        <v>544.54383973836798</v>
      </c>
      <c r="I8" s="1"/>
      <c r="J8" s="21">
        <v>35000</v>
      </c>
      <c r="K8" s="26">
        <v>3500</v>
      </c>
      <c r="L8" s="26">
        <v>2000</v>
      </c>
      <c r="M8" s="26">
        <v>2000</v>
      </c>
    </row>
    <row r="9" spans="2:13" x14ac:dyDescent="0.3">
      <c r="B9" s="19" t="s">
        <v>4</v>
      </c>
      <c r="C9" s="6">
        <v>3.2500000000000001E-2</v>
      </c>
      <c r="D9" s="1"/>
      <c r="E9" s="21">
        <v>40000</v>
      </c>
      <c r="F9" s="26">
        <v>4000</v>
      </c>
      <c r="G9" s="26">
        <v>2800.0000000000005</v>
      </c>
      <c r="H9" s="26">
        <v>622.33581684384899</v>
      </c>
      <c r="I9" s="1"/>
      <c r="J9" s="21">
        <v>40000</v>
      </c>
      <c r="K9" s="26">
        <v>4000</v>
      </c>
      <c r="L9" s="26">
        <v>2000</v>
      </c>
      <c r="M9" s="26">
        <v>2000</v>
      </c>
    </row>
    <row r="10" spans="2:13" x14ac:dyDescent="0.3">
      <c r="B10" s="19"/>
      <c r="C10" s="1"/>
      <c r="D10" s="1"/>
      <c r="E10" s="21">
        <v>45000</v>
      </c>
      <c r="F10" s="26">
        <v>4500</v>
      </c>
      <c r="G10" s="26">
        <v>3150.0000000000005</v>
      </c>
      <c r="H10" s="26">
        <v>700.12779394933011</v>
      </c>
      <c r="I10" s="1"/>
      <c r="J10" s="21">
        <v>45000</v>
      </c>
      <c r="K10" s="26">
        <v>4500</v>
      </c>
      <c r="L10" s="26">
        <v>2000</v>
      </c>
      <c r="M10" s="26">
        <v>2000</v>
      </c>
    </row>
    <row r="11" spans="2:13" x14ac:dyDescent="0.3">
      <c r="B11" s="3" t="s">
        <v>6</v>
      </c>
      <c r="C11" s="1"/>
      <c r="D11" s="1"/>
      <c r="E11" s="21">
        <v>50000</v>
      </c>
      <c r="F11" s="26">
        <v>5000</v>
      </c>
      <c r="G11" s="26">
        <v>3500.0000000000005</v>
      </c>
      <c r="H11" s="26">
        <v>777.91977105481124</v>
      </c>
      <c r="I11" s="1"/>
      <c r="J11" s="21">
        <v>50000</v>
      </c>
      <c r="K11" s="26">
        <v>5000</v>
      </c>
      <c r="L11" s="26">
        <v>2000</v>
      </c>
      <c r="M11" s="26">
        <v>2000</v>
      </c>
    </row>
    <row r="12" spans="2:13" x14ac:dyDescent="0.3">
      <c r="B12" s="14" t="s">
        <v>10</v>
      </c>
      <c r="C12" s="5">
        <f>Purchase_Price*Down_Payment</f>
        <v>3213.7000000000003</v>
      </c>
      <c r="D12" s="1"/>
      <c r="E12" s="21">
        <v>55000</v>
      </c>
      <c r="F12" s="26">
        <v>5500</v>
      </c>
      <c r="G12" s="26">
        <v>3850.0000000000005</v>
      </c>
      <c r="H12" s="26">
        <v>855.71174816029236</v>
      </c>
      <c r="I12" s="1"/>
      <c r="J12" s="21">
        <v>55000</v>
      </c>
      <c r="K12" s="26">
        <v>5500</v>
      </c>
      <c r="L12" s="26">
        <v>2000</v>
      </c>
      <c r="M12" s="26">
        <v>2000</v>
      </c>
    </row>
    <row r="13" spans="2:13" x14ac:dyDescent="0.3">
      <c r="B13" s="14" t="s">
        <v>3</v>
      </c>
      <c r="C13" s="5">
        <f>Purchase_Price-Down_Payment_Amount</f>
        <v>28923.3</v>
      </c>
      <c r="D13" s="1"/>
      <c r="E13" s="21">
        <v>60000</v>
      </c>
      <c r="F13" s="26">
        <v>6000</v>
      </c>
      <c r="G13" s="26">
        <v>4200</v>
      </c>
      <c r="H13" s="26">
        <v>933.5037252657736</v>
      </c>
      <c r="I13" s="1"/>
      <c r="J13" s="21">
        <v>60000</v>
      </c>
      <c r="K13" s="26">
        <v>6000</v>
      </c>
      <c r="L13" s="26">
        <v>2000</v>
      </c>
      <c r="M13" s="26">
        <v>2000</v>
      </c>
    </row>
    <row r="14" spans="2:13" x14ac:dyDescent="0.3">
      <c r="B14" s="19" t="s">
        <v>11</v>
      </c>
      <c r="C14" s="13">
        <f>Purchase_Price*Sales_Tax</f>
        <v>2249.59</v>
      </c>
      <c r="D14" s="1"/>
      <c r="E14" s="21">
        <v>65000</v>
      </c>
      <c r="F14" s="26">
        <v>6500</v>
      </c>
      <c r="G14" s="26">
        <v>4550</v>
      </c>
      <c r="H14" s="26">
        <v>1011.2957023712547</v>
      </c>
      <c r="I14" s="1"/>
      <c r="J14" s="21">
        <v>65000</v>
      </c>
      <c r="K14" s="26">
        <v>6500</v>
      </c>
      <c r="L14" s="26">
        <v>2000</v>
      </c>
      <c r="M14" s="26">
        <v>2000</v>
      </c>
    </row>
    <row r="15" spans="2:13" x14ac:dyDescent="0.3">
      <c r="B15" s="19" t="s">
        <v>7</v>
      </c>
      <c r="C15" s="11">
        <f>PMT(APR/12,Months_Financed,-Amount_Financed)</f>
        <v>500.00015364776942</v>
      </c>
      <c r="D15" s="1"/>
      <c r="E15" s="21">
        <v>70000</v>
      </c>
      <c r="F15" s="26">
        <v>7000</v>
      </c>
      <c r="G15" s="26">
        <v>4900.0000000000009</v>
      </c>
      <c r="H15" s="26">
        <v>1089.087679476736</v>
      </c>
      <c r="I15" s="1"/>
      <c r="J15" s="21">
        <v>70000</v>
      </c>
      <c r="K15" s="26">
        <v>7000</v>
      </c>
      <c r="L15" s="26">
        <v>2000</v>
      </c>
      <c r="M15" s="26">
        <v>2000</v>
      </c>
    </row>
    <row r="16" spans="2:13" ht="15" thickBot="1" x14ac:dyDescent="0.35">
      <c r="B16" s="20"/>
      <c r="C16" s="2"/>
      <c r="D16" s="2"/>
      <c r="E16" s="22">
        <v>75000</v>
      </c>
      <c r="F16" s="27">
        <v>7500</v>
      </c>
      <c r="G16" s="27">
        <v>5250.0000000000009</v>
      </c>
      <c r="H16" s="27">
        <v>1166.8796565822167</v>
      </c>
      <c r="I16" s="2"/>
      <c r="J16" s="22">
        <v>75000</v>
      </c>
      <c r="K16" s="27">
        <v>7500</v>
      </c>
      <c r="L16" s="27">
        <v>2000</v>
      </c>
      <c r="M16" s="27">
        <v>2000</v>
      </c>
    </row>
  </sheetData>
  <scenarios current="2" sqref="C15">
    <scenario name="Best Case" locked="1" count="2" user="Vaishnavi Gopal Wadhwa" comment="Created by Vaishnavi Gopal Wadhwa on 10/30/2023_x000a_Modified by Vaishnavi Gopal Wadhwa on 10/30/2023">
      <inputCells r="C5" val="40000" numFmtId="44"/>
      <inputCells r="C8" val="36"/>
    </scenario>
    <scenario name="Worst Case" locked="1" count="2" user="Vaishnavi Gopal Wadhwa" comment="Created by Vaishnavi Gopal Wadhwa on 10/30/2023_x000a_Modified by Vaishnavi Gopal Wadhwa on 10/30/2023">
      <inputCells r="C5" val="50000" numFmtId="44"/>
      <inputCells r="C8" val="72"/>
    </scenario>
    <scenario name="Most Likely" locked="1" count="2" user="Vaishnavi Gopal Wadhwa" comment="Created by Vaishnavi Gopal Wadhwa on 10/30/2023_x000a_Modified by Vaishnavi Gopal Wadhwa on 10/30/2023">
      <inputCells r="C5" val="45000" numFmtId="44"/>
      <inputCells r="C8" val="60"/>
    </scenario>
  </scenario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A39D-F1D8-4744-A6E4-24FAB106D448}">
  <dimension ref="A1:B8"/>
  <sheetViews>
    <sheetView tabSelected="1" workbookViewId="0">
      <selection activeCell="C17" sqref="C17"/>
    </sheetView>
  </sheetViews>
  <sheetFormatPr defaultRowHeight="14.4" x14ac:dyDescent="0.3"/>
  <cols>
    <col min="1" max="1" width="21.6640625" bestFit="1" customWidth="1"/>
    <col min="2" max="2" width="24.5546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4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24</v>
      </c>
    </row>
    <row r="8" spans="1:2" x14ac:dyDescent="0.3">
      <c r="A8" t="s">
        <v>25</v>
      </c>
      <c r="B8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987d7f-d789-459f-9acc-c2449616be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95381CF67E0F439DBBF8CA7E13CB43" ma:contentTypeVersion="11" ma:contentTypeDescription="Create a new document." ma:contentTypeScope="" ma:versionID="daed550678730ab7490351389de51516">
  <xsd:schema xmlns:xsd="http://www.w3.org/2001/XMLSchema" xmlns:xs="http://www.w3.org/2001/XMLSchema" xmlns:p="http://schemas.microsoft.com/office/2006/metadata/properties" xmlns:ns3="a0987d7f-d789-459f-9acc-c2449616bef3" xmlns:ns4="0d1cea8b-64ed-4411-9050-8f42360ca79a" targetNamespace="http://schemas.microsoft.com/office/2006/metadata/properties" ma:root="true" ma:fieldsID="d1692a33f15a6ff24e9743bebe4b1991" ns3:_="" ns4:_="">
    <xsd:import namespace="a0987d7f-d789-459f-9acc-c2449616bef3"/>
    <xsd:import namespace="0d1cea8b-64ed-4411-9050-8f42360ca7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87d7f-d789-459f-9acc-c2449616b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cea8b-64ed-4411-9050-8f42360ca79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roject>
  <id>xa0fHFwXsSSxO9+qf0RJyAsyXrDLIQB9XCBg27IVkupGJV5DFFDbOTbY27w59UjlGY7ELYudEaTK8VAllutcZSd8P2egyINo-~+5YNCehNuk7UMnAKw8RBtw==</id>
</project>
</file>

<file path=customXml/itemProps1.xml><?xml version="1.0" encoding="utf-8"?>
<ds:datastoreItem xmlns:ds="http://schemas.openxmlformats.org/officeDocument/2006/customXml" ds:itemID="{9827C7A0-2693-4CBF-8BB4-A5271DC9D142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a0987d7f-d789-459f-9acc-c2449616bef3"/>
    <ds:schemaRef ds:uri="0d1cea8b-64ed-4411-9050-8f42360ca79a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83FBB44-DDD4-47F7-9627-9E09246FD1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32A0DE-878E-4C94-9DF7-4AE31BE5EC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987d7f-d789-459f-9acc-c2449616bef3"/>
    <ds:schemaRef ds:uri="0d1cea8b-64ed-4411-9050-8f42360ca7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3D89CDA-B117-4862-94D8-6FAB0F87D3BC}">
  <ds:schemaRefs/>
</ds:datastoreItem>
</file>

<file path=docMetadata/LabelInfo.xml><?xml version="1.0" encoding="utf-8"?>
<clbl:labelList xmlns:clbl="http://schemas.microsoft.com/office/2020/mipLabelMetadata">
  <clbl:label id="{4ddd393a-e98a-4404-841f-c4becdd925a5}" enabled="0" method="" siteId="{4ddd393a-e98a-4404-841f-c4becdd925a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Scenario Summary</vt:lpstr>
      <vt:lpstr>Answer Report 1</vt:lpstr>
      <vt:lpstr>Finance Worksheet</vt:lpstr>
      <vt:lpstr>Range Names</vt:lpstr>
      <vt:lpstr>Amount_Financed</vt:lpstr>
      <vt:lpstr>APR</vt:lpstr>
      <vt:lpstr>Down_Payment</vt:lpstr>
      <vt:lpstr>Down_Payment_Amount</vt:lpstr>
      <vt:lpstr>Months_Financed</vt:lpstr>
      <vt:lpstr>Purchase_Price</vt:lpstr>
      <vt:lpstr>Sales_Tax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Vaishnavi Gopal Wadhwa</cp:lastModifiedBy>
  <dcterms:created xsi:type="dcterms:W3CDTF">2021-04-01T11:30:40Z</dcterms:created>
  <dcterms:modified xsi:type="dcterms:W3CDTF">2023-10-30T21:44:43Z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0x0101004395381CF67E0F439DBBF8CA7E13CB43</vt:lpwstr>
  </property>
</Properties>
</file>