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21F2C9B-80C7-4FD8-9B0B-9D5B5A9B7941}" xr6:coauthVersionLast="47" xr6:coauthVersionMax="47" xr10:uidLastSave="{00000000-0000-0000-0000-000000000000}"/>
  <bookViews>
    <workbookView xWindow="-120" yWindow="-120" windowWidth="20730" windowHeight="11160" xr2:uid="{1E260CC5-8D7E-405E-8184-1F66458B53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D85" i="1"/>
  <c r="G50" i="1"/>
  <c r="D62" i="1"/>
  <c r="G48" i="1"/>
  <c r="G55" i="1" s="1"/>
  <c r="D59" i="1"/>
  <c r="F48" i="1"/>
  <c r="F55" i="1"/>
  <c r="G34" i="1"/>
  <c r="F34" i="1"/>
  <c r="F56" i="1" l="1"/>
  <c r="F35" i="1"/>
  <c r="D68" i="1" l="1"/>
  <c r="D69" i="1" s="1"/>
  <c r="D70" i="1"/>
  <c r="D65" i="1"/>
</calcChain>
</file>

<file path=xl/sharedStrings.xml><?xml version="1.0" encoding="utf-8"?>
<sst xmlns="http://schemas.openxmlformats.org/spreadsheetml/2006/main" count="122" uniqueCount="86">
  <si>
    <t>Q-1</t>
  </si>
  <si>
    <t>A new brick and mortal retail store is booking to open a new brunch in koranangala. They're trying to evaluate the choice  of installing  a  central air conditioning vs  a number of split ACS.</t>
  </si>
  <si>
    <t>CASE STUDY-1:</t>
  </si>
  <si>
    <t>Area of the shop</t>
  </si>
  <si>
    <t>Coverage per AC</t>
  </si>
  <si>
    <t>Lifetime per AC</t>
  </si>
  <si>
    <t>Purchase cost per AC</t>
  </si>
  <si>
    <t>Electricity  cost per AC per year</t>
  </si>
  <si>
    <t>Salvage value per AC</t>
  </si>
  <si>
    <t>Maintance per AC per year</t>
  </si>
  <si>
    <t>Split AC</t>
  </si>
  <si>
    <t>Central AC</t>
  </si>
  <si>
    <t>#YEARS</t>
  </si>
  <si>
    <t>Column1</t>
  </si>
  <si>
    <t>Column2</t>
  </si>
  <si>
    <t>Column3</t>
  </si>
  <si>
    <t xml:space="preserve">COST AFTER 10 YEARS </t>
  </si>
  <si>
    <t>CENTRAL AC</t>
  </si>
  <si>
    <t>Column4</t>
  </si>
  <si>
    <t>split AC</t>
  </si>
  <si>
    <t>NO OF ACS req</t>
  </si>
  <si>
    <t>LifeTime per AC</t>
  </si>
  <si>
    <t>AC  LIFE cycle</t>
  </si>
  <si>
    <t>electricity cost per AC PER YEAR</t>
  </si>
  <si>
    <t>Total electricity cost in 10 years</t>
  </si>
  <si>
    <t>salvage value per AC</t>
  </si>
  <si>
    <t xml:space="preserve">Total salvage value </t>
  </si>
  <si>
    <t>total maintenance</t>
  </si>
  <si>
    <t>maintenance per AC per year</t>
  </si>
  <si>
    <t>total amount spend</t>
  </si>
  <si>
    <t>purchase cost per AC</t>
  </si>
  <si>
    <t>total purchase cost</t>
  </si>
  <si>
    <t>q-2</t>
  </si>
  <si>
    <t>can you help them identify the criteria for making  this decision by evaluating cost-benefit of both choices?</t>
  </si>
  <si>
    <t>1- perhaps  split ac electricity cost  some high so how much high so difference  in between is neglected?</t>
  </si>
  <si>
    <t>2- may be it is also possible that central ac electricity cost  some low so how much?</t>
  </si>
  <si>
    <t>3-how much discount you want in central ac so that cost-benefit  difference in split ac and central ac  becomes  0?</t>
  </si>
  <si>
    <t>percentage discount on central ac</t>
  </si>
  <si>
    <t>4-we want 25%of diference in cost-benefit  decrease in total electricity cost and 75% of difference in cost-benefit  discount you get in total purchase ?</t>
  </si>
  <si>
    <t>percentage decrease in electricity cost per AC per year</t>
  </si>
  <si>
    <t xml:space="preserve">percentage discount  in total purchase cost </t>
  </si>
  <si>
    <t>Solution-</t>
  </si>
  <si>
    <t>solution-</t>
  </si>
  <si>
    <t>percentage increase in a totalcost of split</t>
  </si>
  <si>
    <t>percentage  decrease in a  electricity cost  per  central ac  per year</t>
  </si>
  <si>
    <t>CASE-STUDY-2</t>
  </si>
  <si>
    <t>A swiss watch company  is  planning  to enter  into india  market  for their  global hit  of smart and regular watch series. The first city they want to start from in Banglore.</t>
  </si>
  <si>
    <t>Considiring population of India  as 1.3 Billion and Banglore be 3 rd highest populated city in India ,watch company wanted to arrive at initial number of smart1 and legacy watches  they should  to start their business.</t>
  </si>
  <si>
    <t>watch types</t>
  </si>
  <si>
    <t>Traditional watches</t>
  </si>
  <si>
    <t>smart watches</t>
  </si>
  <si>
    <t>lower range</t>
  </si>
  <si>
    <t>higher range</t>
  </si>
  <si>
    <t>condition -1</t>
  </si>
  <si>
    <t>banglore is 3rd largest city for population</t>
  </si>
  <si>
    <t>means banglore  can’t have population greater than  33.33%</t>
  </si>
  <si>
    <t>so let's assume that Banglore population is around 10%  of indian popultion.</t>
  </si>
  <si>
    <t>condition-2</t>
  </si>
  <si>
    <t>2% is infants below age 5</t>
  </si>
  <si>
    <t xml:space="preserve">infants aren't tied the watch in the wrist so we will eliminate this 2%. </t>
  </si>
  <si>
    <t>remaining  targeted population is 8%.</t>
  </si>
  <si>
    <t>AGE-GROUP</t>
  </si>
  <si>
    <t>below age 5</t>
  </si>
  <si>
    <t>in between 5 and 55</t>
  </si>
  <si>
    <t>above 55</t>
  </si>
  <si>
    <t>% Distribution</t>
  </si>
  <si>
    <t>income level</t>
  </si>
  <si>
    <t>bpl</t>
  </si>
  <si>
    <t>lower mid range</t>
  </si>
  <si>
    <t>average mid range</t>
  </si>
  <si>
    <t>above average</t>
  </si>
  <si>
    <t>luxury segment</t>
  </si>
  <si>
    <t>less than 5 lpa</t>
  </si>
  <si>
    <t>5-10 LPA</t>
  </si>
  <si>
    <t>less than  25 LPA</t>
  </si>
  <si>
    <t>Above 25 LPA</t>
  </si>
  <si>
    <t>Problem customer likeness</t>
  </si>
  <si>
    <t>very less</t>
  </si>
  <si>
    <t>low</t>
  </si>
  <si>
    <t>average</t>
  </si>
  <si>
    <t>most likely</t>
  </si>
  <si>
    <t>less likely</t>
  </si>
  <si>
    <t>Assuming 1% conversion rate</t>
  </si>
  <si>
    <t>traditional watches</t>
  </si>
  <si>
    <t>0.8% smart watches conversion rate</t>
  </si>
  <si>
    <t>0.2% traditional watches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</si>
</sst>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₹&quot;\ #,##0;&quot;₹&quot;\ \-#,##0"/>
    <numFmt numFmtId="164" formatCode="&quot;₹&quot;\ #,##0;[Red]&quot;₹&quot;\ #,##0"/>
    <numFmt numFmtId="165" formatCode="&quot;₹&quot;\ #,##0.00;[Red]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22"/>
      <color theme="1"/>
      <name val="Algerian"/>
      <family val="5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0" applyNumberFormat="1"/>
    <xf numFmtId="5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17" fontId="0" fillId="0" borderId="1" xfId="0" applyNumberFormat="1" applyBorder="1"/>
    <xf numFmtId="17" fontId="0" fillId="0" borderId="3" xfId="0" applyNumberFormat="1" applyBorder="1"/>
    <xf numFmtId="9" fontId="0" fillId="0" borderId="2" xfId="0" applyNumberFormat="1" applyBorder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597A7-F7C5-411E-9B54-5ED4012A16DA}" name="Table1" displayName="Table1" ref="C5:G14" totalsRowShown="0">
  <autoFilter ref="C5:G14" xr:uid="{B4A597A7-F7C5-411E-9B54-5ED4012A16DA}"/>
  <tableColumns count="5">
    <tableColumn id="1" xr3:uid="{E4C4544F-EA57-45A5-9B4B-6D4DEACFDFB8}" name="Column1"/>
    <tableColumn id="2" xr3:uid="{ECF1D528-0BDC-41CF-AFEE-268C96975C6F}" name="Column2"/>
    <tableColumn id="3" xr3:uid="{2232EDFE-0A12-4228-85DA-58A9C9629C01}" name="Column3"/>
    <tableColumn id="4" xr3:uid="{1D23A0F4-BE01-4735-96DE-FE689E10221D}" name="Split AC" dataDxfId="8"/>
    <tableColumn id="5" xr3:uid="{DC67D2D9-0069-41EA-8BEA-FFC6B9217240}" name="Central AC" dataDxfId="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08C8ED-8D40-449A-BB55-FB225A8A37BE}" name="Table4" displayName="Table4" ref="D19:G35" totalsRowShown="0">
  <autoFilter ref="D19:G35" xr:uid="{8908C8ED-8D40-449A-BB55-FB225A8A37BE}"/>
  <tableColumns count="4">
    <tableColumn id="1" xr3:uid="{3A68F5B6-DED5-474A-A541-32B7DB482E28}" name="COST AFTER 10 YEARS "/>
    <tableColumn id="2" xr3:uid="{770CC7DC-B161-440A-821D-541E0AA8733A}" name="Column1"/>
    <tableColumn id="3" xr3:uid="{78AB9F55-0B71-4A93-9DFD-30406A4B0C95}" name="Column2" dataDxfId="6"/>
    <tableColumn id="4" xr3:uid="{711D77DF-D50E-4190-97BA-112A6F131A6D}" name="Column3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31693E-C566-48C3-BBCC-49B818618352}" name="Table47" displayName="Table47" ref="D40:H56" totalsRowShown="0">
  <autoFilter ref="D40:H56" xr:uid="{5C31693E-C566-48C3-BBCC-49B818618352}"/>
  <tableColumns count="5">
    <tableColumn id="1" xr3:uid="{440AAC59-F2F7-4F6A-ABDC-9876FDE524AD}" name="COST AFTER 10 YEARS "/>
    <tableColumn id="2" xr3:uid="{989D7478-9516-4465-878C-344609AAF519}" name="Column1"/>
    <tableColumn id="3" xr3:uid="{D5A687F8-AA1C-4FF8-BD8F-561E0056C243}" name="Column2" dataDxfId="5"/>
    <tableColumn id="4" xr3:uid="{1CE7BFF2-3B5E-4064-8717-F6988BF6E181}" name="Column3"/>
    <tableColumn id="7" xr3:uid="{44C9F8D2-5AC5-4DBF-834F-3D1EEDD55B68}" name="Column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816E0F-D2CD-47E5-B800-8938AAF6EF70}" name="Table7" displayName="Table7" ref="D78:F80" totalsRowShown="0" headerRowDxfId="4" dataDxfId="3">
  <autoFilter ref="D78:F80" xr:uid="{4A816E0F-D2CD-47E5-B800-8938AAF6EF70}"/>
  <tableColumns count="3">
    <tableColumn id="1" xr3:uid="{C73C57FC-EFDB-4906-9C3D-462A54CEF780}" name="watch types" dataDxfId="2"/>
    <tableColumn id="2" xr3:uid="{2A0EC03B-3EB3-47BA-977A-ED501BF6DBC0}" name="lower range" dataDxfId="1"/>
    <tableColumn id="3" xr3:uid="{4C08A350-769E-49AF-B2AB-2FA17AC37408}" name="higher range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B59E46-5A63-44AB-AD6B-B6E2E6DB7289}" name="Table5" displayName="Table5" ref="D104:I109" totalsRowShown="0">
  <autoFilter ref="D104:I109" xr:uid="{CAB59E46-5A63-44AB-AD6B-B6E2E6DB7289}"/>
  <tableColumns count="6">
    <tableColumn id="1" xr3:uid="{35FCCF05-162A-4508-B6BC-3F3210910A91}" name="income level"/>
    <tableColumn id="2" xr3:uid="{9576E650-7CA9-4998-89AD-21D679DC56DD}" name="% Distribution"/>
    <tableColumn id="3" xr3:uid="{02C72446-6721-47A4-9D5B-F83C7353DC16}" name="Problem customer likeness"/>
    <tableColumn id="5" xr3:uid="{955AEA89-AF12-4866-ACC7-AB8E8375B471}" name="Column1"/>
    <tableColumn id="6" xr3:uid="{74CFB9E6-02B1-4B30-9011-9558189AFC47}" name="smart watches"/>
    <tableColumn id="7" xr3:uid="{3AF47F86-44EA-46C3-9F5B-32302FCF7394}" name="traditional watche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69E036-ECE7-4087-8E8B-33A925A36298}" name="Table8" displayName="Table8" ref="D113:F115" totalsRowShown="0">
  <autoFilter ref="D113:F115" xr:uid="{A169E036-ECE7-4087-8E8B-33A925A36298}"/>
  <tableColumns count="3">
    <tableColumn id="1" xr3:uid="{14664B1C-DC0F-4DA4-B327-313814DBCD8B}" name="Column1"/>
    <tableColumn id="2" xr3:uid="{2E06F415-7556-4BEF-A3F9-F591568C1C6A}" name="Column2"/>
    <tableColumn id="3" xr3:uid="{B2622FE0-4DD6-46C9-A06D-C9E47DDA42F6}" name="Column3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8FE-1A75-4934-BFF5-EF522E610D1A}">
  <dimension ref="A1:O115"/>
  <sheetViews>
    <sheetView tabSelected="1" topLeftCell="A112" workbookViewId="0">
      <selection activeCell="A96" sqref="A96"/>
    </sheetView>
  </sheetViews>
  <sheetFormatPr defaultRowHeight="15" x14ac:dyDescent="0.25"/>
  <cols>
    <col min="3" max="3" width="11" customWidth="1"/>
    <col min="4" max="4" width="51.5703125" customWidth="1"/>
    <col min="5" max="5" width="21.7109375" customWidth="1"/>
    <col min="6" max="6" width="27.140625" customWidth="1"/>
    <col min="7" max="7" width="12.42578125" customWidth="1"/>
    <col min="8" max="8" width="10.7109375" bestFit="1" customWidth="1"/>
    <col min="10" max="10" width="13.42578125" bestFit="1" customWidth="1"/>
    <col min="11" max="12" width="9.7109375" bestFit="1" customWidth="1"/>
  </cols>
  <sheetData>
    <row r="1" spans="1:15" x14ac:dyDescent="0.25">
      <c r="B1" t="s">
        <v>2</v>
      </c>
    </row>
    <row r="3" spans="1:15" x14ac:dyDescent="0.25">
      <c r="A3" t="s">
        <v>0</v>
      </c>
      <c r="B3" t="s">
        <v>1</v>
      </c>
    </row>
    <row r="5" spans="1:15" x14ac:dyDescent="0.25">
      <c r="C5" t="s">
        <v>13</v>
      </c>
      <c r="D5" t="s">
        <v>14</v>
      </c>
      <c r="E5" t="s">
        <v>15</v>
      </c>
      <c r="F5" t="s">
        <v>10</v>
      </c>
      <c r="G5" t="s">
        <v>11</v>
      </c>
    </row>
    <row r="6" spans="1:15" x14ac:dyDescent="0.25">
      <c r="C6" t="s">
        <v>3</v>
      </c>
      <c r="F6" s="1">
        <v>10000</v>
      </c>
      <c r="G6" s="1">
        <v>10000</v>
      </c>
      <c r="N6" s="1"/>
      <c r="O6" s="1"/>
    </row>
    <row r="7" spans="1:15" x14ac:dyDescent="0.25">
      <c r="C7" t="s">
        <v>4</v>
      </c>
      <c r="F7" s="1">
        <v>2500</v>
      </c>
      <c r="G7" s="1">
        <v>5000</v>
      </c>
      <c r="N7" s="1"/>
      <c r="O7" s="1"/>
    </row>
    <row r="8" spans="1:15" x14ac:dyDescent="0.25">
      <c r="C8" t="s">
        <v>5</v>
      </c>
      <c r="F8">
        <v>5</v>
      </c>
      <c r="G8">
        <v>10</v>
      </c>
    </row>
    <row r="9" spans="1:15" x14ac:dyDescent="0.25">
      <c r="C9" t="s">
        <v>7</v>
      </c>
      <c r="F9" s="1">
        <v>50000</v>
      </c>
      <c r="G9" s="1">
        <v>80000</v>
      </c>
      <c r="N9" s="1"/>
      <c r="O9" s="1"/>
    </row>
    <row r="10" spans="1:15" x14ac:dyDescent="0.25">
      <c r="C10" t="s">
        <v>6</v>
      </c>
      <c r="F10" s="1">
        <v>24000</v>
      </c>
      <c r="G10" s="1">
        <v>400000</v>
      </c>
      <c r="N10" s="1"/>
      <c r="O10" s="1"/>
    </row>
    <row r="11" spans="1:15" x14ac:dyDescent="0.25">
      <c r="C11" t="s">
        <v>8</v>
      </c>
      <c r="F11" s="1">
        <v>8000</v>
      </c>
      <c r="G11" s="1">
        <v>45000</v>
      </c>
      <c r="N11" s="1"/>
      <c r="O11" s="1"/>
    </row>
    <row r="12" spans="1:15" x14ac:dyDescent="0.25">
      <c r="C12" t="s">
        <v>9</v>
      </c>
      <c r="F12" s="1">
        <v>3000</v>
      </c>
      <c r="G12" s="1">
        <v>10000</v>
      </c>
      <c r="N12" s="1"/>
      <c r="O12" s="1"/>
    </row>
    <row r="13" spans="1:15" x14ac:dyDescent="0.25">
      <c r="C13" t="s">
        <v>12</v>
      </c>
      <c r="F13" s="1">
        <v>10</v>
      </c>
      <c r="G13" s="1">
        <v>10</v>
      </c>
      <c r="N13" s="1"/>
      <c r="O13" s="1"/>
    </row>
    <row r="19" spans="2:8" ht="30" x14ac:dyDescent="0.45">
      <c r="B19" t="s">
        <v>42</v>
      </c>
      <c r="D19" s="2" t="s">
        <v>16</v>
      </c>
      <c r="E19" t="s">
        <v>13</v>
      </c>
      <c r="F19" t="s">
        <v>14</v>
      </c>
      <c r="G19" t="s">
        <v>15</v>
      </c>
    </row>
    <row r="20" spans="2:8" x14ac:dyDescent="0.25">
      <c r="F20" t="s">
        <v>19</v>
      </c>
      <c r="G20" t="s">
        <v>17</v>
      </c>
    </row>
    <row r="21" spans="2:8" x14ac:dyDescent="0.25">
      <c r="D21" t="s">
        <v>3</v>
      </c>
      <c r="F21" s="1">
        <v>10000</v>
      </c>
      <c r="G21" s="1">
        <v>10000</v>
      </c>
      <c r="H21" s="1"/>
    </row>
    <row r="22" spans="2:8" x14ac:dyDescent="0.25">
      <c r="D22" t="s">
        <v>4</v>
      </c>
      <c r="F22" s="1">
        <v>2500</v>
      </c>
      <c r="G22" s="1">
        <v>5000</v>
      </c>
      <c r="H22" s="1"/>
    </row>
    <row r="23" spans="2:8" x14ac:dyDescent="0.25">
      <c r="D23" t="s">
        <v>20</v>
      </c>
      <c r="F23">
        <v>4</v>
      </c>
      <c r="G23">
        <v>2</v>
      </c>
    </row>
    <row r="24" spans="2:8" x14ac:dyDescent="0.25">
      <c r="D24" t="s">
        <v>21</v>
      </c>
      <c r="F24">
        <v>5</v>
      </c>
      <c r="G24">
        <v>10</v>
      </c>
    </row>
    <row r="25" spans="2:8" x14ac:dyDescent="0.25">
      <c r="D25" t="s">
        <v>22</v>
      </c>
      <c r="F25">
        <v>2</v>
      </c>
      <c r="G25">
        <v>1</v>
      </c>
    </row>
    <row r="26" spans="2:8" x14ac:dyDescent="0.25">
      <c r="D26" t="s">
        <v>23</v>
      </c>
      <c r="F26" s="1">
        <v>50000</v>
      </c>
      <c r="G26" s="3">
        <v>80000</v>
      </c>
      <c r="H26" s="3"/>
    </row>
    <row r="27" spans="2:8" x14ac:dyDescent="0.25">
      <c r="D27" t="s">
        <v>24</v>
      </c>
      <c r="F27" s="1">
        <v>2000000</v>
      </c>
      <c r="G27" s="3">
        <v>1600000</v>
      </c>
      <c r="H27" s="3"/>
    </row>
    <row r="28" spans="2:8" x14ac:dyDescent="0.25">
      <c r="D28" t="s">
        <v>30</v>
      </c>
      <c r="F28" s="1">
        <v>40000</v>
      </c>
      <c r="G28" s="3">
        <v>400000</v>
      </c>
      <c r="H28" s="3"/>
    </row>
    <row r="29" spans="2:8" x14ac:dyDescent="0.25">
      <c r="D29" t="s">
        <v>31</v>
      </c>
      <c r="F29" s="1">
        <v>320000</v>
      </c>
      <c r="G29" s="3">
        <v>800000</v>
      </c>
      <c r="H29" s="3"/>
    </row>
    <row r="30" spans="2:8" x14ac:dyDescent="0.25">
      <c r="D30" t="s">
        <v>25</v>
      </c>
      <c r="F30" s="1">
        <v>8000</v>
      </c>
      <c r="G30" s="3">
        <v>45000</v>
      </c>
      <c r="H30" s="3"/>
    </row>
    <row r="31" spans="2:8" x14ac:dyDescent="0.25">
      <c r="D31" t="s">
        <v>26</v>
      </c>
      <c r="F31" s="1">
        <v>-64000</v>
      </c>
      <c r="G31" s="4">
        <v>-90000</v>
      </c>
      <c r="H31" s="3"/>
    </row>
    <row r="32" spans="2:8" x14ac:dyDescent="0.25">
      <c r="D32" t="s">
        <v>28</v>
      </c>
      <c r="F32" s="1">
        <v>3000</v>
      </c>
      <c r="G32" s="3">
        <v>10000</v>
      </c>
      <c r="H32" s="3"/>
    </row>
    <row r="33" spans="1:8" x14ac:dyDescent="0.25">
      <c r="D33" t="s">
        <v>27</v>
      </c>
      <c r="F33" s="1">
        <v>120000</v>
      </c>
      <c r="G33" s="3">
        <v>200000</v>
      </c>
      <c r="H33" s="3"/>
    </row>
    <row r="34" spans="1:8" x14ac:dyDescent="0.25">
      <c r="D34" t="s">
        <v>29</v>
      </c>
      <c r="F34" s="1">
        <f>SUM(F27,F29,F33,F31)</f>
        <v>2376000</v>
      </c>
      <c r="G34" s="3">
        <f>SUM(G27,G29,G33,G31)</f>
        <v>2510000</v>
      </c>
      <c r="H34" s="3"/>
    </row>
    <row r="35" spans="1:8" x14ac:dyDescent="0.25">
      <c r="F35" s="3">
        <f>G34-F34</f>
        <v>134000</v>
      </c>
      <c r="G35" s="1"/>
      <c r="H35" s="1"/>
    </row>
    <row r="38" spans="1:8" x14ac:dyDescent="0.25">
      <c r="A38" t="s">
        <v>32</v>
      </c>
      <c r="B38" t="s">
        <v>33</v>
      </c>
    </row>
    <row r="40" spans="1:8" ht="30" x14ac:dyDescent="0.45">
      <c r="D40" s="2" t="s">
        <v>16</v>
      </c>
      <c r="E40" t="s">
        <v>13</v>
      </c>
      <c r="F40" t="s">
        <v>14</v>
      </c>
      <c r="G40" t="s">
        <v>15</v>
      </c>
      <c r="H40" t="s">
        <v>18</v>
      </c>
    </row>
    <row r="41" spans="1:8" x14ac:dyDescent="0.25">
      <c r="F41" t="s">
        <v>19</v>
      </c>
      <c r="G41" t="s">
        <v>17</v>
      </c>
    </row>
    <row r="42" spans="1:8" x14ac:dyDescent="0.25">
      <c r="D42" t="s">
        <v>3</v>
      </c>
      <c r="F42" s="1">
        <v>10000</v>
      </c>
      <c r="G42" s="1">
        <v>10000</v>
      </c>
    </row>
    <row r="43" spans="1:8" x14ac:dyDescent="0.25">
      <c r="D43" t="s">
        <v>4</v>
      </c>
      <c r="F43" s="1">
        <v>2500</v>
      </c>
      <c r="G43" s="1">
        <v>5000</v>
      </c>
    </row>
    <row r="44" spans="1:8" x14ac:dyDescent="0.25">
      <c r="D44" t="s">
        <v>20</v>
      </c>
      <c r="F44">
        <v>4</v>
      </c>
      <c r="G44">
        <v>2</v>
      </c>
    </row>
    <row r="45" spans="1:8" x14ac:dyDescent="0.25">
      <c r="D45" t="s">
        <v>21</v>
      </c>
      <c r="F45">
        <v>5</v>
      </c>
      <c r="G45">
        <v>10</v>
      </c>
    </row>
    <row r="46" spans="1:8" x14ac:dyDescent="0.25">
      <c r="D46" t="s">
        <v>22</v>
      </c>
      <c r="F46">
        <v>2</v>
      </c>
      <c r="G46">
        <v>1</v>
      </c>
    </row>
    <row r="47" spans="1:8" x14ac:dyDescent="0.25">
      <c r="D47" t="s">
        <v>23</v>
      </c>
      <c r="F47" s="1">
        <v>50000</v>
      </c>
      <c r="G47" s="3">
        <v>80000</v>
      </c>
    </row>
    <row r="48" spans="1:8" x14ac:dyDescent="0.25">
      <c r="D48" t="s">
        <v>24</v>
      </c>
      <c r="F48" s="1">
        <f>F47*F44*F45*F46</f>
        <v>2000000</v>
      </c>
      <c r="G48" s="3">
        <f>G47*G44*G45*G46</f>
        <v>1600000</v>
      </c>
      <c r="H48" s="1">
        <v>400000</v>
      </c>
    </row>
    <row r="49" spans="3:12" x14ac:dyDescent="0.25">
      <c r="D49" t="s">
        <v>30</v>
      </c>
      <c r="F49" s="1">
        <v>40000</v>
      </c>
      <c r="G49" s="3">
        <v>400000</v>
      </c>
    </row>
    <row r="50" spans="3:12" x14ac:dyDescent="0.25">
      <c r="D50" t="s">
        <v>31</v>
      </c>
      <c r="F50" s="1">
        <v>320000</v>
      </c>
      <c r="G50" s="3">
        <f>G49*G44</f>
        <v>800000</v>
      </c>
      <c r="H50" s="1">
        <v>480000</v>
      </c>
    </row>
    <row r="51" spans="3:12" x14ac:dyDescent="0.25">
      <c r="D51" t="s">
        <v>25</v>
      </c>
      <c r="F51" s="1">
        <v>8000</v>
      </c>
      <c r="G51" s="3">
        <v>45000</v>
      </c>
    </row>
    <row r="52" spans="3:12" x14ac:dyDescent="0.25">
      <c r="D52" t="s">
        <v>26</v>
      </c>
      <c r="F52" s="1">
        <v>-64000</v>
      </c>
      <c r="G52" s="4">
        <v>-90000</v>
      </c>
      <c r="H52" s="1">
        <v>-26000</v>
      </c>
      <c r="J52" s="3"/>
    </row>
    <row r="53" spans="3:12" x14ac:dyDescent="0.25">
      <c r="D53" t="s">
        <v>28</v>
      </c>
      <c r="F53" s="1">
        <v>3000</v>
      </c>
      <c r="G53" s="3">
        <v>10000</v>
      </c>
      <c r="J53" s="5"/>
    </row>
    <row r="54" spans="3:12" x14ac:dyDescent="0.25">
      <c r="D54" t="s">
        <v>27</v>
      </c>
      <c r="F54" s="1">
        <v>120000</v>
      </c>
      <c r="G54" s="3">
        <v>200000</v>
      </c>
      <c r="H54" s="1">
        <v>80000</v>
      </c>
    </row>
    <row r="55" spans="3:12" x14ac:dyDescent="0.25">
      <c r="D55" t="s">
        <v>29</v>
      </c>
      <c r="F55" s="1">
        <f>SUM(F48,F50,F54,F52)</f>
        <v>2376000</v>
      </c>
      <c r="G55" s="3">
        <f>SUM(G48,G50,G54,G52)</f>
        <v>2510000</v>
      </c>
      <c r="J55" s="3"/>
    </row>
    <row r="56" spans="3:12" x14ac:dyDescent="0.25">
      <c r="F56" s="3">
        <f>G55-F55</f>
        <v>134000</v>
      </c>
      <c r="G56" s="1"/>
      <c r="J56" s="3"/>
      <c r="K56" s="3"/>
      <c r="L56" s="3"/>
    </row>
    <row r="57" spans="3:12" x14ac:dyDescent="0.25">
      <c r="J57" s="3"/>
      <c r="L57" s="3"/>
    </row>
    <row r="58" spans="3:12" x14ac:dyDescent="0.25">
      <c r="C58" t="s">
        <v>34</v>
      </c>
      <c r="K58" s="3"/>
    </row>
    <row r="59" spans="3:12" x14ac:dyDescent="0.25">
      <c r="C59" t="s">
        <v>42</v>
      </c>
      <c r="D59">
        <f>3350/50000*100</f>
        <v>6.7</v>
      </c>
      <c r="E59" t="s">
        <v>43</v>
      </c>
    </row>
    <row r="61" spans="3:12" x14ac:dyDescent="0.25">
      <c r="C61" t="s">
        <v>35</v>
      </c>
    </row>
    <row r="62" spans="3:12" x14ac:dyDescent="0.25">
      <c r="C62" t="s">
        <v>42</v>
      </c>
      <c r="D62">
        <f>6700/80000*100</f>
        <v>8.375</v>
      </c>
      <c r="E62" t="s">
        <v>44</v>
      </c>
    </row>
    <row r="64" spans="3:12" x14ac:dyDescent="0.25">
      <c r="C64" t="s">
        <v>36</v>
      </c>
    </row>
    <row r="65" spans="3:6" x14ac:dyDescent="0.25">
      <c r="C65" t="s">
        <v>42</v>
      </c>
      <c r="D65">
        <f>F56/G50*100</f>
        <v>16.75</v>
      </c>
      <c r="E65" t="s">
        <v>37</v>
      </c>
    </row>
    <row r="67" spans="3:6" x14ac:dyDescent="0.25">
      <c r="C67" t="s">
        <v>38</v>
      </c>
    </row>
    <row r="68" spans="3:6" x14ac:dyDescent="0.25">
      <c r="D68" s="5">
        <f>F56/20*25/100</f>
        <v>1675</v>
      </c>
    </row>
    <row r="69" spans="3:6" x14ac:dyDescent="0.25">
      <c r="C69" t="s">
        <v>41</v>
      </c>
      <c r="D69">
        <f>D68/G47*100</f>
        <v>2.09375</v>
      </c>
      <c r="E69" t="s">
        <v>39</v>
      </c>
    </row>
    <row r="70" spans="3:6" x14ac:dyDescent="0.25">
      <c r="D70">
        <f>75*F56/G50</f>
        <v>12.5625</v>
      </c>
      <c r="E70" t="s">
        <v>40</v>
      </c>
    </row>
    <row r="72" spans="3:6" x14ac:dyDescent="0.25">
      <c r="C72" t="s">
        <v>45</v>
      </c>
    </row>
    <row r="74" spans="3:6" x14ac:dyDescent="0.25">
      <c r="C74" t="s">
        <v>0</v>
      </c>
      <c r="D74" t="s">
        <v>46</v>
      </c>
    </row>
    <row r="76" spans="3:6" x14ac:dyDescent="0.25">
      <c r="D76" t="s">
        <v>47</v>
      </c>
    </row>
    <row r="78" spans="3:6" x14ac:dyDescent="0.25">
      <c r="D78" s="6" t="s">
        <v>48</v>
      </c>
      <c r="E78" s="6" t="s">
        <v>51</v>
      </c>
      <c r="F78" s="6" t="s">
        <v>52</v>
      </c>
    </row>
    <row r="79" spans="3:6" x14ac:dyDescent="0.25">
      <c r="D79" s="6" t="s">
        <v>49</v>
      </c>
      <c r="E79" s="6">
        <v>3000</v>
      </c>
      <c r="F79" s="6">
        <v>25000</v>
      </c>
    </row>
    <row r="80" spans="3:6" x14ac:dyDescent="0.25">
      <c r="D80" s="6" t="s">
        <v>50</v>
      </c>
      <c r="E80" s="6">
        <v>5000</v>
      </c>
      <c r="F80" s="6">
        <v>30000</v>
      </c>
    </row>
    <row r="83" spans="3:10" x14ac:dyDescent="0.25">
      <c r="C83" t="s">
        <v>42</v>
      </c>
      <c r="D83" t="s">
        <v>53</v>
      </c>
      <c r="F83" s="7"/>
      <c r="G83" s="3"/>
    </row>
    <row r="84" spans="3:10" x14ac:dyDescent="0.25">
      <c r="D84" t="s">
        <v>54</v>
      </c>
    </row>
    <row r="85" spans="3:10" x14ac:dyDescent="0.25">
      <c r="D85" s="8">
        <f>1/3</f>
        <v>0.33333333333333331</v>
      </c>
      <c r="E85" t="s">
        <v>55</v>
      </c>
    </row>
    <row r="87" spans="3:10" x14ac:dyDescent="0.25">
      <c r="D87" t="s">
        <v>56</v>
      </c>
      <c r="F87" s="7">
        <f>10*1300000000/100</f>
        <v>130000000</v>
      </c>
    </row>
    <row r="89" spans="3:10" x14ac:dyDescent="0.25">
      <c r="D89" t="s">
        <v>57</v>
      </c>
    </row>
    <row r="90" spans="3:10" x14ac:dyDescent="0.25">
      <c r="D90" t="s">
        <v>58</v>
      </c>
      <c r="E90" t="s">
        <v>59</v>
      </c>
    </row>
    <row r="91" spans="3:10" x14ac:dyDescent="0.25">
      <c r="E91" t="s">
        <v>60</v>
      </c>
    </row>
    <row r="94" spans="3:10" x14ac:dyDescent="0.25">
      <c r="D94" s="9" t="s">
        <v>61</v>
      </c>
      <c r="E94" s="10" t="s">
        <v>65</v>
      </c>
    </row>
    <row r="95" spans="3:10" x14ac:dyDescent="0.25">
      <c r="D95" s="11" t="s">
        <v>62</v>
      </c>
      <c r="E95" s="16">
        <v>0.02</v>
      </c>
      <c r="G95" s="17"/>
      <c r="J95" s="18"/>
    </row>
    <row r="96" spans="3:10" x14ac:dyDescent="0.25">
      <c r="D96" s="14" t="s">
        <v>63</v>
      </c>
      <c r="E96" s="16">
        <v>0.05</v>
      </c>
    </row>
    <row r="97" spans="4:9" x14ac:dyDescent="0.25">
      <c r="D97" s="11" t="s">
        <v>64</v>
      </c>
      <c r="E97" s="16">
        <v>0.03</v>
      </c>
    </row>
    <row r="98" spans="4:9" x14ac:dyDescent="0.25">
      <c r="D98" s="11"/>
      <c r="E98" s="12"/>
    </row>
    <row r="99" spans="4:9" x14ac:dyDescent="0.25">
      <c r="D99" s="14"/>
      <c r="E99" s="12"/>
    </row>
    <row r="100" spans="4:9" x14ac:dyDescent="0.25">
      <c r="D100" s="15"/>
      <c r="E100" s="13"/>
    </row>
    <row r="104" spans="4:9" x14ac:dyDescent="0.25">
      <c r="D104" t="s">
        <v>66</v>
      </c>
      <c r="E104" t="s">
        <v>65</v>
      </c>
      <c r="F104" t="s">
        <v>76</v>
      </c>
      <c r="G104" t="s">
        <v>13</v>
      </c>
      <c r="H104" t="s">
        <v>50</v>
      </c>
      <c r="I104" t="s">
        <v>83</v>
      </c>
    </row>
    <row r="105" spans="4:9" x14ac:dyDescent="0.25">
      <c r="D105" t="s">
        <v>67</v>
      </c>
      <c r="E105" s="17">
        <v>0.02</v>
      </c>
      <c r="F105" t="s">
        <v>77</v>
      </c>
      <c r="G105">
        <v>0</v>
      </c>
    </row>
    <row r="106" spans="4:9" x14ac:dyDescent="0.25">
      <c r="D106" t="s">
        <v>68</v>
      </c>
      <c r="E106" t="s">
        <v>72</v>
      </c>
      <c r="F106" t="s">
        <v>78</v>
      </c>
      <c r="G106" s="17">
        <v>0.1</v>
      </c>
      <c r="H106" s="17">
        <v>0.08</v>
      </c>
      <c r="I106" s="17">
        <v>0.02</v>
      </c>
    </row>
    <row r="107" spans="4:9" x14ac:dyDescent="0.25">
      <c r="D107" t="s">
        <v>69</v>
      </c>
      <c r="E107" t="s">
        <v>73</v>
      </c>
      <c r="F107" t="s">
        <v>79</v>
      </c>
      <c r="G107" s="17">
        <v>0.25</v>
      </c>
      <c r="H107" s="17">
        <v>0.18</v>
      </c>
      <c r="I107" s="17">
        <v>7.0000000000000007E-2</v>
      </c>
    </row>
    <row r="108" spans="4:9" x14ac:dyDescent="0.25">
      <c r="D108" t="s">
        <v>70</v>
      </c>
      <c r="E108" t="s">
        <v>74</v>
      </c>
      <c r="F108" t="s">
        <v>80</v>
      </c>
      <c r="G108" s="17">
        <v>0.5</v>
      </c>
      <c r="H108" s="17">
        <v>0.4</v>
      </c>
      <c r="I108" s="17">
        <v>0.1</v>
      </c>
    </row>
    <row r="109" spans="4:9" x14ac:dyDescent="0.25">
      <c r="D109" t="s">
        <v>71</v>
      </c>
      <c r="E109" t="s">
        <v>75</v>
      </c>
      <c r="F109" t="s">
        <v>81</v>
      </c>
      <c r="G109" s="17">
        <v>0.15</v>
      </c>
      <c r="H109" s="17">
        <v>0.05</v>
      </c>
      <c r="I109" s="17">
        <v>0.1</v>
      </c>
    </row>
    <row r="113" spans="4:6" x14ac:dyDescent="0.25">
      <c r="D113" t="s">
        <v>13</v>
      </c>
      <c r="E113" t="s">
        <v>14</v>
      </c>
      <c r="F113" t="s">
        <v>15</v>
      </c>
    </row>
    <row r="114" spans="4:6" x14ac:dyDescent="0.25">
      <c r="D114" t="s">
        <v>82</v>
      </c>
      <c r="E114" t="s">
        <v>84</v>
      </c>
    </row>
    <row r="115" spans="4:6" x14ac:dyDescent="0.25">
      <c r="E115" t="s">
        <v>85</v>
      </c>
    </row>
  </sheetData>
  <phoneticPr fontId="2" type="noConversion"/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W V V n 8 o m z a m A A A A 9 g A A A B I A H A B D b 2 5 m a W c v U G F j a 2 F n Z S 5 4 b W w g o h g A K K A U A A A A A A A A A A A A A A A A A A A A A A A A A A A A h Y + x C s I w G I R f p W R v k q Y K U v 6 m g 5 N g R R D E N a S x D b a p N K n p u z n 4 S L 6 C F a 2 6 O d 7 d d 3 B 3 v 9 4 g G 5 o 6 u K j O 6 t a k K M I U B c r I t t C m T F H v j u E C Z R y 2 Q p 5 E q Y I R N j Y Z r E 5 R 5 d w 5 I c R 7 j 3 2 M 2 6 4 k j N K I H P L 1 T l a q E a E 2 1 g k j F f q 0 i v 8 t x G H / G s M Z j q I 5 Z r M Y U y C T C b k 2 X 4 C N e 5 / p j w n L v n Z 9 p 7 g y 4 W o D Z J J A 3 h / 4 A 1 B L A w Q U A A I A C A C A R Z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W V V i i K R 7 g O A A A A E Q A A A B M A H A B G b 3 J t d W x h c y 9 T Z W N 0 a W 9 u M S 5 t I K I Y A C i g F A A A A A A A A A A A A A A A A A A A A A A A A A A A A C t O T S 7 J z M 9 T C I b Q h t Y A U E s B A i 0 A F A A C A A g A g E W V V n 8 o m z a m A A A A 9 g A A A B I A A A A A A A A A A A A A A A A A A A A A A E N v b m Z p Z y 9 Q Y W N r Y W d l L n h t b F B L A Q I t A B Q A A g A I A I B F l V Y P y u m r p A A A A O k A A A A T A A A A A A A A A A A A A A A A A P I A A A B b Q 2 9 u d G V u d F 9 U e X B l c 1 0 u e G 1 s U E s B A i 0 A F A A C A A g A g E W V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T H N 6 U Q Y t 9 K j 1 x a Z A Q 7 c j c A A A A A A g A A A A A A E G Y A A A A B A A A g A A A A W Y Z 1 M / z J r I 2 s I n o d A m I W D C 7 r w 0 1 7 F 2 4 a 6 i y B / J z m R + 8 A A A A A D o A A A A A C A A A g A A A A 2 r o O 5 n w e S x n q U k O U o e v l 1 1 8 c J S p k c b L b Y h H Q F O 0 P P k Z Q A A A A a h i 9 v i 7 3 B X q E q f D C a J L 1 b 3 X + g H v O a f J m e b y P n p K j P j V m s 2 m V S 0 E + L u q O / x A N u Q y v H P X a 3 n I 6 x j Q q E L + w 1 5 i E 1 A i d J 8 e a Y 5 Q V f m 0 d n e l 6 K X 9 A A A A A E s W n z L / W d 3 F 4 G A m O B x c g r d 2 / S h q N h g Z P 5 b N d c J V D d b 5 y O j b + T B 9 J e b G f Z V O Q h Y e 6 f r v W 7 k S + C e i l j p d k j d W 9 M w = = < / D a t a M a s h u p > 
</file>

<file path=customXml/itemProps1.xml><?xml version="1.0" encoding="utf-8"?>
<ds:datastoreItem xmlns:ds="http://schemas.openxmlformats.org/officeDocument/2006/customXml" ds:itemID="{289BF1D6-803B-4B8C-BC91-CFCB6C16F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vaishnavi80090@gmail.com</cp:lastModifiedBy>
  <dcterms:created xsi:type="dcterms:W3CDTF">2023-04-19T13:55:45Z</dcterms:created>
  <dcterms:modified xsi:type="dcterms:W3CDTF">2023-04-22T17:13:12Z</dcterms:modified>
</cp:coreProperties>
</file>