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defaultThemeVersion="166925"/>
  <mc:AlternateContent xmlns:mc="http://schemas.openxmlformats.org/markup-compatibility/2006">
    <mc:Choice Requires="x15">
      <x15ac:absPath xmlns:x15ac="http://schemas.microsoft.com/office/spreadsheetml/2010/11/ac" url="C:\Users\ayirp\Desktop\DataAnalysis\Excel\AnalytixLabs\Excel_CaseStudy\Excel - Sports data analysis\"/>
    </mc:Choice>
  </mc:AlternateContent>
  <xr:revisionPtr revIDLastSave="0" documentId="13_ncr:1_{02008F55-A0BF-4171-AFD9-104ACDB8F181}" xr6:coauthVersionLast="47" xr6:coauthVersionMax="47" xr10:uidLastSave="{00000000-0000-0000-0000-000000000000}"/>
  <bookViews>
    <workbookView xWindow="-96" yWindow="-96" windowWidth="23232" windowHeight="12552" tabRatio="758" activeTab="7"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definedNames>
    <definedName name="COUNTRY_NAME_RANGE">SPORTSMEN!$K$1:$K$51</definedName>
    <definedName name="_xlnm.Extract" localSheetId="3">ANALYSIS!$G$5</definedName>
    <definedName name="GENDER_RANGE">SPORTSMEN!$I$1:$I$51</definedName>
    <definedName name="storts_info_range">SPORTSMEN!$A$1,SPORTSMEN!$B$1,SPORTSMEN!$M$1,SPORTSMEN!$M$1,SPORTSMEN!$I$1,SPORTSMEN!$I$1,SPORTSMEN!$G$1,SPORTSMEN!$K$1,SPORTSMEN!$L$1,SPORTSMEN!$R$1</definedName>
  </definedNames>
  <calcPr calcId="181029"/>
  <pivotCaches>
    <pivotCache cacheId="125"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17" i="7" l="1"/>
  <c r="I17" i="7"/>
  <c r="I7" i="7"/>
  <c r="I8" i="7"/>
  <c r="I9" i="7"/>
  <c r="I10" i="7"/>
  <c r="I11" i="7"/>
  <c r="I12" i="7"/>
  <c r="I13" i="7"/>
  <c r="I14" i="7"/>
  <c r="I15" i="7"/>
  <c r="I16" i="7"/>
  <c r="I6" i="7"/>
  <c r="H7" i="7"/>
  <c r="H8" i="7"/>
  <c r="H9" i="7"/>
  <c r="H10" i="7"/>
  <c r="H11" i="7"/>
  <c r="H12" i="7"/>
  <c r="H13" i="7"/>
  <c r="H14" i="7"/>
  <c r="H15" i="7"/>
  <c r="H16" i="7"/>
  <c r="H6" i="7"/>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 i="1"/>
  <c r="Q4" i="1"/>
  <c r="Q3" i="1"/>
  <c r="Q2"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4" i="1"/>
  <c r="M3" i="1"/>
  <c r="M2" i="1"/>
  <c r="L14" i="1"/>
  <c r="L4" i="1"/>
  <c r="L5" i="1"/>
  <c r="L6" i="1"/>
  <c r="L7" i="1"/>
  <c r="L8" i="1"/>
  <c r="L9" i="1"/>
  <c r="L10" i="1"/>
  <c r="L11" i="1"/>
  <c r="L12" i="1"/>
  <c r="L13"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3" i="1"/>
  <c r="L2" i="1"/>
  <c r="C6" i="4"/>
  <c r="K5" i="1" l="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4" i="1"/>
  <c r="K3" i="1"/>
  <c r="K2" i="1"/>
  <c r="B5" i="1" l="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4" i="1"/>
  <c r="B3" i="1"/>
  <c r="B2" i="1"/>
</calcChain>
</file>

<file path=xl/sharedStrings.xml><?xml version="1.0" encoding="utf-8"?>
<sst xmlns="http://schemas.openxmlformats.org/spreadsheetml/2006/main" count="1059" uniqueCount="424">
  <si>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</si>
  <si>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</si>
  <si>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</si>
  <si>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</si>
  <si>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</si>
  <si>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</si>
  <si>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</si>
  <si>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</si>
  <si>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</si>
  <si>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</si>
  <si>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</si>
  <si>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</si>
  <si>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</si>
  <si>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</si>
  <si>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</si>
  <si>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</si>
  <si>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</si>
  <si>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</si>
  <si>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</si>
  <si>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</si>
  <si>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</si>
  <si>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</si>
  <si>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</si>
  <si>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</si>
  <si>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</si>
  <si>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</si>
  <si>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</si>
  <si>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</si>
  <si>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</si>
  <si>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</si>
  <si>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</si>
  <si>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</si>
  <si>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</si>
  <si>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</si>
  <si>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</si>
  <si>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</si>
  <si>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</si>
  <si>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</si>
  <si>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</si>
  <si>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</si>
  <si>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</si>
  <si>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</si>
  <si>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</si>
  <si>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</si>
  <si>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</si>
  <si>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</si>
  <si>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</si>
  <si>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</si>
  <si>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</si>
  <si>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</si>
  <si>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</si>
  <si>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</si>
  <si>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</si>
  <si>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</si>
  <si>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</si>
  <si>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</si>
  <si>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</si>
  <si>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</si>
  <si>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</si>
  <si>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</si>
  <si>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</si>
  <si>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</si>
  <si>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</si>
  <si>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</si>
  <si>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</si>
  <si>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</si>
  <si>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</si>
  <si>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</si>
  <si>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</si>
  <si>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</si>
  <si>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</si>
  <si>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</si>
  <si>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</si>
  <si>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</si>
  <si>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</si>
  <si>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</si>
  <si>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</si>
  <si>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</si>
  <si>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</si>
  <si>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</si>
  <si>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</si>
  <si>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</si>
  <si>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</si>
  <si>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</si>
  <si>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</si>
  <si>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</si>
  <si>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</si>
  <si>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</si>
  <si>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</si>
  <si>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</si>
  <si>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</si>
  <si>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</si>
  <si>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</si>
  <si>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</si>
  <si>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</si>
  <si>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</si>
  <si>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</si>
  <si>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</si>
  <si>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</si>
  <si>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</si>
  <si>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</si>
  <si>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</si>
  <si>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</si>
  <si>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</si>
  <si>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</si>
  <si>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</si>
  <si>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</si>
  <si>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</si>
  <si>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</si>
  <si>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</si>
  <si>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</si>
  <si>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</si>
  <si>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</si>
  <si>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</si>
  <si>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</si>
  <si>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</si>
  <si>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</si>
  <si>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</si>
  <si>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</si>
  <si>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</si>
  <si>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</si>
  <si>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</si>
  <si>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</si>
  <si>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</si>
  <si>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</si>
  <si>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</si>
  <si>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</si>
  <si>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</si>
  <si>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</si>
  <si>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</si>
  <si>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</si>
  <si>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</si>
  <si>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</si>
  <si>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</si>
  <si>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</si>
  <si>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</si>
  <si>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</si>
  <si>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</si>
  <si>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</si>
  <si>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</si>
  <si>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</si>
  <si>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</si>
  <si>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</si>
  <si>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</si>
  <si>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</si>
  <si>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</si>
  <si>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</si>
  <si>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</si>
  <si>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</si>
  <si>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</si>
  <si>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</si>
  <si>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</si>
  <si>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</si>
  <si>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</si>
  <si>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</si>
  <si>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</si>
  <si>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</si>
  <si>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</si>
  <si>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</si>
  <si>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</si>
  <si>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</si>
  <si>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</si>
  <si>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</si>
  <si>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</si>
  <si>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</si>
  <si>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</si>
  <si>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</si>
  <si>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</si>
  <si>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</si>
  <si>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</si>
  <si>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</si>
  <si>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</si>
  <si>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</si>
  <si>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</si>
  <si>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</si>
  <si>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</si>
  <si>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</si>
  <si>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</si>
  <si>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</si>
  <si>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</si>
  <si>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</si>
  <si>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</si>
  <si>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</si>
  <si>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</si>
  <si>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</si>
  <si>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</si>
  <si>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</si>
  <si>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</si>
  <si>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</si>
  <si>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</si>
  <si>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</si>
  <si>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</si>
  <si>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</si>
  <si>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</si>
  <si>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</si>
  <si>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</si>
  <si>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</si>
  <si>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</si>
  <si>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</si>
  <si>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</si>
  <si>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</si>
  <si>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</si>
  <si>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</si>
  <si>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</si>
  <si>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</si>
  <si>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</si>
  <si>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</si>
  <si>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</si>
  <si>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</si>
  <si>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</si>
  <si>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</si>
  <si>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</si>
  <si>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</si>
  <si>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</si>
  <si>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</si>
  <si>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</si>
  <si>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</si>
  <si>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</si>
  <si>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</si>
  <si>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</si>
  <si>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</si>
  <si>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</si>
  <si>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</si>
  <si>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</si>
  <si>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</si>
  <si>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</si>
  <si>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</si>
  <si>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</si>
  <si>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</si>
  <si>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</si>
  <si>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</si>
  <si>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</si>
  <si>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</si>
  <si>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</si>
  <si>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</si>
  <si>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</si>
  <si>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</si>
  <si>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</si>
  <si>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</si>
  <si>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</si>
  <si>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</si>
  <si>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</si>
  <si>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</si>
  <si>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</si>
  <si>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</si>
  <si>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</si>
  <si>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</si>
  <si>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</si>
  <si>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</si>
  <si>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</si>
  <si>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</si>
  <si>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</si>
  <si>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</si>
  <si>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</si>
  <si>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</si>
  <si>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</si>
  <si>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</si>
  <si>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</si>
  <si>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</si>
  <si>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</si>
  <si>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</si>
  <si>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</si>
  <si>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</si>
  <si>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</si>
  <si>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</si>
  <si>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</si>
  <si>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</si>
  <si>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</si>
  <si>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</si>
  <si>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</si>
  <si>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</si>
  <si>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</si>
  <si>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</si>
  <si>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</si>
  <si>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</si>
  <si>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</si>
  <si>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</si>
  <si>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</si>
  <si>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</si>
  <si>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</si>
  <si>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</si>
  <si>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</si>
  <si>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Column Labels</t>
  </si>
  <si>
    <t>Row Labels</t>
  </si>
  <si>
    <t>Count of MEMBER ID</t>
  </si>
  <si>
    <t>Genderwise Count</t>
  </si>
  <si>
    <t>Country Names</t>
  </si>
  <si>
    <t>MS. ANNIE ABBOTT</t>
  </si>
  <si>
    <t>MS. AURELIE LIESUCHKE</t>
  </si>
  <si>
    <t>SR. TOMAS FILHO</t>
  </si>
  <si>
    <t>MS. DARBY CRUICKSHANK</t>
  </si>
  <si>
    <t>DR. JAYDON BORER</t>
  </si>
  <si>
    <t>MR. MORIAH  LYNCH</t>
  </si>
  <si>
    <t>MS. AMIYA EICHMANN</t>
  </si>
  <si>
    <t>MR. PIERCE RAU</t>
  </si>
  <si>
    <t>MS. AMELIA STEVENS</t>
  </si>
  <si>
    <t>MR. TOBY SIMPSON</t>
  </si>
  <si>
    <t>SIR ETHAN MURPHY</t>
  </si>
  <si>
    <t>MRS. ASHLEY WOOD</t>
  </si>
  <si>
    <t>MS. MEGAN SCOTT</t>
  </si>
  <si>
    <t>HR. HELMUT WEINHAE</t>
  </si>
  <si>
    <t>PROF. MILENA SCHOTIN</t>
  </si>
  <si>
    <t>HR. LOTHAR BIRNBAUM</t>
  </si>
  <si>
    <t>HR. PIETRO STOLZE</t>
  </si>
  <si>
    <t>HR. RICHARD  TLUSTEK</t>
  </si>
  <si>
    <t>DR. EARNESTINE RAYNOR</t>
  </si>
  <si>
    <t>MR. JASON GAYLORD</t>
  </si>
  <si>
    <t>MR. KENDRICK SAUER</t>
  </si>
  <si>
    <t>DR. ANNABELL OLSON</t>
  </si>
  <si>
    <t>DR. JENA UPTON</t>
  </si>
  <si>
    <t>DR. SHANNY BINS</t>
  </si>
  <si>
    <t>DR. TIA ABSHIRE</t>
  </si>
  <si>
    <t>MS. ISABEL RUNOLFSDOTTIR</t>
  </si>
  <si>
    <t>HR. BARNEY WESACK</t>
  </si>
  <si>
    <t>HR. BARUCH KADE</t>
  </si>
  <si>
    <t>PROF. LIESBETH ROSEMANN</t>
  </si>
  <si>
    <t>MME. VALENTINE MOREAU</t>
  </si>
  <si>
    <t>MME. PAULETTE DURAND</t>
  </si>
  <si>
    <t>MME. LAURE-ALIX CHEVALIER</t>
  </si>
  <si>
    <t>M. CLAUDE TOUSSAINT</t>
  </si>
  <si>
    <t>M. VICTOR LENOIR</t>
  </si>
  <si>
    <t>M. ARTHUR LENOIR</t>
  </si>
  <si>
    <t>M. BENJAMIN LEBRUN-BRUN</t>
  </si>
  <si>
    <t>M. ANTOINE MAILLARD</t>
  </si>
  <si>
    <t>M. BERNARD HOARAU-GUYON</t>
  </si>
  <si>
    <t>SR. HIDALGO TERCERO</t>
  </si>
  <si>
    <t>SR. HADALGO POLANCO</t>
  </si>
  <si>
    <t>SRA. LAURA OLIVIERA</t>
  </si>
  <si>
    <t>SRA. AINHOA GARZA</t>
  </si>
  <si>
    <t>SRA. ISABEL BANDA</t>
  </si>
  <si>
    <t>SRA. CAROLOTA MATEOS</t>
  </si>
  <si>
    <t>MW. ELIZE PRINS</t>
  </si>
  <si>
    <t>DHR. RYAN PHAM</t>
  </si>
  <si>
    <t>MW ELISE ROTTEVEEL</t>
  </si>
  <si>
    <t>FRU. MIRJAM SODERBERG</t>
  </si>
  <si>
    <t>H. BERNDT PALSSON</t>
  </si>
  <si>
    <t>SR. ADRIANO SOBRINHO</t>
  </si>
  <si>
    <t>abbott.annie@xyz.org</t>
  </si>
  <si>
    <t>liesuchke.aurelie@xyz.org</t>
  </si>
  <si>
    <t>filho.tomas@xyz.com</t>
  </si>
  <si>
    <t>cruickshank.darby@xyz.org</t>
  </si>
  <si>
    <t>borer.jaydon@xyz.org</t>
  </si>
  <si>
    <t>lynch.moriah @xyz.org</t>
  </si>
  <si>
    <t>eichmann.amiya@xyz.org</t>
  </si>
  <si>
    <t>rau.pierce@xyz.org</t>
  </si>
  <si>
    <t>stevens.amelia@xyz.org</t>
  </si>
  <si>
    <t>simpson.toby@xyz.org</t>
  </si>
  <si>
    <t>murphy.ethan@xyz.org</t>
  </si>
  <si>
    <t>wood.ashley@xyz.org</t>
  </si>
  <si>
    <t>scott.megan@xyz.org</t>
  </si>
  <si>
    <t>weinhae.helmut@xyz.com</t>
  </si>
  <si>
    <t>schotin.milena@xyz.com</t>
  </si>
  <si>
    <t>birnbaum.lothar@xyz.com</t>
  </si>
  <si>
    <t>stolze.pietro@xyz.com</t>
  </si>
  <si>
    <t>tlustek.richard @xyz.com</t>
  </si>
  <si>
    <t>raynor.earnestine@xyz.org</t>
  </si>
  <si>
    <t>gaylord.jason@xyz.org</t>
  </si>
  <si>
    <t>sauer.kendrick@xyz.org</t>
  </si>
  <si>
    <t>olson.annabell@xyz.org</t>
  </si>
  <si>
    <t>upton.jena@xyz.org</t>
  </si>
  <si>
    <t>bins.shanny@xyz.org</t>
  </si>
  <si>
    <t>abshire.tia@xyz.org</t>
  </si>
  <si>
    <t>runolfsdottir.isabel@xyz.org</t>
  </si>
  <si>
    <t>wesack.barney@xyz.com</t>
  </si>
  <si>
    <t>kade.baruch@xyz.com</t>
  </si>
  <si>
    <t>rosemann.liesbeth@xyz.com</t>
  </si>
  <si>
    <t>moreau.valentine@xyz.com</t>
  </si>
  <si>
    <t>durand.paulette@xyz.com</t>
  </si>
  <si>
    <t>chevalier.laure-alix@xyz.com</t>
  </si>
  <si>
    <t>toussaint.claude@xyz.com</t>
  </si>
  <si>
    <t>lenoir.victor@xyz.com</t>
  </si>
  <si>
    <t>lenoir.arthur@xyz.com</t>
  </si>
  <si>
    <t>lebrun-brun.benjamin@xyz.com</t>
  </si>
  <si>
    <t>maillard.antoine@xyz.com</t>
  </si>
  <si>
    <t>hoarau-guyon.bernard@xyz.com</t>
  </si>
  <si>
    <t>tercero.hidalgo@xyz.com</t>
  </si>
  <si>
    <t>polanco.hadalgo@xyz.com</t>
  </si>
  <si>
    <t>oliviera.laura@xyz.com</t>
  </si>
  <si>
    <t>garza.ainhoa@xyz.com</t>
  </si>
  <si>
    <t>banda.isabel@xyz.com</t>
  </si>
  <si>
    <t>mateos.carolota@xyz.com</t>
  </si>
  <si>
    <t>prins.elize@xyz.com</t>
  </si>
  <si>
    <t>pham.ryan@xyz.com</t>
  </si>
  <si>
    <t>rotteveel.elise@xyz.com</t>
  </si>
  <si>
    <t>soderberg.mirjam@xyz.com</t>
  </si>
  <si>
    <t>palsson.berndt@xyz.com</t>
  </si>
  <si>
    <t>sobrinho.adriano@xyz.com</t>
  </si>
  <si>
    <t>1997</t>
  </si>
  <si>
    <t>1992</t>
  </si>
  <si>
    <t>1969</t>
  </si>
  <si>
    <t>1975</t>
  </si>
  <si>
    <t>1970</t>
  </si>
  <si>
    <t>1999</t>
  </si>
  <si>
    <t>1963</t>
  </si>
  <si>
    <t>1971</t>
  </si>
  <si>
    <t>1964</t>
  </si>
  <si>
    <t>1986</t>
  </si>
  <si>
    <t>1977</t>
  </si>
  <si>
    <t>1959</t>
  </si>
  <si>
    <t>1965</t>
  </si>
  <si>
    <t>1972</t>
  </si>
  <si>
    <t>1976</t>
  </si>
  <si>
    <t>1996</t>
  </si>
  <si>
    <t>1955</t>
  </si>
  <si>
    <t>1966</t>
  </si>
  <si>
    <t>1978</t>
  </si>
  <si>
    <t>1982</t>
  </si>
  <si>
    <t>1994</t>
  </si>
  <si>
    <t>1979</t>
  </si>
  <si>
    <t>1989</t>
  </si>
  <si>
    <t>1980</t>
  </si>
  <si>
    <t>1981</t>
  </si>
  <si>
    <t>1983</t>
  </si>
  <si>
    <t>1984</t>
  </si>
  <si>
    <t>1988</t>
  </si>
  <si>
    <t>1974</t>
  </si>
  <si>
    <t>1990</t>
  </si>
  <si>
    <t>1960</t>
  </si>
  <si>
    <t>1973</t>
  </si>
  <si>
    <t>1968</t>
  </si>
  <si>
    <t>1987</t>
  </si>
  <si>
    <t>1993</t>
  </si>
  <si>
    <t>Years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</si>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</sst>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
    <numFmt numFmtId="166" formatCode="dd\ mmm\'\ yyyy"/>
    <numFmt numFmtId="167" formatCode="0.0\ &quot;kg&quot;"/>
    <numFmt numFmtId="168" formatCode="[&lt;100000]0.00,\ &quot;k&quot;\ ;\ 0.0,\ &quot;k&quot;"/>
  </numFmts>
  <fonts count="12"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diagonal/>
    </border>
  </borders>
  <cellStyleXfs count="1">
    <xf numFmtId="0" fontId="0" fillId="0" borderId="0"/>
  </cellStyleXfs>
  <cellXfs count="60">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165" fontId="0" fillId="0" borderId="0" xfId="0" applyNumberFormat="1"/>
    <xf numFmtId="166" fontId="0" fillId="0" borderId="1" xfId="0" applyNumberFormat="1" applyBorder="1" applyAlignment="1">
      <alignment horizontal="right"/>
    </xf>
    <xf numFmtId="167" fontId="0" fillId="0" borderId="1" xfId="0" applyNumberFormat="1" applyBorder="1"/>
    <xf numFmtId="168" fontId="0" fillId="0" borderId="0" xfId="0" applyNumberFormat="1"/>
    <xf numFmtId="0" fontId="0" fillId="0" borderId="0" xfId="0" pivotButton="1"/>
    <xf numFmtId="0" fontId="0" fillId="0" borderId="0" xfId="0" applyNumberFormat="1"/>
    <xf numFmtId="0" fontId="0" fillId="0" borderId="0" xfId="0" applyAlignment="1">
      <alignment horizontal="left" indent="1"/>
    </xf>
    <xf numFmtId="0" fontId="0" fillId="0" borderId="0" xfId="0" pivotButton="1" applyAlignment="1">
      <alignment horizontal="center" vertical="center"/>
    </xf>
    <xf numFmtId="0" fontId="0" fillId="0" borderId="0" xfId="0" applyAlignment="1">
      <alignment horizontal="center" vertical="center"/>
    </xf>
    <xf numFmtId="0" fontId="1" fillId="2" borderId="22" xfId="0" applyFont="1" applyFill="1" applyBorder="1" applyAlignment="1">
      <alignment horizontal="left"/>
    </xf>
    <xf numFmtId="0" fontId="1" fillId="2" borderId="23" xfId="0" applyFont="1" applyFill="1" applyBorder="1" applyAlignment="1">
      <alignment horizontal="left"/>
    </xf>
    <xf numFmtId="0" fontId="1" fillId="2" borderId="24" xfId="0" applyFont="1" applyFill="1" applyBorder="1" applyAlignment="1">
      <alignment horizontal="left"/>
    </xf>
    <xf numFmtId="0" fontId="0" fillId="0" borderId="25" xfId="0" applyBorder="1"/>
    <xf numFmtId="0" fontId="0" fillId="0" borderId="26" xfId="0" applyBorder="1"/>
    <xf numFmtId="0" fontId="0" fillId="0" borderId="27" xfId="0" applyBorder="1"/>
    <xf numFmtId="0" fontId="0" fillId="0" borderId="2" xfId="0" applyFill="1" applyBorder="1" applyAlignment="1">
      <alignment horizontal="left"/>
    </xf>
    <xf numFmtId="0" fontId="0" fillId="0" borderId="28" xfId="0" applyFill="1" applyBorder="1"/>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cellXfs>
  <cellStyles count="1">
    <cellStyle name="Normal" xfId="0" builtinId="0"/>
  </cellStyles>
  <dxfs count="6">
    <dxf>
      <alignment vertical="center"/>
    </dxf>
    <dxf>
      <alignment horizontal="center"/>
    </dxf>
    <dxf>
      <alignment vertical="center"/>
    </dxf>
    <dxf>
      <alignment horizontal="center"/>
    </dxf>
    <dxf>
      <alignment horizontal="center"/>
    </dxf>
    <dxf>
      <alignment vertic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ishnevi Priya P" refreshedDate="44720.521187615741" createdVersion="7" refreshedVersion="7" minRefreshableVersion="3" recordCount="50" xr:uid="{3F47DCEE-5B5C-48CC-944F-B790CE3E6E4C}">
  <cacheSource type="worksheet">
    <worksheetSource ref="A1:S51" sheet="SPORTSMEN"/>
  </cacheSource>
  <cacheFields count="23">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TERCERO"/>
        <s v="SR. HADALGO POLANCO"/>
        <s v="SRA. LAURA OLIVIERA"/>
        <s v="SRA. AINHOA GARZA"/>
        <s v="SRA. ISABEL BANDA"/>
        <s v="SRA. CAROLOTA MATEOS"/>
        <s v="MW. ELIZE PRINS"/>
        <s v="DHR. RYAN PHAM"/>
        <s v="MW ELISE ROTTEVEEL"/>
        <s v="FRU. MIRJAM SODERBERG"/>
        <s v="H. BERNDT PALSSON"/>
        <s v="SR. 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2" base="6">
        <rangePr groupBy="months" startDate="1955-07-30T00:00:00" endDate="1999-08-29T00:00:00"/>
        <groupItems count="14">
          <s v="&lt;30-07-1955"/>
          <s v="Jan"/>
          <s v="Feb"/>
          <s v="Mar"/>
          <s v="Apr"/>
          <s v="May"/>
          <s v="Jun"/>
          <s v="Jul"/>
          <s v="Aug"/>
          <s v="Sep"/>
          <s v="Oct"/>
          <s v="Nov"/>
          <s v="Dec"/>
          <s v="&gt;29-08-1999"/>
        </groupItems>
      </fieldGroup>
    </cacheField>
    <cacheField name="ZODIAC" numFmtId="0">
      <sharedItems/>
    </cacheField>
    <cacheField name="GENDER" numFmtId="0">
      <sharedItems count="2">
        <s v="Female"/>
        <s v="Male"/>
      </sharedItems>
      <fieldGroup par="19"/>
    </cacheField>
    <cacheField name="COUNTRYCODE" numFmtId="0">
      <sharedItems/>
    </cacheField>
    <cacheField name="COUNTRY NAME" numFmtId="0">
      <sharedItems count="11">
        <s v="USA"/>
        <s v="BRAZIL"/>
        <s v="UK"/>
        <s v="GERMANY"/>
        <s v="AUSTRALIA"/>
        <s v="AUSTRIA"/>
        <s v="FRANCE"/>
        <s v="ARGENTINA"/>
        <s v="SPAIN"/>
        <s v="NETHERLANDS"/>
        <s v="SWEDEN"/>
      </sharedItems>
      <fieldGroup par="20"/>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7">
      <sharedItems containsSemiMixedTypes="0" containsString="0" containsNumber="1" minValue="45.9" maxValue="105.9"/>
    </cacheField>
    <cacheField name="EYECOLOR" numFmtId="0">
      <sharedItems/>
    </cacheField>
    <cacheField name="BLOODTYPE" numFmtId="0">
      <sharedItems/>
    </cacheField>
    <cacheField name="SPORTS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8">
      <sharedItems containsSemiMixedTypes="0" containsString="0" containsNumber="1" containsInteger="1" minValue="10241" maxValue="117408"/>
    </cacheField>
    <cacheField name="GENDER2" numFmtId="0" databaseField="0">
      <fieldGroup base="8">
        <discretePr count="2">
          <x v="0"/>
          <x v="0"/>
        </discretePr>
        <groupItems count="1">
          <s v="Group1"/>
        </groupItems>
      </fieldGroup>
    </cacheField>
    <cacheField name="COUNTRY NAME2" numFmtId="0" databaseField="0">
      <fieldGroup base="10">
        <discretePr count="11">
          <x v="0"/>
          <x v="0"/>
          <x v="0"/>
          <x v="0"/>
          <x v="0"/>
          <x v="0"/>
          <x v="0"/>
          <x v="0"/>
          <x v="0"/>
          <x v="0"/>
          <x v="0"/>
        </discretePr>
        <groupItems count="1">
          <s v="Group1"/>
        </groupItems>
      </fieldGroup>
    </cacheField>
    <cacheField name="Quarters" numFmtId="0" databaseField="0">
      <fieldGroup base="6">
        <rangePr groupBy="quarters" startDate="1955-07-30T00:00:00" endDate="1999-08-29T00:00:00"/>
        <groupItems count="6">
          <s v="&lt;30-07-1955"/>
          <s v="Qtr1"/>
          <s v="Qtr2"/>
          <s v="Qtr3"/>
          <s v="Qtr4"/>
          <s v="&gt;29-08-1999"/>
        </groupItems>
      </fieldGroup>
    </cacheField>
    <cacheField name="Years"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CAD042-D1FF-4E79-BD69-741DFB57F37C}" name="PivotTable3" cacheId="125"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B3:C17" firstHeaderRow="1" firstDataRow="3" firstDataCol="1"/>
  <pivotFields count="23">
    <pivotField dataField="1" numFmtId="165" showAll="0"/>
    <pivotField showAll="0"/>
    <pivotField showAll="0"/>
    <pivotField showAll="0"/>
    <pivotField showAll="0"/>
    <pivotField showAll="0"/>
    <pivotField numFmtId="166" showAll="0">
      <items count="15">
        <item x="0"/>
        <item x="1"/>
        <item x="2"/>
        <item x="3"/>
        <item x="4"/>
        <item x="5"/>
        <item x="6"/>
        <item x="7"/>
        <item x="8"/>
        <item x="9"/>
        <item x="10"/>
        <item x="11"/>
        <item x="12"/>
        <item x="13"/>
        <item t="default"/>
      </items>
    </pivotField>
    <pivotField showAll="0"/>
    <pivotField axis="axisCol"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numFmtId="167" showAll="0"/>
    <pivotField showAll="0"/>
    <pivotField showAll="0"/>
    <pivotField showAll="0"/>
    <pivotField showAll="0"/>
    <pivotField numFmtId="168" showAll="0"/>
    <pivotField axis="axisCol" showAll="0">
      <items count="2">
        <item n="Genderwise Count" sd="0" x="0"/>
        <item t="default"/>
      </items>
    </pivotField>
    <pivotField axis="axisRow" showAll="0">
      <items count="2">
        <item n="Country Names" x="0"/>
        <item t="default"/>
      </items>
    </pivotField>
    <pivotField showAll="0">
      <items count="7">
        <item x="0"/>
        <item x="1"/>
        <item x="2"/>
        <item x="3"/>
        <item x="4"/>
        <item x="5"/>
        <item t="default"/>
      </items>
    </pivotField>
    <pivotField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s>
  <rowFields count="2">
    <field x="20"/>
    <field x="10"/>
  </rowFields>
  <rowItems count="12">
    <i>
      <x/>
    </i>
    <i r="1">
      <x/>
    </i>
    <i r="1">
      <x v="1"/>
    </i>
    <i r="1">
      <x v="2"/>
    </i>
    <i r="1">
      <x v="3"/>
    </i>
    <i r="1">
      <x v="4"/>
    </i>
    <i r="1">
      <x v="5"/>
    </i>
    <i r="1">
      <x v="6"/>
    </i>
    <i r="1">
      <x v="7"/>
    </i>
    <i r="1">
      <x v="8"/>
    </i>
    <i r="1">
      <x v="9"/>
    </i>
    <i r="1">
      <x v="10"/>
    </i>
  </rowItems>
  <colFields count="2">
    <field x="19"/>
    <field x="8"/>
  </colFields>
  <colItems count="1">
    <i>
      <x/>
    </i>
  </colItems>
  <dataFields count="1">
    <dataField name="Count of MEMBER ID" fld="0" subtotal="count" baseField="10" baseItem="0"/>
  </dataFields>
  <formats count="2">
    <format dxfId="5">
      <pivotArea type="origin" dataOnly="0" labelOnly="1" outline="0" fieldPosition="0"/>
    </format>
    <format dxfId="4">
      <pivotArea type="origin" dataOnly="0" labelOnly="1" outline="0"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C3E7A77-0946-455E-B6B9-754B5CDE9519}" name="PivotTable4" cacheId="125"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compact="0" compactData="0" multipleFieldFilters="0">
  <location ref="A3:H53" firstHeaderRow="1" firstDataRow="1" firstDataCol="8" rowPageCount="1" colPageCount="1"/>
  <pivotFields count="23">
    <pivotField axis="axisRow" compact="0" numFmtId="165"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14">
        <item x="0"/>
        <item x="1"/>
        <item x="2"/>
        <item x="3"/>
        <item x="4"/>
        <item x="5"/>
        <item x="6"/>
        <item x="7"/>
        <item x="8"/>
        <item x="9"/>
        <item x="10"/>
        <item x="11"/>
        <item x="12"/>
        <item x="13"/>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numFmtId="167" outline="0" showAll="0" defaultSubtotal="0"/>
    <pivotField compact="0" outline="0" showAll="0" defaultSubtotal="0"/>
    <pivotField compact="0" outline="0" showAll="0" defaultSubtotal="0"/>
    <pivotField axis="axisPage" compact="0" outline="0" showAll="0" defaultSubtotal="0">
      <items count="2">
        <item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68" outline="0" showAll="0" defaultSubtotal="0"/>
    <pivotField compact="0" outline="0" showAll="0" defaultSubtotal="0">
      <items count="1">
        <item x="0"/>
      </items>
    </pivotField>
    <pivotField compact="0" outline="0" showAll="0" defaultSubtotal="0">
      <items count="1">
        <item x="0"/>
      </items>
    </pivotField>
    <pivotField compact="0" outline="0" showAll="0" defaultSubtotal="0">
      <items count="6">
        <item sd="0" x="0"/>
        <item x="1"/>
        <item sd="0" x="2"/>
        <item sd="0" x="3"/>
        <item sd="0" x="4"/>
        <item sd="0" x="5"/>
      </items>
    </pivotField>
    <pivotField axis="axisRow" compact="0" outline="0" showAll="0" defaultSubtotal="0">
      <items count="47">
        <item sd="0" x="0"/>
        <item x="1"/>
        <item sd="0" x="2"/>
        <item sd="0" x="3"/>
        <item sd="0" x="4"/>
        <item x="5"/>
        <item x="6"/>
        <item sd="0" x="7"/>
        <item sd="0" x="8"/>
        <item x="9"/>
        <item x="10"/>
        <item x="11"/>
        <item x="12"/>
        <item sd="0" x="13"/>
        <item x="14"/>
        <item x="15"/>
        <item x="16"/>
        <item x="17"/>
        <item x="18"/>
        <item x="19"/>
        <item x="20"/>
        <item x="21"/>
        <item x="22"/>
        <item x="23"/>
        <item x="24"/>
        <item x="25"/>
        <item x="26"/>
        <item x="27"/>
        <item x="28"/>
        <item x="29"/>
        <item x="30"/>
        <item sd="0" x="31"/>
        <item x="32"/>
        <item x="33"/>
        <item x="34"/>
        <item x="35"/>
        <item x="36"/>
        <item sd="0" x="37"/>
        <item x="38"/>
        <item x="39"/>
        <item x="40"/>
        <item sd="0" x="41"/>
        <item x="42"/>
        <item x="43"/>
        <item sd="0" x="44"/>
        <item x="45"/>
        <item sd="0" x="46"/>
      </items>
    </pivotField>
  </pivotFields>
  <rowFields count="8">
    <field x="0"/>
    <field x="1"/>
    <field x="12"/>
    <field x="8"/>
    <field x="22"/>
    <field x="10"/>
    <field x="11"/>
    <field x="17"/>
  </rowFields>
  <rowItems count="50">
    <i>
      <x/>
      <x v="32"/>
      <x/>
      <x/>
      <x v="43"/>
      <x v="10"/>
      <x v="1"/>
      <x v="13"/>
    </i>
    <i>
      <x v="1"/>
      <x v="33"/>
      <x v="18"/>
      <x/>
      <x v="38"/>
      <x v="10"/>
      <x v="1"/>
      <x v="6"/>
    </i>
    <i>
      <x v="2"/>
      <x v="45"/>
      <x v="10"/>
      <x v="1"/>
      <x v="15"/>
      <x v="3"/>
      <x v="4"/>
      <x v="17"/>
    </i>
    <i>
      <x v="3"/>
      <x v="34"/>
      <x v="7"/>
      <x/>
      <x v="21"/>
      <x v="10"/>
      <x v="1"/>
      <x/>
    </i>
    <i>
      <x v="4"/>
      <x v="3"/>
      <x v="5"/>
      <x v="1"/>
      <x v="16"/>
      <x v="10"/>
      <x v="1"/>
      <x v="31"/>
    </i>
    <i>
      <x v="5"/>
      <x v="26"/>
      <x v="19"/>
      <x v="1"/>
      <x v="38"/>
      <x v="10"/>
      <x v="1"/>
      <x v="16"/>
    </i>
    <i>
      <x v="6"/>
      <x v="31"/>
      <x v="9"/>
      <x/>
      <x v="45"/>
      <x v="10"/>
      <x v="1"/>
      <x v="12"/>
    </i>
    <i>
      <x v="7"/>
      <x v="27"/>
      <x v="30"/>
      <x v="1"/>
      <x v="9"/>
      <x v="10"/>
      <x v="1"/>
      <x v="9"/>
    </i>
    <i>
      <x v="8"/>
      <x v="30"/>
      <x v="41"/>
      <x/>
      <x v="17"/>
      <x v="9"/>
      <x v="1"/>
      <x v="26"/>
    </i>
    <i>
      <x v="9"/>
      <x v="28"/>
      <x v="38"/>
      <x v="1"/>
      <x v="10"/>
      <x v="9"/>
      <x v="1"/>
      <x v="12"/>
    </i>
    <i>
      <x v="10"/>
      <x v="41"/>
      <x v="23"/>
      <x v="1"/>
      <x v="32"/>
      <x v="9"/>
      <x v="1"/>
      <x v="18"/>
    </i>
    <i>
      <x v="11"/>
      <x v="29"/>
      <x v="49"/>
      <x/>
      <x v="23"/>
      <x v="9"/>
      <x v="1"/>
      <x v="1"/>
    </i>
    <i>
      <x v="12"/>
      <x v="36"/>
      <x v="37"/>
      <x/>
      <x v="23"/>
      <x v="9"/>
      <x v="1"/>
      <x v="24"/>
    </i>
    <i>
      <x v="13"/>
      <x v="11"/>
      <x v="47"/>
      <x v="1"/>
      <x v="5"/>
      <x v="5"/>
      <x v="3"/>
      <x v="8"/>
    </i>
    <i>
      <x v="14"/>
      <x v="40"/>
      <x v="36"/>
      <x/>
      <x v="11"/>
      <x v="5"/>
      <x v="3"/>
      <x v="10"/>
    </i>
    <i>
      <x v="15"/>
      <x v="12"/>
      <x v="4"/>
      <x v="1"/>
      <x v="15"/>
      <x v="5"/>
      <x v="3"/>
      <x/>
    </i>
    <i>
      <x v="16"/>
      <x v="13"/>
      <x v="42"/>
      <x v="1"/>
      <x v="18"/>
      <x v="5"/>
      <x v="3"/>
      <x v="21"/>
    </i>
    <i>
      <x v="17"/>
      <x v="14"/>
      <x v="44"/>
      <x v="1"/>
      <x v="5"/>
      <x v="5"/>
      <x v="3"/>
      <x v="11"/>
    </i>
    <i>
      <x v="18"/>
      <x v="2"/>
      <x v="31"/>
      <x/>
      <x v="23"/>
      <x v="1"/>
      <x v="1"/>
      <x v="27"/>
    </i>
    <i>
      <x v="19"/>
      <x v="24"/>
      <x v="12"/>
      <x v="1"/>
      <x v="22"/>
      <x v="1"/>
      <x v="1"/>
      <x v="3"/>
    </i>
    <i>
      <x v="20"/>
      <x v="25"/>
      <x v="35"/>
      <x v="1"/>
      <x v="42"/>
      <x v="1"/>
      <x v="1"/>
      <x v="29"/>
    </i>
    <i>
      <x v="21"/>
      <x v="1"/>
      <x v="25"/>
      <x/>
      <x v="10"/>
      <x v="1"/>
      <x v="1"/>
      <x v="15"/>
    </i>
    <i>
      <x v="22"/>
      <x v="4"/>
      <x v="46"/>
      <x/>
      <x v="1"/>
      <x v="1"/>
      <x v="1"/>
      <x v="4"/>
    </i>
    <i>
      <x v="23"/>
      <x v="5"/>
      <x v="3"/>
      <x/>
      <x v="45"/>
      <x v="1"/>
      <x v="1"/>
      <x v="7"/>
    </i>
    <i>
      <x v="24"/>
      <x v="6"/>
      <x v="1"/>
      <x/>
      <x v="12"/>
      <x v="1"/>
      <x v="1"/>
      <x v="12"/>
    </i>
    <i>
      <x v="25"/>
      <x v="35"/>
      <x v="34"/>
      <x/>
      <x v="24"/>
      <x v="1"/>
      <x v="1"/>
      <x v="13"/>
    </i>
    <i>
      <x v="26"/>
      <x v="9"/>
      <x v="48"/>
      <x v="1"/>
      <x v="16"/>
      <x v="2"/>
      <x v="3"/>
      <x v="30"/>
    </i>
    <i>
      <x v="27"/>
      <x v="10"/>
      <x v="14"/>
      <x v="1"/>
      <x v="28"/>
      <x v="2"/>
      <x v="3"/>
      <x v="24"/>
    </i>
    <i>
      <x v="28"/>
      <x v="39"/>
      <x v="32"/>
      <x/>
      <x v="40"/>
      <x v="2"/>
      <x v="3"/>
      <x v="12"/>
    </i>
    <i>
      <x v="29"/>
      <x v="23"/>
      <x v="22"/>
      <x/>
      <x v="25"/>
      <x v="4"/>
      <x v="2"/>
      <x v="19"/>
    </i>
    <i>
      <x v="30"/>
      <x v="22"/>
      <x v="8"/>
      <x/>
      <x v="35"/>
      <x v="4"/>
      <x v="2"/>
      <x v="30"/>
    </i>
    <i>
      <x v="31"/>
      <x v="21"/>
      <x v="6"/>
      <x/>
      <x v="16"/>
      <x v="4"/>
      <x v="2"/>
      <x v="4"/>
    </i>
    <i>
      <x v="32"/>
      <x v="19"/>
      <x v="45"/>
      <x v="1"/>
      <x v="26"/>
      <x v="4"/>
      <x v="2"/>
      <x v="14"/>
    </i>
    <i>
      <x v="33"/>
      <x v="20"/>
      <x v="17"/>
      <x v="1"/>
      <x v="27"/>
      <x v="4"/>
      <x v="2"/>
      <x v="29"/>
    </i>
    <i>
      <x v="34"/>
      <x v="16"/>
      <x v="16"/>
      <x v="1"/>
      <x v="1"/>
      <x v="4"/>
      <x v="2"/>
      <x v="22"/>
    </i>
    <i>
      <x v="35"/>
      <x v="17"/>
      <x v="15"/>
      <x v="1"/>
      <x v="21"/>
      <x v="4"/>
      <x v="2"/>
      <x v="29"/>
    </i>
    <i>
      <x v="36"/>
      <x v="15"/>
      <x v="20"/>
      <x v="1"/>
      <x v="32"/>
      <x v="4"/>
      <x v="2"/>
      <x v="25"/>
    </i>
    <i>
      <x v="37"/>
      <x v="18"/>
      <x v="13"/>
      <x v="1"/>
      <x v="29"/>
      <x v="4"/>
      <x v="2"/>
      <x v="13"/>
    </i>
    <i>
      <x v="38"/>
      <x v="44"/>
      <x v="43"/>
      <x v="1"/>
      <x v="30"/>
      <x/>
      <x v="5"/>
      <x v="7"/>
    </i>
    <i>
      <x v="39"/>
      <x v="43"/>
      <x v="28"/>
      <x v="1"/>
      <x v="34"/>
      <x/>
      <x v="5"/>
      <x v="4"/>
    </i>
    <i>
      <x v="40"/>
      <x v="49"/>
      <x v="24"/>
      <x/>
      <x v="20"/>
      <x/>
      <x v="5"/>
      <x v="2"/>
    </i>
    <i>
      <x v="41"/>
      <x v="46"/>
      <x v="11"/>
      <x/>
      <x v="36"/>
      <x v="7"/>
      <x v="5"/>
      <x v="20"/>
    </i>
    <i>
      <x v="42"/>
      <x v="48"/>
      <x v="2"/>
      <x/>
      <x v="6"/>
      <x v="7"/>
      <x v="5"/>
      <x v="7"/>
    </i>
    <i>
      <x v="43"/>
      <x v="47"/>
      <x v="21"/>
      <x/>
      <x v="11"/>
      <x v="7"/>
      <x v="5"/>
      <x v="2"/>
    </i>
    <i>
      <x v="44"/>
      <x v="38"/>
      <x v="29"/>
      <x/>
      <x v="6"/>
      <x v="6"/>
      <x/>
      <x v="23"/>
    </i>
    <i>
      <x v="45"/>
      <x/>
      <x v="27"/>
      <x v="1"/>
      <x v="19"/>
      <x v="6"/>
      <x/>
      <x v="4"/>
    </i>
    <i>
      <x v="46"/>
      <x v="37"/>
      <x v="33"/>
      <x/>
      <x v="14"/>
      <x v="6"/>
      <x/>
      <x v="4"/>
    </i>
    <i>
      <x v="47"/>
      <x v="7"/>
      <x v="40"/>
      <x/>
      <x v="43"/>
      <x v="8"/>
      <x v="6"/>
      <x v="17"/>
    </i>
    <i>
      <x v="48"/>
      <x v="8"/>
      <x v="26"/>
      <x v="1"/>
      <x v="33"/>
      <x v="8"/>
      <x v="6"/>
      <x v="5"/>
    </i>
    <i>
      <x v="49"/>
      <x v="42"/>
      <x v="39"/>
      <x v="1"/>
      <x v="39"/>
      <x v="3"/>
      <x v="4"/>
      <x v="28"/>
    </i>
  </rowItems>
  <colItems count="1">
    <i/>
  </colItems>
  <pageFields count="1">
    <pageField fld="1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workbookViewId="0"/>
  </sheetViews>
  <sheetFormatPr defaultRowHeight="14.4" x14ac:dyDescent="0.55000000000000004"/>
  <cols>
    <col min="1" max="1" width="1" customWidth="1"/>
    <col min="2" max="2" width="5.578125" bestFit="1" customWidth="1"/>
    <col min="3" max="3" width="13.41796875" bestFit="1" customWidth="1"/>
    <col min="4" max="4" width="14.41796875" customWidth="1"/>
    <col min="5" max="5" width="145.15625" bestFit="1" customWidth="1"/>
  </cols>
  <sheetData>
    <row r="1" spans="2:5" ht="5.25" customHeight="1" thickBot="1" x14ac:dyDescent="0.6"/>
    <row r="2" spans="2:5" ht="16.5" customHeight="1" x14ac:dyDescent="0.55000000000000004">
      <c r="B2" s="52" t="s">
        <v>251</v>
      </c>
      <c r="C2" s="53"/>
      <c r="D2" s="54"/>
      <c r="E2" s="58" t="s">
        <v>232</v>
      </c>
    </row>
    <row r="3" spans="2:5" ht="42" customHeight="1" thickBot="1" x14ac:dyDescent="0.6">
      <c r="B3" s="55"/>
      <c r="C3" s="56"/>
      <c r="D3" s="57"/>
      <c r="E3" s="59"/>
    </row>
    <row r="4" spans="2:5" ht="8.25" customHeight="1" x14ac:dyDescent="0.55000000000000004"/>
    <row r="5" spans="2:5" ht="19.5" customHeight="1" thickBot="1" x14ac:dyDescent="0.6">
      <c r="C5" s="8" t="s">
        <v>226</v>
      </c>
      <c r="D5" s="8" t="s">
        <v>223</v>
      </c>
      <c r="E5" s="9" t="s">
        <v>224</v>
      </c>
    </row>
    <row r="6" spans="2:5" ht="19.5" customHeight="1" thickBot="1" x14ac:dyDescent="0.65">
      <c r="B6" s="19" t="s">
        <v>135</v>
      </c>
      <c r="C6" s="50" t="s">
        <v>225</v>
      </c>
      <c r="D6" s="50"/>
      <c r="E6" s="51"/>
    </row>
    <row r="7" spans="2:5" x14ac:dyDescent="0.55000000000000004">
      <c r="B7" s="18">
        <v>1</v>
      </c>
      <c r="C7" s="10" t="s">
        <v>234</v>
      </c>
      <c r="D7" s="11" t="s">
        <v>229</v>
      </c>
      <c r="E7" s="12" t="s">
        <v>220</v>
      </c>
    </row>
    <row r="8" spans="2:5" x14ac:dyDescent="0.55000000000000004">
      <c r="B8" s="11">
        <v>2</v>
      </c>
      <c r="C8" s="10" t="s">
        <v>234</v>
      </c>
      <c r="D8" s="11" t="s">
        <v>230</v>
      </c>
      <c r="E8" s="12" t="s">
        <v>235</v>
      </c>
    </row>
    <row r="9" spans="2:5" x14ac:dyDescent="0.55000000000000004">
      <c r="B9" s="11">
        <v>3</v>
      </c>
      <c r="C9" s="10" t="s">
        <v>234</v>
      </c>
      <c r="D9" s="11" t="s">
        <v>231</v>
      </c>
      <c r="E9" s="12" t="s">
        <v>236</v>
      </c>
    </row>
    <row r="10" spans="2:5" ht="25.8" x14ac:dyDescent="0.55000000000000004">
      <c r="B10" s="11">
        <v>4</v>
      </c>
      <c r="C10" s="10" t="s">
        <v>234</v>
      </c>
      <c r="D10" s="11" t="s">
        <v>237</v>
      </c>
      <c r="E10" s="29" t="s">
        <v>281</v>
      </c>
    </row>
    <row r="11" spans="2:5" ht="14.7" thickBot="1" x14ac:dyDescent="0.6">
      <c r="B11" s="14">
        <v>5</v>
      </c>
      <c r="C11" s="13" t="s">
        <v>234</v>
      </c>
      <c r="D11" s="14" t="s">
        <v>239</v>
      </c>
      <c r="E11" s="15" t="s">
        <v>240</v>
      </c>
    </row>
    <row r="12" spans="2:5" ht="15" thickTop="1" thickBot="1" x14ac:dyDescent="0.6"/>
    <row r="13" spans="2:5" ht="19.5" customHeight="1" thickBot="1" x14ac:dyDescent="0.65">
      <c r="B13" s="19" t="s">
        <v>135</v>
      </c>
      <c r="C13" s="50" t="s">
        <v>241</v>
      </c>
      <c r="D13" s="50"/>
      <c r="E13" s="51"/>
    </row>
    <row r="14" spans="2:5" x14ac:dyDescent="0.55000000000000004">
      <c r="B14" s="18">
        <v>1</v>
      </c>
      <c r="C14" s="11" t="s">
        <v>234</v>
      </c>
      <c r="D14" s="11" t="s">
        <v>242</v>
      </c>
      <c r="E14" s="16" t="s">
        <v>243</v>
      </c>
    </row>
    <row r="15" spans="2:5" x14ac:dyDescent="0.55000000000000004">
      <c r="B15" s="11">
        <v>2</v>
      </c>
      <c r="C15" s="11" t="s">
        <v>234</v>
      </c>
      <c r="D15" s="11" t="s">
        <v>244</v>
      </c>
      <c r="E15" s="16" t="s">
        <v>248</v>
      </c>
    </row>
    <row r="16" spans="2:5" x14ac:dyDescent="0.55000000000000004">
      <c r="B16" s="11">
        <v>3</v>
      </c>
      <c r="C16" s="11" t="s">
        <v>234</v>
      </c>
      <c r="D16" s="11" t="s">
        <v>246</v>
      </c>
      <c r="E16" s="16" t="s">
        <v>247</v>
      </c>
    </row>
    <row r="17" spans="2:5" ht="51.9" thickBot="1" x14ac:dyDescent="0.6">
      <c r="B17" s="14">
        <v>4</v>
      </c>
      <c r="C17" s="14" t="s">
        <v>234</v>
      </c>
      <c r="D17" s="14" t="s">
        <v>249</v>
      </c>
      <c r="E17" s="17" t="s">
        <v>250</v>
      </c>
    </row>
    <row r="18" spans="2:5" ht="14.7" thickTop="1" x14ac:dyDescent="0.55000000000000004"/>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zoomScaleNormal="100" workbookViewId="0"/>
  </sheetViews>
  <sheetFormatPr defaultRowHeight="14.4" x14ac:dyDescent="0.55000000000000004"/>
  <cols>
    <col min="1" max="1" width="1" customWidth="1"/>
    <col min="2" max="2" width="5.578125" bestFit="1" customWidth="1"/>
    <col min="3" max="3" width="13.41796875" bestFit="1" customWidth="1"/>
    <col min="4" max="4" width="14.41796875" customWidth="1"/>
    <col min="5" max="5" width="145.15625" bestFit="1" customWidth="1"/>
  </cols>
  <sheetData>
    <row r="1" spans="2:5" ht="5.25" customHeight="1" thickBot="1" x14ac:dyDescent="0.6"/>
    <row r="2" spans="2:5" ht="16.5" customHeight="1" x14ac:dyDescent="0.55000000000000004">
      <c r="B2" s="52" t="s">
        <v>252</v>
      </c>
      <c r="C2" s="53"/>
      <c r="D2" s="54"/>
      <c r="E2" s="58" t="s">
        <v>232</v>
      </c>
    </row>
    <row r="3" spans="2:5" ht="42" customHeight="1" thickBot="1" x14ac:dyDescent="0.6">
      <c r="B3" s="55"/>
      <c r="C3" s="56"/>
      <c r="D3" s="57"/>
      <c r="E3" s="59"/>
    </row>
    <row r="4" spans="2:5" ht="8.25" customHeight="1" x14ac:dyDescent="0.55000000000000004"/>
    <row r="5" spans="2:5" ht="27" customHeight="1" x14ac:dyDescent="0.55000000000000004">
      <c r="B5" s="22" t="s">
        <v>259</v>
      </c>
      <c r="C5" s="21"/>
      <c r="D5" s="20"/>
      <c r="E5" s="20"/>
    </row>
    <row r="6" spans="2:5" ht="19.5" customHeight="1" thickBot="1" x14ac:dyDescent="0.6">
      <c r="C6" s="8" t="s">
        <v>226</v>
      </c>
      <c r="D6" s="8" t="s">
        <v>256</v>
      </c>
      <c r="E6" s="9" t="s">
        <v>224</v>
      </c>
    </row>
    <row r="7" spans="2:5" ht="19.5" customHeight="1" thickBot="1" x14ac:dyDescent="0.65">
      <c r="B7" s="19" t="s">
        <v>135</v>
      </c>
      <c r="C7" s="50" t="s">
        <v>253</v>
      </c>
      <c r="D7" s="50"/>
      <c r="E7" s="51"/>
    </row>
    <row r="8" spans="2:5" x14ac:dyDescent="0.55000000000000004">
      <c r="B8" s="18">
        <v>1</v>
      </c>
      <c r="C8" s="10" t="s">
        <v>255</v>
      </c>
      <c r="D8" s="11" t="s">
        <v>257</v>
      </c>
      <c r="E8" s="16" t="s">
        <v>258</v>
      </c>
    </row>
    <row r="9" spans="2:5" x14ac:dyDescent="0.55000000000000004">
      <c r="B9" s="11">
        <v>2</v>
      </c>
      <c r="C9" s="10" t="s">
        <v>255</v>
      </c>
      <c r="D9" s="11"/>
      <c r="E9" s="16" t="s">
        <v>260</v>
      </c>
    </row>
    <row r="10" spans="2:5" x14ac:dyDescent="0.55000000000000004">
      <c r="B10" s="11">
        <v>3</v>
      </c>
      <c r="C10" s="10" t="s">
        <v>255</v>
      </c>
      <c r="D10" s="11"/>
      <c r="E10" s="16" t="s">
        <v>261</v>
      </c>
    </row>
    <row r="11" spans="2:5" x14ac:dyDescent="0.55000000000000004">
      <c r="B11" s="11">
        <v>4</v>
      </c>
      <c r="C11" s="10" t="s">
        <v>255</v>
      </c>
      <c r="D11" s="11"/>
      <c r="E11" s="16" t="s">
        <v>262</v>
      </c>
    </row>
    <row r="12" spans="2:5" ht="14.7" thickBot="1" x14ac:dyDescent="0.6">
      <c r="B12" s="14">
        <v>5</v>
      </c>
      <c r="C12" s="13" t="s">
        <v>255</v>
      </c>
      <c r="D12" s="14"/>
      <c r="E12" s="17" t="s">
        <v>263</v>
      </c>
    </row>
    <row r="13" spans="2:5" ht="15" thickTop="1" thickBot="1" x14ac:dyDescent="0.6"/>
    <row r="14" spans="2:5" ht="19.5" customHeight="1" thickBot="1" x14ac:dyDescent="0.65">
      <c r="B14" s="19" t="s">
        <v>135</v>
      </c>
      <c r="C14" s="50" t="s">
        <v>254</v>
      </c>
      <c r="D14" s="50"/>
      <c r="E14" s="51"/>
    </row>
    <row r="15" spans="2:5" x14ac:dyDescent="0.55000000000000004">
      <c r="B15" s="18">
        <v>1</v>
      </c>
      <c r="C15" s="10" t="s">
        <v>255</v>
      </c>
      <c r="D15" s="11" t="s">
        <v>264</v>
      </c>
      <c r="E15" s="16" t="s">
        <v>272</v>
      </c>
    </row>
    <row r="16" spans="2:5" x14ac:dyDescent="0.55000000000000004">
      <c r="B16" s="11">
        <v>2</v>
      </c>
      <c r="C16" s="10" t="s">
        <v>255</v>
      </c>
      <c r="D16" s="11" t="s">
        <v>265</v>
      </c>
      <c r="E16" s="16" t="s">
        <v>267</v>
      </c>
    </row>
    <row r="17" spans="2:5" x14ac:dyDescent="0.55000000000000004">
      <c r="B17" s="11">
        <v>3</v>
      </c>
      <c r="C17" s="10" t="s">
        <v>255</v>
      </c>
      <c r="D17" s="11" t="s">
        <v>266</v>
      </c>
      <c r="E17" s="16" t="s">
        <v>268</v>
      </c>
    </row>
    <row r="18" spans="2:5" ht="14.7" thickBot="1" x14ac:dyDescent="0.6">
      <c r="B18" s="14">
        <v>4</v>
      </c>
      <c r="C18" s="13" t="s">
        <v>255</v>
      </c>
      <c r="D18" s="14" t="s">
        <v>270</v>
      </c>
      <c r="E18" s="17" t="s">
        <v>269</v>
      </c>
    </row>
    <row r="19" spans="2:5" ht="14.7" thickTop="1" x14ac:dyDescent="0.55000000000000004"/>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heetViews>
  <sheetFormatPr defaultRowHeight="14.4" x14ac:dyDescent="0.55000000000000004"/>
  <cols>
    <col min="1" max="1" width="1" customWidth="1"/>
    <col min="2" max="2" width="5.578125" bestFit="1" customWidth="1"/>
    <col min="3" max="3" width="13.41796875" bestFit="1" customWidth="1"/>
    <col min="4" max="4" width="14.41796875" customWidth="1"/>
    <col min="5" max="5" width="145.15625" bestFit="1" customWidth="1"/>
  </cols>
  <sheetData>
    <row r="1" spans="2:5" ht="5.25" customHeight="1" thickBot="1" x14ac:dyDescent="0.6"/>
    <row r="2" spans="2:5" ht="16.5" customHeight="1" x14ac:dyDescent="0.55000000000000004">
      <c r="B2" s="52" t="s">
        <v>271</v>
      </c>
      <c r="C2" s="53"/>
      <c r="D2" s="54"/>
      <c r="E2" s="58" t="s">
        <v>232</v>
      </c>
    </row>
    <row r="3" spans="2:5" ht="42" customHeight="1" thickBot="1" x14ac:dyDescent="0.6">
      <c r="B3" s="55"/>
      <c r="C3" s="56"/>
      <c r="D3" s="57"/>
      <c r="E3" s="59"/>
    </row>
    <row r="4" spans="2:5" ht="8.25" customHeight="1" x14ac:dyDescent="0.55000000000000004"/>
    <row r="5" spans="2:5" ht="27" customHeight="1" x14ac:dyDescent="0.55000000000000004">
      <c r="B5" s="22" t="s">
        <v>259</v>
      </c>
      <c r="C5" s="21"/>
      <c r="D5" s="20"/>
      <c r="E5" s="20"/>
    </row>
    <row r="6" spans="2:5" ht="19.5" customHeight="1" thickBot="1" x14ac:dyDescent="0.6">
      <c r="C6" s="8" t="s">
        <v>226</v>
      </c>
      <c r="D6" s="8" t="s">
        <v>256</v>
      </c>
      <c r="E6" s="9" t="s">
        <v>224</v>
      </c>
    </row>
    <row r="7" spans="2:5" ht="19.5" customHeight="1" thickBot="1" x14ac:dyDescent="0.65">
      <c r="B7" s="19" t="s">
        <v>135</v>
      </c>
      <c r="C7" s="50" t="s">
        <v>280</v>
      </c>
      <c r="D7" s="50"/>
      <c r="E7" s="51"/>
    </row>
    <row r="8" spans="2:5" x14ac:dyDescent="0.55000000000000004">
      <c r="B8" s="18">
        <v>1</v>
      </c>
      <c r="C8" s="10" t="s">
        <v>227</v>
      </c>
      <c r="D8" s="11" t="s">
        <v>273</v>
      </c>
      <c r="E8" s="16" t="s">
        <v>274</v>
      </c>
    </row>
    <row r="9" spans="2:5" ht="15" customHeight="1" x14ac:dyDescent="0.55000000000000004">
      <c r="B9" s="11">
        <v>2</v>
      </c>
      <c r="C9" s="10" t="s">
        <v>227</v>
      </c>
      <c r="D9" s="11"/>
      <c r="E9" s="25" t="s">
        <v>278</v>
      </c>
    </row>
    <row r="10" spans="2:5" x14ac:dyDescent="0.55000000000000004">
      <c r="B10" s="11">
        <v>3</v>
      </c>
      <c r="C10" s="10" t="s">
        <v>227</v>
      </c>
      <c r="D10" s="11"/>
      <c r="E10" s="16" t="s">
        <v>275</v>
      </c>
    </row>
    <row r="11" spans="2:5" x14ac:dyDescent="0.55000000000000004">
      <c r="B11" s="11">
        <v>4</v>
      </c>
      <c r="C11" s="10" t="s">
        <v>227</v>
      </c>
      <c r="D11" s="11"/>
      <c r="E11" s="16" t="s">
        <v>276</v>
      </c>
    </row>
    <row r="12" spans="2:5" x14ac:dyDescent="0.55000000000000004">
      <c r="B12" s="26">
        <v>5</v>
      </c>
      <c r="C12" s="27" t="s">
        <v>227</v>
      </c>
      <c r="D12" s="26"/>
      <c r="E12" s="28" t="s">
        <v>263</v>
      </c>
    </row>
    <row r="13" spans="2:5" ht="14.7" thickBot="1" x14ac:dyDescent="0.6">
      <c r="B13" s="14">
        <v>5</v>
      </c>
      <c r="C13" s="13" t="s">
        <v>227</v>
      </c>
      <c r="D13" s="14" t="s">
        <v>279</v>
      </c>
      <c r="E13" s="17" t="s">
        <v>277</v>
      </c>
    </row>
    <row r="14" spans="2:5" ht="14.7" thickTop="1" x14ac:dyDescent="0.55000000000000004"/>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3:I17"/>
  <sheetViews>
    <sheetView zoomScaleNormal="100" workbookViewId="0">
      <selection activeCell="C4" sqref="C4"/>
    </sheetView>
  </sheetViews>
  <sheetFormatPr defaultRowHeight="14.4" x14ac:dyDescent="0.55000000000000004"/>
  <cols>
    <col min="2" max="2" width="17.83984375" bestFit="1" customWidth="1"/>
    <col min="3" max="3" width="17.62890625" bestFit="1" customWidth="1"/>
    <col min="4" max="4" width="4.7890625" bestFit="1" customWidth="1"/>
    <col min="5" max="5" width="20.41796875" bestFit="1" customWidth="1"/>
    <col min="6" max="6" width="10.20703125" bestFit="1" customWidth="1"/>
    <col min="7" max="7" width="17.47265625" bestFit="1" customWidth="1"/>
    <col min="8" max="8" width="19.62890625" bestFit="1" customWidth="1"/>
    <col min="9" max="9" width="9.47265625" bestFit="1" customWidth="1"/>
    <col min="10" max="10" width="12.9453125" bestFit="1" customWidth="1"/>
    <col min="11" max="11" width="11.3125" bestFit="1" customWidth="1"/>
    <col min="12" max="12" width="10.734375" bestFit="1" customWidth="1"/>
    <col min="13" max="13" width="8.7890625" bestFit="1" customWidth="1"/>
    <col min="16" max="16" width="10.15625" bestFit="1" customWidth="1"/>
    <col min="17" max="17" width="13.68359375" bestFit="1" customWidth="1"/>
    <col min="19" max="19" width="8.9453125" bestFit="1" customWidth="1"/>
  </cols>
  <sheetData>
    <row r="3" spans="2:9" x14ac:dyDescent="0.55000000000000004">
      <c r="B3" s="40" t="s">
        <v>284</v>
      </c>
      <c r="C3" s="37" t="s">
        <v>282</v>
      </c>
    </row>
    <row r="4" spans="2:9" ht="14.7" thickBot="1" x14ac:dyDescent="0.6">
      <c r="B4" s="41"/>
      <c r="C4" t="s">
        <v>285</v>
      </c>
    </row>
    <row r="5" spans="2:9" x14ac:dyDescent="0.55000000000000004">
      <c r="B5" s="37" t="s">
        <v>283</v>
      </c>
      <c r="G5" s="42" t="s">
        <v>228</v>
      </c>
      <c r="H5" s="43" t="s">
        <v>138</v>
      </c>
      <c r="I5" s="44" t="s">
        <v>142</v>
      </c>
    </row>
    <row r="6" spans="2:9" x14ac:dyDescent="0.55000000000000004">
      <c r="B6" s="1" t="s">
        <v>286</v>
      </c>
      <c r="C6" s="38">
        <v>50</v>
      </c>
      <c r="G6" s="45" t="s">
        <v>140</v>
      </c>
      <c r="H6" s="3">
        <f t="shared" ref="H6:H16" si="0">COUNTIFS(COUNTRY_NAME_RANGE,$G6,GENDER_RANGE,$H$5)</f>
        <v>4</v>
      </c>
      <c r="I6" s="46">
        <f t="shared" ref="I6:I16" si="1">COUNTIFS(COUNTRY_NAME_RANGE,$G6,GENDER_RANGE,$I$5)</f>
        <v>3</v>
      </c>
    </row>
    <row r="7" spans="2:9" x14ac:dyDescent="0.55000000000000004">
      <c r="B7" s="39" t="s">
        <v>159</v>
      </c>
      <c r="C7" s="38">
        <v>3</v>
      </c>
      <c r="G7" s="45" t="s">
        <v>144</v>
      </c>
      <c r="H7" s="3">
        <f t="shared" si="0"/>
        <v>0</v>
      </c>
      <c r="I7" s="46">
        <f t="shared" si="1"/>
        <v>2</v>
      </c>
    </row>
    <row r="8" spans="2:9" x14ac:dyDescent="0.55000000000000004">
      <c r="B8" s="39" t="s">
        <v>151</v>
      </c>
      <c r="C8" s="38">
        <v>8</v>
      </c>
      <c r="G8" s="45" t="s">
        <v>146</v>
      </c>
      <c r="H8" s="3">
        <f t="shared" si="0"/>
        <v>3</v>
      </c>
      <c r="I8" s="46">
        <f t="shared" si="1"/>
        <v>2</v>
      </c>
    </row>
    <row r="9" spans="2:9" x14ac:dyDescent="0.55000000000000004">
      <c r="B9" s="39" t="s">
        <v>153</v>
      </c>
      <c r="C9" s="38">
        <v>3</v>
      </c>
      <c r="G9" s="45" t="s">
        <v>149</v>
      </c>
      <c r="H9" s="3">
        <f t="shared" si="0"/>
        <v>1</v>
      </c>
      <c r="I9" s="46">
        <f t="shared" si="1"/>
        <v>4</v>
      </c>
    </row>
    <row r="10" spans="2:9" x14ac:dyDescent="0.55000000000000004">
      <c r="B10" s="39" t="s">
        <v>144</v>
      </c>
      <c r="C10" s="38">
        <v>2</v>
      </c>
      <c r="G10" s="45" t="s">
        <v>151</v>
      </c>
      <c r="H10" s="3">
        <f t="shared" si="0"/>
        <v>6</v>
      </c>
      <c r="I10" s="46">
        <f t="shared" si="1"/>
        <v>2</v>
      </c>
    </row>
    <row r="11" spans="2:9" x14ac:dyDescent="0.55000000000000004">
      <c r="B11" s="39" t="s">
        <v>156</v>
      </c>
      <c r="C11" s="38">
        <v>9</v>
      </c>
      <c r="G11" s="45" t="s">
        <v>153</v>
      </c>
      <c r="H11" s="3">
        <f t="shared" si="0"/>
        <v>1</v>
      </c>
      <c r="I11" s="46">
        <f t="shared" si="1"/>
        <v>2</v>
      </c>
    </row>
    <row r="12" spans="2:9" x14ac:dyDescent="0.55000000000000004">
      <c r="B12" s="39" t="s">
        <v>149</v>
      </c>
      <c r="C12" s="38">
        <v>5</v>
      </c>
      <c r="G12" s="45" t="s">
        <v>156</v>
      </c>
      <c r="H12" s="3">
        <f t="shared" si="0"/>
        <v>3</v>
      </c>
      <c r="I12" s="46">
        <f t="shared" si="1"/>
        <v>6</v>
      </c>
    </row>
    <row r="13" spans="2:9" x14ac:dyDescent="0.55000000000000004">
      <c r="B13" s="39" t="s">
        <v>164</v>
      </c>
      <c r="C13" s="38">
        <v>3</v>
      </c>
      <c r="G13" s="45" t="s">
        <v>159</v>
      </c>
      <c r="H13" s="3">
        <f t="shared" si="0"/>
        <v>1</v>
      </c>
      <c r="I13" s="46">
        <f t="shared" si="1"/>
        <v>2</v>
      </c>
    </row>
    <row r="14" spans="2:9" x14ac:dyDescent="0.55000000000000004">
      <c r="B14" s="39" t="s">
        <v>161</v>
      </c>
      <c r="C14" s="38">
        <v>3</v>
      </c>
      <c r="G14" s="45" t="s">
        <v>161</v>
      </c>
      <c r="H14" s="3">
        <f t="shared" si="0"/>
        <v>3</v>
      </c>
      <c r="I14" s="46">
        <f t="shared" si="1"/>
        <v>0</v>
      </c>
    </row>
    <row r="15" spans="2:9" x14ac:dyDescent="0.55000000000000004">
      <c r="B15" s="39" t="s">
        <v>167</v>
      </c>
      <c r="C15" s="38">
        <v>2</v>
      </c>
      <c r="G15" s="45" t="s">
        <v>164</v>
      </c>
      <c r="H15" s="3">
        <f t="shared" si="0"/>
        <v>2</v>
      </c>
      <c r="I15" s="46">
        <f t="shared" si="1"/>
        <v>1</v>
      </c>
    </row>
    <row r="16" spans="2:9" ht="14.7" thickBot="1" x14ac:dyDescent="0.6">
      <c r="B16" s="39" t="s">
        <v>146</v>
      </c>
      <c r="C16" s="38">
        <v>5</v>
      </c>
      <c r="G16" s="47" t="s">
        <v>167</v>
      </c>
      <c r="H16" s="3">
        <f t="shared" si="0"/>
        <v>1</v>
      </c>
      <c r="I16" s="46">
        <f t="shared" si="1"/>
        <v>1</v>
      </c>
    </row>
    <row r="17" spans="2:9" x14ac:dyDescent="0.55000000000000004">
      <c r="B17" s="39" t="s">
        <v>140</v>
      </c>
      <c r="C17" s="38">
        <v>7</v>
      </c>
      <c r="H17" s="48">
        <f>SUM(H6:H16)</f>
        <v>25</v>
      </c>
      <c r="I17" s="49">
        <f>SUM(I6:I16)</f>
        <v>25</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H53"/>
  <sheetViews>
    <sheetView zoomScale="98" zoomScaleNormal="98" workbookViewId="0">
      <selection activeCell="H3" sqref="H3"/>
    </sheetView>
  </sheetViews>
  <sheetFormatPr defaultRowHeight="14.4" x14ac:dyDescent="0.55000000000000004"/>
  <cols>
    <col min="1" max="1" width="15" customWidth="1"/>
    <col min="2" max="2" width="25.20703125" bestFit="1" customWidth="1"/>
    <col min="3" max="3" width="26.89453125" bestFit="1" customWidth="1"/>
    <col min="4" max="4" width="9.62890625" bestFit="1" customWidth="1"/>
    <col min="5" max="5" width="7.3125" bestFit="1" customWidth="1"/>
    <col min="6" max="6" width="16.3671875" bestFit="1" customWidth="1"/>
    <col min="7" max="7" width="12.05078125" bestFit="1" customWidth="1"/>
    <col min="8" max="8" width="21.15625" bestFit="1" customWidth="1"/>
    <col min="9" max="50" width="3.68359375" bestFit="1" customWidth="1"/>
    <col min="51" max="51" width="23.89453125" bestFit="1" customWidth="1"/>
    <col min="52" max="52" width="8.20703125" bestFit="1" customWidth="1"/>
    <col min="53" max="53" width="17.9453125" bestFit="1" customWidth="1"/>
    <col min="54" max="54" width="8.20703125" bestFit="1" customWidth="1"/>
    <col min="55" max="55" width="15.68359375" bestFit="1" customWidth="1"/>
    <col min="56" max="56" width="8.20703125" bestFit="1" customWidth="1"/>
    <col min="57" max="57" width="23.62890625" bestFit="1" customWidth="1"/>
    <col min="58" max="58" width="8.20703125" bestFit="1" customWidth="1"/>
    <col min="59" max="59" width="23.05078125" bestFit="1" customWidth="1"/>
    <col min="60" max="60" width="8.20703125" bestFit="1" customWidth="1"/>
    <col min="61" max="61" width="21.83984375" bestFit="1" customWidth="1"/>
    <col min="62" max="62" width="8.20703125" bestFit="1" customWidth="1"/>
    <col min="63" max="63" width="25" bestFit="1" customWidth="1"/>
    <col min="64" max="64" width="8.20703125" bestFit="1" customWidth="1"/>
    <col min="65" max="65" width="19.5234375" bestFit="1" customWidth="1"/>
    <col min="66" max="66" width="8.20703125" bestFit="1" customWidth="1"/>
    <col min="67" max="67" width="15.89453125" bestFit="1" customWidth="1"/>
    <col min="68" max="68" width="8.20703125" bestFit="1" customWidth="1"/>
    <col min="69" max="69" width="16.578125" bestFit="1" customWidth="1"/>
    <col min="70" max="70" width="8.20703125" bestFit="1" customWidth="1"/>
    <col min="71" max="71" width="24.3125" bestFit="1" customWidth="1"/>
    <col min="72" max="72" width="8.20703125" bestFit="1" customWidth="1"/>
    <col min="73" max="73" width="19.7890625" bestFit="1" customWidth="1"/>
    <col min="74" max="74" width="8.20703125" bestFit="1" customWidth="1"/>
    <col min="75" max="75" width="25.734375" bestFit="1" customWidth="1"/>
    <col min="76" max="76" width="8.20703125" bestFit="1" customWidth="1"/>
    <col min="77" max="77" width="19.1015625" bestFit="1" customWidth="1"/>
    <col min="78" max="78" width="8.20703125" bestFit="1" customWidth="1"/>
    <col min="79" max="79" width="20.3125" bestFit="1" customWidth="1"/>
    <col min="80" max="80" width="8.20703125" bestFit="1" customWidth="1"/>
    <col min="81" max="81" width="18.41796875" bestFit="1" customWidth="1"/>
    <col min="82" max="82" width="8.20703125" bestFit="1" customWidth="1"/>
    <col min="83" max="83" width="17.578125" bestFit="1" customWidth="1"/>
    <col min="84" max="84" width="8.20703125" bestFit="1" customWidth="1"/>
    <col min="85" max="85" width="16.62890625" bestFit="1" customWidth="1"/>
    <col min="86" max="86" width="8.20703125" bestFit="1" customWidth="1"/>
    <col min="87" max="87" width="21.20703125" bestFit="1" customWidth="1"/>
    <col min="88" max="88" width="8.20703125" bestFit="1" customWidth="1"/>
    <col min="89" max="89" width="14.62890625" bestFit="1" customWidth="1"/>
    <col min="90" max="90" width="8.20703125" bestFit="1" customWidth="1"/>
    <col min="91" max="91" width="15.26171875" bestFit="1" customWidth="1"/>
    <col min="92" max="92" width="8.20703125" bestFit="1" customWidth="1"/>
    <col min="93" max="93" width="18.41796875" bestFit="1" customWidth="1"/>
    <col min="94" max="94" width="8.20703125" bestFit="1" customWidth="1"/>
    <col min="95" max="95" width="22.15625" bestFit="1" customWidth="1"/>
    <col min="96" max="96" width="8.20703125" bestFit="1" customWidth="1"/>
    <col min="97" max="97" width="17.3671875" bestFit="1" customWidth="1"/>
    <col min="98" max="98" width="8.20703125" bestFit="1" customWidth="1"/>
    <col min="99" max="99" width="20.62890625" bestFit="1" customWidth="1"/>
    <col min="100" max="100" width="8.20703125" bestFit="1" customWidth="1"/>
    <col min="101" max="101" width="20.47265625" bestFit="1" customWidth="1"/>
    <col min="102" max="102" width="8.20703125" bestFit="1" customWidth="1"/>
    <col min="103" max="103" width="19.47265625" bestFit="1" customWidth="1"/>
    <col min="104" max="104" width="21.20703125" bestFit="1" customWidth="1"/>
    <col min="105" max="105" width="8.20703125" bestFit="1" customWidth="1"/>
    <col min="106" max="106" width="27.1015625" bestFit="1" customWidth="1"/>
    <col min="107" max="107" width="28.9453125" bestFit="1" customWidth="1"/>
    <col min="108" max="108" width="8.20703125" bestFit="1" customWidth="1"/>
    <col min="109" max="109" width="22.578125" bestFit="1" customWidth="1"/>
    <col min="110" max="110" width="24.3671875" bestFit="1" customWidth="1"/>
    <col min="111" max="111" width="8.20703125" bestFit="1" customWidth="1"/>
    <col min="112" max="112" width="28.15625" bestFit="1" customWidth="1"/>
    <col min="113" max="113" width="30.3125" bestFit="1" customWidth="1"/>
    <col min="114" max="114" width="8.20703125" bestFit="1" customWidth="1"/>
    <col min="115" max="115" width="21.578125" bestFit="1" customWidth="1"/>
    <col min="116" max="116" width="23.68359375" bestFit="1" customWidth="1"/>
    <col min="117" max="117" width="8.20703125" bestFit="1" customWidth="1"/>
    <col min="118" max="118" width="22.62890625" bestFit="1" customWidth="1"/>
    <col min="119" max="119" width="24.9453125" bestFit="1" customWidth="1"/>
    <col min="120" max="120" width="8.20703125" bestFit="1" customWidth="1"/>
    <col min="121" max="121" width="20.83984375" bestFit="1" customWidth="1"/>
    <col min="122" max="122" width="23" bestFit="1" customWidth="1"/>
    <col min="123" max="123" width="8.20703125" bestFit="1" customWidth="1"/>
    <col min="124" max="124" width="20" bestFit="1" customWidth="1"/>
    <col min="125" max="125" width="22.15625" bestFit="1" customWidth="1"/>
    <col min="126" max="126" width="8.20703125" bestFit="1" customWidth="1"/>
    <col min="127" max="127" width="19.41796875" bestFit="1" customWidth="1"/>
    <col min="128" max="128" width="21.26171875" bestFit="1" customWidth="1"/>
    <col min="129" max="129" width="8.20703125" bestFit="1" customWidth="1"/>
    <col min="130" max="130" width="23.578125" bestFit="1" customWidth="1"/>
    <col min="131" max="131" width="25.7890625" bestFit="1" customWidth="1"/>
    <col min="132" max="132" width="8.20703125" bestFit="1" customWidth="1"/>
    <col min="133" max="133" width="17.41796875" bestFit="1" customWidth="1"/>
    <col min="134" max="134" width="19.20703125" bestFit="1" customWidth="1"/>
    <col min="135" max="135" width="8.20703125" bestFit="1" customWidth="1"/>
    <col min="136" max="136" width="17.89453125" bestFit="1" customWidth="1"/>
    <col min="137" max="137" width="19.83984375" bestFit="1" customWidth="1"/>
    <col min="138" max="138" width="8.20703125" bestFit="1" customWidth="1"/>
    <col min="139" max="139" width="20.9453125" bestFit="1" customWidth="1"/>
    <col min="140" max="140" width="23" bestFit="1" customWidth="1"/>
    <col min="141" max="141" width="8.20703125" bestFit="1" customWidth="1"/>
    <col min="142" max="142" width="24.5234375" bestFit="1" customWidth="1"/>
    <col min="143" max="143" width="26.734375" bestFit="1" customWidth="1"/>
    <col min="144" max="144" width="8.20703125" bestFit="1" customWidth="1"/>
    <col min="145" max="145" width="21.3671875" bestFit="1" customWidth="1"/>
    <col min="146" max="146" width="21.9453125" bestFit="1" customWidth="1"/>
    <col min="147" max="147" width="8.20703125" bestFit="1" customWidth="1"/>
    <col min="148" max="148" width="23.15625" bestFit="1" customWidth="1"/>
    <col min="149" max="149" width="25.26171875" bestFit="1" customWidth="1"/>
    <col min="150" max="150" width="8.20703125" bestFit="1" customWidth="1"/>
  </cols>
  <sheetData>
    <row r="1" spans="1:8" x14ac:dyDescent="0.55000000000000004">
      <c r="A1" s="37" t="s">
        <v>171</v>
      </c>
      <c r="B1" t="s">
        <v>423</v>
      </c>
    </row>
    <row r="3" spans="1:8" x14ac:dyDescent="0.55000000000000004">
      <c r="A3" s="37" t="s">
        <v>222</v>
      </c>
      <c r="B3" s="37" t="s">
        <v>221</v>
      </c>
      <c r="C3" s="37" t="s">
        <v>233</v>
      </c>
      <c r="D3" s="37" t="s">
        <v>170</v>
      </c>
      <c r="E3" s="37" t="s">
        <v>422</v>
      </c>
      <c r="F3" s="37" t="s">
        <v>228</v>
      </c>
      <c r="G3" s="37" t="s">
        <v>136</v>
      </c>
      <c r="H3" s="37" t="s">
        <v>172</v>
      </c>
    </row>
    <row r="4" spans="1:8" x14ac:dyDescent="0.55000000000000004">
      <c r="A4" s="33">
        <v>1</v>
      </c>
      <c r="B4" t="s">
        <v>287</v>
      </c>
      <c r="C4" t="s">
        <v>337</v>
      </c>
      <c r="D4" t="s">
        <v>138</v>
      </c>
      <c r="E4" t="s">
        <v>387</v>
      </c>
      <c r="F4" t="s">
        <v>140</v>
      </c>
      <c r="G4" t="s">
        <v>139</v>
      </c>
      <c r="H4" t="s">
        <v>174</v>
      </c>
    </row>
    <row r="5" spans="1:8" x14ac:dyDescent="0.55000000000000004">
      <c r="A5" s="33">
        <v>2</v>
      </c>
      <c r="B5" t="s">
        <v>288</v>
      </c>
      <c r="C5" t="s">
        <v>338</v>
      </c>
      <c r="D5" t="s">
        <v>138</v>
      </c>
      <c r="E5" t="s">
        <v>388</v>
      </c>
      <c r="F5" t="s">
        <v>140</v>
      </c>
      <c r="G5" t="s">
        <v>139</v>
      </c>
      <c r="H5" t="s">
        <v>175</v>
      </c>
    </row>
    <row r="6" spans="1:8" x14ac:dyDescent="0.55000000000000004">
      <c r="A6" s="33">
        <v>3</v>
      </c>
      <c r="B6" t="s">
        <v>289</v>
      </c>
      <c r="C6" t="s">
        <v>339</v>
      </c>
      <c r="D6" t="s">
        <v>142</v>
      </c>
      <c r="E6" t="s">
        <v>389</v>
      </c>
      <c r="F6" t="s">
        <v>144</v>
      </c>
      <c r="G6" t="s">
        <v>143</v>
      </c>
      <c r="H6" t="s">
        <v>177</v>
      </c>
    </row>
    <row r="7" spans="1:8" x14ac:dyDescent="0.55000000000000004">
      <c r="A7" s="33">
        <v>4</v>
      </c>
      <c r="B7" t="s">
        <v>290</v>
      </c>
      <c r="C7" t="s">
        <v>340</v>
      </c>
      <c r="D7" t="s">
        <v>138</v>
      </c>
      <c r="E7" t="s">
        <v>390</v>
      </c>
      <c r="F7" t="s">
        <v>140</v>
      </c>
      <c r="G7" t="s">
        <v>139</v>
      </c>
      <c r="H7" t="s">
        <v>178</v>
      </c>
    </row>
    <row r="8" spans="1:8" x14ac:dyDescent="0.55000000000000004">
      <c r="A8" s="33">
        <v>5</v>
      </c>
      <c r="B8" t="s">
        <v>291</v>
      </c>
      <c r="C8" t="s">
        <v>341</v>
      </c>
      <c r="D8" t="s">
        <v>142</v>
      </c>
      <c r="E8" t="s">
        <v>391</v>
      </c>
      <c r="F8" t="s">
        <v>140</v>
      </c>
      <c r="G8" t="s">
        <v>139</v>
      </c>
      <c r="H8" t="s">
        <v>179</v>
      </c>
    </row>
    <row r="9" spans="1:8" x14ac:dyDescent="0.55000000000000004">
      <c r="A9" s="33">
        <v>6</v>
      </c>
      <c r="B9" t="s">
        <v>292</v>
      </c>
      <c r="C9" t="s">
        <v>342</v>
      </c>
      <c r="D9" t="s">
        <v>142</v>
      </c>
      <c r="E9" t="s">
        <v>388</v>
      </c>
      <c r="F9" t="s">
        <v>140</v>
      </c>
      <c r="G9" t="s">
        <v>139</v>
      </c>
      <c r="H9" t="s">
        <v>180</v>
      </c>
    </row>
    <row r="10" spans="1:8" x14ac:dyDescent="0.55000000000000004">
      <c r="A10" s="33">
        <v>7</v>
      </c>
      <c r="B10" t="s">
        <v>293</v>
      </c>
      <c r="C10" t="s">
        <v>343</v>
      </c>
      <c r="D10" t="s">
        <v>138</v>
      </c>
      <c r="E10" t="s">
        <v>392</v>
      </c>
      <c r="F10" t="s">
        <v>140</v>
      </c>
      <c r="G10" t="s">
        <v>139</v>
      </c>
      <c r="H10" t="s">
        <v>181</v>
      </c>
    </row>
    <row r="11" spans="1:8" x14ac:dyDescent="0.55000000000000004">
      <c r="A11" s="33">
        <v>8</v>
      </c>
      <c r="B11" t="s">
        <v>294</v>
      </c>
      <c r="C11" t="s">
        <v>344</v>
      </c>
      <c r="D11" t="s">
        <v>142</v>
      </c>
      <c r="E11" t="s">
        <v>393</v>
      </c>
      <c r="F11" t="s">
        <v>140</v>
      </c>
      <c r="G11" t="s">
        <v>139</v>
      </c>
      <c r="H11" t="s">
        <v>182</v>
      </c>
    </row>
    <row r="12" spans="1:8" x14ac:dyDescent="0.55000000000000004">
      <c r="A12" s="33">
        <v>9</v>
      </c>
      <c r="B12" t="s">
        <v>295</v>
      </c>
      <c r="C12" t="s">
        <v>345</v>
      </c>
      <c r="D12" t="s">
        <v>138</v>
      </c>
      <c r="E12" t="s">
        <v>394</v>
      </c>
      <c r="F12" t="s">
        <v>146</v>
      </c>
      <c r="G12" t="s">
        <v>139</v>
      </c>
      <c r="H12" t="s">
        <v>183</v>
      </c>
    </row>
    <row r="13" spans="1:8" x14ac:dyDescent="0.55000000000000004">
      <c r="A13" s="33">
        <v>10</v>
      </c>
      <c r="B13" t="s">
        <v>296</v>
      </c>
      <c r="C13" t="s">
        <v>346</v>
      </c>
      <c r="D13" t="s">
        <v>142</v>
      </c>
      <c r="E13" t="s">
        <v>395</v>
      </c>
      <c r="F13" t="s">
        <v>146</v>
      </c>
      <c r="G13" t="s">
        <v>139</v>
      </c>
      <c r="H13" t="s">
        <v>181</v>
      </c>
    </row>
    <row r="14" spans="1:8" x14ac:dyDescent="0.55000000000000004">
      <c r="A14" s="33">
        <v>11</v>
      </c>
      <c r="B14" t="s">
        <v>297</v>
      </c>
      <c r="C14" t="s">
        <v>347</v>
      </c>
      <c r="D14" t="s">
        <v>142</v>
      </c>
      <c r="E14" t="s">
        <v>396</v>
      </c>
      <c r="F14" t="s">
        <v>146</v>
      </c>
      <c r="G14" t="s">
        <v>139</v>
      </c>
      <c r="H14" t="s">
        <v>184</v>
      </c>
    </row>
    <row r="15" spans="1:8" x14ac:dyDescent="0.55000000000000004">
      <c r="A15" s="33">
        <v>12</v>
      </c>
      <c r="B15" t="s">
        <v>298</v>
      </c>
      <c r="C15" t="s">
        <v>348</v>
      </c>
      <c r="D15" t="s">
        <v>138</v>
      </c>
      <c r="E15" t="s">
        <v>397</v>
      </c>
      <c r="F15" t="s">
        <v>146</v>
      </c>
      <c r="G15" t="s">
        <v>139</v>
      </c>
      <c r="H15" t="s">
        <v>185</v>
      </c>
    </row>
    <row r="16" spans="1:8" x14ac:dyDescent="0.55000000000000004">
      <c r="A16" s="33">
        <v>13</v>
      </c>
      <c r="B16" t="s">
        <v>299</v>
      </c>
      <c r="C16" t="s">
        <v>349</v>
      </c>
      <c r="D16" t="s">
        <v>138</v>
      </c>
      <c r="E16" t="s">
        <v>397</v>
      </c>
      <c r="F16" t="s">
        <v>146</v>
      </c>
      <c r="G16" t="s">
        <v>139</v>
      </c>
      <c r="H16" t="s">
        <v>186</v>
      </c>
    </row>
    <row r="17" spans="1:8" x14ac:dyDescent="0.55000000000000004">
      <c r="A17" s="33">
        <v>14</v>
      </c>
      <c r="B17" t="s">
        <v>300</v>
      </c>
      <c r="C17" t="s">
        <v>350</v>
      </c>
      <c r="D17" t="s">
        <v>142</v>
      </c>
      <c r="E17" t="s">
        <v>398</v>
      </c>
      <c r="F17" t="s">
        <v>149</v>
      </c>
      <c r="G17" t="s">
        <v>148</v>
      </c>
      <c r="H17" t="s">
        <v>187</v>
      </c>
    </row>
    <row r="18" spans="1:8" x14ac:dyDescent="0.55000000000000004">
      <c r="A18" s="33">
        <v>15</v>
      </c>
      <c r="B18" t="s">
        <v>301</v>
      </c>
      <c r="C18" t="s">
        <v>351</v>
      </c>
      <c r="D18" t="s">
        <v>138</v>
      </c>
      <c r="E18" t="s">
        <v>399</v>
      </c>
      <c r="F18" t="s">
        <v>149</v>
      </c>
      <c r="G18" t="s">
        <v>148</v>
      </c>
      <c r="H18" t="s">
        <v>188</v>
      </c>
    </row>
    <row r="19" spans="1:8" x14ac:dyDescent="0.55000000000000004">
      <c r="A19" s="33">
        <v>16</v>
      </c>
      <c r="B19" t="s">
        <v>302</v>
      </c>
      <c r="C19" t="s">
        <v>352</v>
      </c>
      <c r="D19" t="s">
        <v>142</v>
      </c>
      <c r="E19" t="s">
        <v>389</v>
      </c>
      <c r="F19" t="s">
        <v>149</v>
      </c>
      <c r="G19" t="s">
        <v>148</v>
      </c>
      <c r="H19" t="s">
        <v>178</v>
      </c>
    </row>
    <row r="20" spans="1:8" x14ac:dyDescent="0.55000000000000004">
      <c r="A20" s="33">
        <v>17</v>
      </c>
      <c r="B20" t="s">
        <v>303</v>
      </c>
      <c r="C20" t="s">
        <v>353</v>
      </c>
      <c r="D20" t="s">
        <v>142</v>
      </c>
      <c r="E20" t="s">
        <v>400</v>
      </c>
      <c r="F20" t="s">
        <v>149</v>
      </c>
      <c r="G20" t="s">
        <v>148</v>
      </c>
      <c r="H20" t="s">
        <v>189</v>
      </c>
    </row>
    <row r="21" spans="1:8" x14ac:dyDescent="0.55000000000000004">
      <c r="A21" s="33">
        <v>18</v>
      </c>
      <c r="B21" t="s">
        <v>304</v>
      </c>
      <c r="C21" t="s">
        <v>354</v>
      </c>
      <c r="D21" t="s">
        <v>142</v>
      </c>
      <c r="E21" t="s">
        <v>398</v>
      </c>
      <c r="F21" t="s">
        <v>149</v>
      </c>
      <c r="G21" t="s">
        <v>148</v>
      </c>
      <c r="H21" t="s">
        <v>190</v>
      </c>
    </row>
    <row r="22" spans="1:8" x14ac:dyDescent="0.55000000000000004">
      <c r="A22" s="33">
        <v>19</v>
      </c>
      <c r="B22" t="s">
        <v>305</v>
      </c>
      <c r="C22" t="s">
        <v>355</v>
      </c>
      <c r="D22" t="s">
        <v>138</v>
      </c>
      <c r="E22" t="s">
        <v>397</v>
      </c>
      <c r="F22" t="s">
        <v>151</v>
      </c>
      <c r="G22" t="s">
        <v>139</v>
      </c>
      <c r="H22" t="s">
        <v>191</v>
      </c>
    </row>
    <row r="23" spans="1:8" x14ac:dyDescent="0.55000000000000004">
      <c r="A23" s="33">
        <v>20</v>
      </c>
      <c r="B23" t="s">
        <v>306</v>
      </c>
      <c r="C23" t="s">
        <v>356</v>
      </c>
      <c r="D23" t="s">
        <v>142</v>
      </c>
      <c r="E23" t="s">
        <v>401</v>
      </c>
      <c r="F23" t="s">
        <v>151</v>
      </c>
      <c r="G23" t="s">
        <v>139</v>
      </c>
      <c r="H23" t="s">
        <v>192</v>
      </c>
    </row>
    <row r="24" spans="1:8" x14ac:dyDescent="0.55000000000000004">
      <c r="A24" s="33">
        <v>21</v>
      </c>
      <c r="B24" t="s">
        <v>307</v>
      </c>
      <c r="C24" t="s">
        <v>357</v>
      </c>
      <c r="D24" t="s">
        <v>142</v>
      </c>
      <c r="E24" t="s">
        <v>402</v>
      </c>
      <c r="F24" t="s">
        <v>151</v>
      </c>
      <c r="G24" t="s">
        <v>139</v>
      </c>
      <c r="H24" t="s">
        <v>193</v>
      </c>
    </row>
    <row r="25" spans="1:8" x14ac:dyDescent="0.55000000000000004">
      <c r="A25" s="33">
        <v>22</v>
      </c>
      <c r="B25" t="s">
        <v>308</v>
      </c>
      <c r="C25" t="s">
        <v>358</v>
      </c>
      <c r="D25" t="s">
        <v>138</v>
      </c>
      <c r="E25" t="s">
        <v>395</v>
      </c>
      <c r="F25" t="s">
        <v>151</v>
      </c>
      <c r="G25" t="s">
        <v>139</v>
      </c>
      <c r="H25" t="s">
        <v>194</v>
      </c>
    </row>
    <row r="26" spans="1:8" x14ac:dyDescent="0.55000000000000004">
      <c r="A26" s="33">
        <v>23</v>
      </c>
      <c r="B26" t="s">
        <v>309</v>
      </c>
      <c r="C26" t="s">
        <v>359</v>
      </c>
      <c r="D26" t="s">
        <v>138</v>
      </c>
      <c r="E26" t="s">
        <v>403</v>
      </c>
      <c r="F26" t="s">
        <v>151</v>
      </c>
      <c r="G26" t="s">
        <v>139</v>
      </c>
      <c r="H26" t="s">
        <v>195</v>
      </c>
    </row>
    <row r="27" spans="1:8" x14ac:dyDescent="0.55000000000000004">
      <c r="A27" s="33">
        <v>24</v>
      </c>
      <c r="B27" t="s">
        <v>310</v>
      </c>
      <c r="C27" t="s">
        <v>360</v>
      </c>
      <c r="D27" t="s">
        <v>138</v>
      </c>
      <c r="E27" t="s">
        <v>392</v>
      </c>
      <c r="F27" t="s">
        <v>151</v>
      </c>
      <c r="G27" t="s">
        <v>139</v>
      </c>
      <c r="H27" t="s">
        <v>196</v>
      </c>
    </row>
    <row r="28" spans="1:8" x14ac:dyDescent="0.55000000000000004">
      <c r="A28" s="33">
        <v>25</v>
      </c>
      <c r="B28" t="s">
        <v>311</v>
      </c>
      <c r="C28" t="s">
        <v>361</v>
      </c>
      <c r="D28" t="s">
        <v>138</v>
      </c>
      <c r="E28" t="s">
        <v>404</v>
      </c>
      <c r="F28" t="s">
        <v>151</v>
      </c>
      <c r="G28" t="s">
        <v>139</v>
      </c>
      <c r="H28" t="s">
        <v>181</v>
      </c>
    </row>
    <row r="29" spans="1:8" x14ac:dyDescent="0.55000000000000004">
      <c r="A29" s="33">
        <v>26</v>
      </c>
      <c r="B29" t="s">
        <v>312</v>
      </c>
      <c r="C29" t="s">
        <v>362</v>
      </c>
      <c r="D29" t="s">
        <v>138</v>
      </c>
      <c r="E29" t="s">
        <v>405</v>
      </c>
      <c r="F29" t="s">
        <v>151</v>
      </c>
      <c r="G29" t="s">
        <v>139</v>
      </c>
      <c r="H29" t="s">
        <v>174</v>
      </c>
    </row>
    <row r="30" spans="1:8" x14ac:dyDescent="0.55000000000000004">
      <c r="A30" s="33">
        <v>27</v>
      </c>
      <c r="B30" t="s">
        <v>313</v>
      </c>
      <c r="C30" t="s">
        <v>363</v>
      </c>
      <c r="D30" t="s">
        <v>142</v>
      </c>
      <c r="E30" t="s">
        <v>391</v>
      </c>
      <c r="F30" t="s">
        <v>153</v>
      </c>
      <c r="G30" t="s">
        <v>148</v>
      </c>
      <c r="H30" t="s">
        <v>197</v>
      </c>
    </row>
    <row r="31" spans="1:8" x14ac:dyDescent="0.55000000000000004">
      <c r="A31" s="33">
        <v>28</v>
      </c>
      <c r="B31" t="s">
        <v>314</v>
      </c>
      <c r="C31" t="s">
        <v>364</v>
      </c>
      <c r="D31" t="s">
        <v>142</v>
      </c>
      <c r="E31" t="s">
        <v>406</v>
      </c>
      <c r="F31" t="s">
        <v>153</v>
      </c>
      <c r="G31" t="s">
        <v>148</v>
      </c>
      <c r="H31" t="s">
        <v>186</v>
      </c>
    </row>
    <row r="32" spans="1:8" x14ac:dyDescent="0.55000000000000004">
      <c r="A32" s="33">
        <v>29</v>
      </c>
      <c r="B32" t="s">
        <v>315</v>
      </c>
      <c r="C32" t="s">
        <v>365</v>
      </c>
      <c r="D32" t="s">
        <v>138</v>
      </c>
      <c r="E32" t="s">
        <v>407</v>
      </c>
      <c r="F32" t="s">
        <v>153</v>
      </c>
      <c r="G32" t="s">
        <v>148</v>
      </c>
      <c r="H32" t="s">
        <v>181</v>
      </c>
    </row>
    <row r="33" spans="1:8" x14ac:dyDescent="0.55000000000000004">
      <c r="A33" s="33">
        <v>30</v>
      </c>
      <c r="B33" t="s">
        <v>316</v>
      </c>
      <c r="C33" t="s">
        <v>366</v>
      </c>
      <c r="D33" t="s">
        <v>138</v>
      </c>
      <c r="E33" t="s">
        <v>408</v>
      </c>
      <c r="F33" t="s">
        <v>156</v>
      </c>
      <c r="G33" t="s">
        <v>155</v>
      </c>
      <c r="H33" t="s">
        <v>198</v>
      </c>
    </row>
    <row r="34" spans="1:8" x14ac:dyDescent="0.55000000000000004">
      <c r="A34" s="33">
        <v>31</v>
      </c>
      <c r="B34" t="s">
        <v>317</v>
      </c>
      <c r="C34" t="s">
        <v>367</v>
      </c>
      <c r="D34" t="s">
        <v>138</v>
      </c>
      <c r="E34" t="s">
        <v>409</v>
      </c>
      <c r="F34" t="s">
        <v>156</v>
      </c>
      <c r="G34" t="s">
        <v>155</v>
      </c>
      <c r="H34" t="s">
        <v>197</v>
      </c>
    </row>
    <row r="35" spans="1:8" x14ac:dyDescent="0.55000000000000004">
      <c r="A35" s="33">
        <v>32</v>
      </c>
      <c r="B35" t="s">
        <v>318</v>
      </c>
      <c r="C35" t="s">
        <v>368</v>
      </c>
      <c r="D35" t="s">
        <v>138</v>
      </c>
      <c r="E35" t="s">
        <v>391</v>
      </c>
      <c r="F35" t="s">
        <v>156</v>
      </c>
      <c r="G35" t="s">
        <v>155</v>
      </c>
      <c r="H35" t="s">
        <v>195</v>
      </c>
    </row>
    <row r="36" spans="1:8" x14ac:dyDescent="0.55000000000000004">
      <c r="A36" s="33">
        <v>33</v>
      </c>
      <c r="B36" t="s">
        <v>319</v>
      </c>
      <c r="C36" t="s">
        <v>369</v>
      </c>
      <c r="D36" t="s">
        <v>142</v>
      </c>
      <c r="E36" t="s">
        <v>410</v>
      </c>
      <c r="F36" t="s">
        <v>156</v>
      </c>
      <c r="G36" t="s">
        <v>155</v>
      </c>
      <c r="H36" t="s">
        <v>199</v>
      </c>
    </row>
    <row r="37" spans="1:8" x14ac:dyDescent="0.55000000000000004">
      <c r="A37" s="33">
        <v>34</v>
      </c>
      <c r="B37" t="s">
        <v>320</v>
      </c>
      <c r="C37" t="s">
        <v>370</v>
      </c>
      <c r="D37" t="s">
        <v>142</v>
      </c>
      <c r="E37" t="s">
        <v>411</v>
      </c>
      <c r="F37" t="s">
        <v>156</v>
      </c>
      <c r="G37" t="s">
        <v>155</v>
      </c>
      <c r="H37" t="s">
        <v>193</v>
      </c>
    </row>
    <row r="38" spans="1:8" x14ac:dyDescent="0.55000000000000004">
      <c r="A38" s="33">
        <v>35</v>
      </c>
      <c r="B38" t="s">
        <v>321</v>
      </c>
      <c r="C38" t="s">
        <v>371</v>
      </c>
      <c r="D38" t="s">
        <v>142</v>
      </c>
      <c r="E38" t="s">
        <v>403</v>
      </c>
      <c r="F38" t="s">
        <v>156</v>
      </c>
      <c r="G38" t="s">
        <v>155</v>
      </c>
      <c r="H38" t="s">
        <v>200</v>
      </c>
    </row>
    <row r="39" spans="1:8" x14ac:dyDescent="0.55000000000000004">
      <c r="A39" s="33">
        <v>36</v>
      </c>
      <c r="B39" t="s">
        <v>322</v>
      </c>
      <c r="C39" t="s">
        <v>372</v>
      </c>
      <c r="D39" t="s">
        <v>142</v>
      </c>
      <c r="E39" t="s">
        <v>390</v>
      </c>
      <c r="F39" t="s">
        <v>156</v>
      </c>
      <c r="G39" t="s">
        <v>155</v>
      </c>
      <c r="H39" t="s">
        <v>193</v>
      </c>
    </row>
    <row r="40" spans="1:8" x14ac:dyDescent="0.55000000000000004">
      <c r="A40" s="33">
        <v>37</v>
      </c>
      <c r="B40" t="s">
        <v>323</v>
      </c>
      <c r="C40" t="s">
        <v>373</v>
      </c>
      <c r="D40" t="s">
        <v>142</v>
      </c>
      <c r="E40" t="s">
        <v>396</v>
      </c>
      <c r="F40" t="s">
        <v>156</v>
      </c>
      <c r="G40" t="s">
        <v>155</v>
      </c>
      <c r="H40" t="s">
        <v>201</v>
      </c>
    </row>
    <row r="41" spans="1:8" x14ac:dyDescent="0.55000000000000004">
      <c r="A41" s="33">
        <v>38</v>
      </c>
      <c r="B41" t="s">
        <v>324</v>
      </c>
      <c r="C41" t="s">
        <v>374</v>
      </c>
      <c r="D41" t="s">
        <v>142</v>
      </c>
      <c r="E41" t="s">
        <v>412</v>
      </c>
      <c r="F41" t="s">
        <v>156</v>
      </c>
      <c r="G41" t="s">
        <v>155</v>
      </c>
      <c r="H41" t="s">
        <v>174</v>
      </c>
    </row>
    <row r="42" spans="1:8" x14ac:dyDescent="0.55000000000000004">
      <c r="A42" s="33">
        <v>39</v>
      </c>
      <c r="B42" t="s">
        <v>325</v>
      </c>
      <c r="C42" t="s">
        <v>375</v>
      </c>
      <c r="D42" t="s">
        <v>142</v>
      </c>
      <c r="E42" t="s">
        <v>413</v>
      </c>
      <c r="F42" t="s">
        <v>159</v>
      </c>
      <c r="G42" t="s">
        <v>158</v>
      </c>
      <c r="H42" t="s">
        <v>196</v>
      </c>
    </row>
    <row r="43" spans="1:8" x14ac:dyDescent="0.55000000000000004">
      <c r="A43" s="33">
        <v>40</v>
      </c>
      <c r="B43" t="s">
        <v>326</v>
      </c>
      <c r="C43" t="s">
        <v>376</v>
      </c>
      <c r="D43" t="s">
        <v>142</v>
      </c>
      <c r="E43" t="s">
        <v>414</v>
      </c>
      <c r="F43" t="s">
        <v>159</v>
      </c>
      <c r="G43" t="s">
        <v>158</v>
      </c>
      <c r="H43" t="s">
        <v>195</v>
      </c>
    </row>
    <row r="44" spans="1:8" x14ac:dyDescent="0.55000000000000004">
      <c r="A44" s="33">
        <v>41</v>
      </c>
      <c r="B44" t="s">
        <v>327</v>
      </c>
      <c r="C44" t="s">
        <v>377</v>
      </c>
      <c r="D44" t="s">
        <v>138</v>
      </c>
      <c r="E44" t="s">
        <v>415</v>
      </c>
      <c r="F44" t="s">
        <v>159</v>
      </c>
      <c r="G44" t="s">
        <v>158</v>
      </c>
      <c r="H44" t="s">
        <v>202</v>
      </c>
    </row>
    <row r="45" spans="1:8" x14ac:dyDescent="0.55000000000000004">
      <c r="A45" s="33">
        <v>42</v>
      </c>
      <c r="B45" t="s">
        <v>328</v>
      </c>
      <c r="C45" t="s">
        <v>378</v>
      </c>
      <c r="D45" t="s">
        <v>138</v>
      </c>
      <c r="E45" t="s">
        <v>416</v>
      </c>
      <c r="F45" t="s">
        <v>161</v>
      </c>
      <c r="G45" t="s">
        <v>158</v>
      </c>
      <c r="H45" t="s">
        <v>203</v>
      </c>
    </row>
    <row r="46" spans="1:8" x14ac:dyDescent="0.55000000000000004">
      <c r="A46" s="33">
        <v>43</v>
      </c>
      <c r="B46" t="s">
        <v>329</v>
      </c>
      <c r="C46" t="s">
        <v>379</v>
      </c>
      <c r="D46" t="s">
        <v>138</v>
      </c>
      <c r="E46" t="s">
        <v>417</v>
      </c>
      <c r="F46" t="s">
        <v>161</v>
      </c>
      <c r="G46" t="s">
        <v>158</v>
      </c>
      <c r="H46" t="s">
        <v>196</v>
      </c>
    </row>
    <row r="47" spans="1:8" x14ac:dyDescent="0.55000000000000004">
      <c r="A47" s="33">
        <v>44</v>
      </c>
      <c r="B47" t="s">
        <v>330</v>
      </c>
      <c r="C47" t="s">
        <v>380</v>
      </c>
      <c r="D47" t="s">
        <v>138</v>
      </c>
      <c r="E47" t="s">
        <v>399</v>
      </c>
      <c r="F47" t="s">
        <v>161</v>
      </c>
      <c r="G47" t="s">
        <v>158</v>
      </c>
      <c r="H47" t="s">
        <v>202</v>
      </c>
    </row>
    <row r="48" spans="1:8" x14ac:dyDescent="0.55000000000000004">
      <c r="A48" s="33">
        <v>45</v>
      </c>
      <c r="B48" t="s">
        <v>331</v>
      </c>
      <c r="C48" t="s">
        <v>381</v>
      </c>
      <c r="D48" t="s">
        <v>138</v>
      </c>
      <c r="E48" t="s">
        <v>417</v>
      </c>
      <c r="F48" t="s">
        <v>164</v>
      </c>
      <c r="G48" t="s">
        <v>163</v>
      </c>
      <c r="H48" t="s">
        <v>204</v>
      </c>
    </row>
    <row r="49" spans="1:8" x14ac:dyDescent="0.55000000000000004">
      <c r="A49" s="33">
        <v>46</v>
      </c>
      <c r="B49" t="s">
        <v>332</v>
      </c>
      <c r="C49" t="s">
        <v>382</v>
      </c>
      <c r="D49" t="s">
        <v>142</v>
      </c>
      <c r="E49" t="s">
        <v>418</v>
      </c>
      <c r="F49" t="s">
        <v>164</v>
      </c>
      <c r="G49" t="s">
        <v>163</v>
      </c>
      <c r="H49" t="s">
        <v>195</v>
      </c>
    </row>
    <row r="50" spans="1:8" x14ac:dyDescent="0.55000000000000004">
      <c r="A50" s="33">
        <v>47</v>
      </c>
      <c r="B50" t="s">
        <v>333</v>
      </c>
      <c r="C50" t="s">
        <v>383</v>
      </c>
      <c r="D50" t="s">
        <v>138</v>
      </c>
      <c r="E50" t="s">
        <v>419</v>
      </c>
      <c r="F50" t="s">
        <v>164</v>
      </c>
      <c r="G50" t="s">
        <v>163</v>
      </c>
      <c r="H50" t="s">
        <v>195</v>
      </c>
    </row>
    <row r="51" spans="1:8" x14ac:dyDescent="0.55000000000000004">
      <c r="A51" s="33">
        <v>48</v>
      </c>
      <c r="B51" t="s">
        <v>334</v>
      </c>
      <c r="C51" t="s">
        <v>384</v>
      </c>
      <c r="D51" t="s">
        <v>138</v>
      </c>
      <c r="E51" t="s">
        <v>387</v>
      </c>
      <c r="F51" t="s">
        <v>167</v>
      </c>
      <c r="G51" t="s">
        <v>166</v>
      </c>
      <c r="H51" t="s">
        <v>177</v>
      </c>
    </row>
    <row r="52" spans="1:8" x14ac:dyDescent="0.55000000000000004">
      <c r="A52" s="33">
        <v>49</v>
      </c>
      <c r="B52" t="s">
        <v>335</v>
      </c>
      <c r="C52" t="s">
        <v>385</v>
      </c>
      <c r="D52" t="s">
        <v>142</v>
      </c>
      <c r="E52" t="s">
        <v>420</v>
      </c>
      <c r="F52" t="s">
        <v>167</v>
      </c>
      <c r="G52" t="s">
        <v>166</v>
      </c>
      <c r="H52" t="s">
        <v>205</v>
      </c>
    </row>
    <row r="53" spans="1:8" x14ac:dyDescent="0.55000000000000004">
      <c r="A53" s="33">
        <v>50</v>
      </c>
      <c r="B53" t="s">
        <v>336</v>
      </c>
      <c r="C53" t="s">
        <v>386</v>
      </c>
      <c r="D53" t="s">
        <v>142</v>
      </c>
      <c r="E53" t="s">
        <v>421</v>
      </c>
      <c r="F53" t="s">
        <v>144</v>
      </c>
      <c r="G53" t="s">
        <v>143</v>
      </c>
      <c r="H53" t="s">
        <v>206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workbookViewId="0">
      <pane xSplit="1" ySplit="1" topLeftCell="B26" activePane="bottomRight" state="frozen"/>
      <selection pane="topRight" activeCell="B1" sqref="B1"/>
      <selection pane="bottomLeft" activeCell="A2" sqref="A2"/>
      <selection pane="bottomRight" activeCell="F48" sqref="F48"/>
    </sheetView>
  </sheetViews>
  <sheetFormatPr defaultRowHeight="14.4" x14ac:dyDescent="0.55000000000000004"/>
  <cols>
    <col min="1" max="1" width="9.83984375" bestFit="1" customWidth="1"/>
    <col min="2" max="2" width="26" customWidth="1"/>
    <col min="3" max="3" width="8" customWidth="1"/>
    <col min="4" max="4" width="12" customWidth="1"/>
    <col min="5" max="5" width="11.83984375" bestFit="1" customWidth="1"/>
    <col min="6" max="6" width="13.83984375" bestFit="1" customWidth="1"/>
    <col min="7" max="7" width="12.05078125" style="24" customWidth="1"/>
    <col min="8" max="8" width="13.41796875" customWidth="1"/>
    <col min="9" max="9" width="10.9453125" customWidth="1"/>
    <col min="10" max="10" width="12.734375" customWidth="1"/>
    <col min="11" max="11" width="18.68359375" customWidth="1"/>
    <col min="12" max="12" width="13.83984375" customWidth="1"/>
    <col min="13" max="13" width="26.83984375" customWidth="1"/>
    <col min="14" max="14" width="11.68359375" bestFit="1" customWidth="1"/>
    <col min="15" max="15" width="10.41796875" customWidth="1"/>
    <col min="16" max="16" width="10.26171875" bestFit="1" customWidth="1"/>
    <col min="17" max="17" width="16" customWidth="1"/>
    <col min="18" max="18" width="24" bestFit="1" customWidth="1"/>
    <col min="19" max="19" width="10.83984375" customWidth="1"/>
  </cols>
  <sheetData>
    <row r="1" spans="1:19" s="1" customFormat="1" x14ac:dyDescent="0.55000000000000004">
      <c r="A1" s="4" t="s">
        <v>222</v>
      </c>
      <c r="B1" s="6" t="s">
        <v>221</v>
      </c>
      <c r="C1" s="4" t="s">
        <v>0</v>
      </c>
      <c r="D1" s="4" t="s">
        <v>1</v>
      </c>
      <c r="E1" s="4" t="s">
        <v>2</v>
      </c>
      <c r="F1" s="4" t="s">
        <v>3</v>
      </c>
      <c r="G1" s="23" t="s">
        <v>4</v>
      </c>
      <c r="H1" s="4" t="s">
        <v>5</v>
      </c>
      <c r="I1" s="4" t="s">
        <v>170</v>
      </c>
      <c r="J1" s="4" t="s">
        <v>137</v>
      </c>
      <c r="K1" s="4" t="s">
        <v>228</v>
      </c>
      <c r="L1" s="4" t="s">
        <v>136</v>
      </c>
      <c r="M1" s="4" t="s">
        <v>233</v>
      </c>
      <c r="N1" s="7" t="s">
        <v>245</v>
      </c>
      <c r="O1" s="4" t="s">
        <v>207</v>
      </c>
      <c r="P1" s="4" t="s">
        <v>208</v>
      </c>
      <c r="Q1" s="4" t="s">
        <v>171</v>
      </c>
      <c r="R1" s="4" t="s">
        <v>172</v>
      </c>
      <c r="S1" s="4" t="s">
        <v>238</v>
      </c>
    </row>
    <row r="2" spans="1:19" x14ac:dyDescent="0.55000000000000004">
      <c r="A2" s="33">
        <v>1</v>
      </c>
      <c r="B2" s="3" t="str">
        <f>UPPER($C2&amp;" "&amp;$D2&amp;" "&amp;$F2)</f>
        <v>MS. ANNIE ABBOTT</v>
      </c>
      <c r="C2" s="3" t="s">
        <v>6</v>
      </c>
      <c r="D2" s="3" t="s">
        <v>7</v>
      </c>
      <c r="E2" s="3"/>
      <c r="F2" s="3" t="s">
        <v>8</v>
      </c>
      <c r="G2" s="34">
        <v>35699</v>
      </c>
      <c r="H2" s="3" t="s">
        <v>9</v>
      </c>
      <c r="I2" s="3" t="s">
        <v>138</v>
      </c>
      <c r="J2" t="s">
        <v>141</v>
      </c>
      <c r="K2" t="str">
        <f>HLOOKUP($J2,LOCATION!$A$2:$M$3,2,0)</f>
        <v>USA</v>
      </c>
      <c r="L2" t="str">
        <f>INDEX(LOCATION!$A$1:$M$2,MATCH(SPORTSMEN!$L$1,LOCATION!$A$1:$A$2,0),MATCH($J2,LOCATION!$A$2:$M$2,0))</f>
        <v>English</v>
      </c>
      <c r="M2" t="str">
        <f>LOWER(IF($L2="English",CONCATENATE($F2,".",$D2,"@xyz.org"),CONCATENATE($F2,".",$D2,"@xyz.com")))</f>
        <v>abbott.annie@xyz.org</v>
      </c>
      <c r="N2" s="35">
        <v>94</v>
      </c>
      <c r="O2" s="3" t="s">
        <v>209</v>
      </c>
      <c r="P2" s="3" t="s">
        <v>210</v>
      </c>
      <c r="Q2" s="3" t="str">
        <f>INDEX(SPORT!$A$1:$B$33,MATCH($R2,SPORT!$B$1:$B$33,0),MATCH($Q$1,SPORT!$A$1:$B$1,0))</f>
        <v>INDOOR</v>
      </c>
      <c r="R2" s="3" t="s">
        <v>174</v>
      </c>
      <c r="S2" s="36">
        <v>80727</v>
      </c>
    </row>
    <row r="3" spans="1:19" x14ac:dyDescent="0.55000000000000004">
      <c r="A3" s="33">
        <v>2</v>
      </c>
      <c r="B3" s="3" t="str">
        <f>UPPER($C3&amp;" "&amp;$D3&amp;" "&amp;$F3)</f>
        <v>MS. AURELIE LIESUCHKE</v>
      </c>
      <c r="C3" s="2" t="s">
        <v>6</v>
      </c>
      <c r="D3" s="2" t="s">
        <v>10</v>
      </c>
      <c r="E3" s="2"/>
      <c r="F3" s="2" t="s">
        <v>11</v>
      </c>
      <c r="G3" s="34">
        <v>33641</v>
      </c>
      <c r="H3" s="2" t="s">
        <v>12</v>
      </c>
      <c r="I3" s="2" t="s">
        <v>138</v>
      </c>
      <c r="J3" t="s">
        <v>141</v>
      </c>
      <c r="K3" t="str">
        <f>HLOOKUP($J3,LOCATION!$A$2:$M$3,2,0)</f>
        <v>USA</v>
      </c>
      <c r="L3" t="str">
        <f>INDEX(LOCATION!$A$1:$M$2,MATCH(SPORTSMEN!$L$1,LOCATION!$A$1:$A$2,0),MATCH($J3,LOCATION!$A$2:$M$2,0))</f>
        <v>English</v>
      </c>
      <c r="M3" t="str">
        <f>LOWER(IF($L3="English",CONCATENATE($F3,".",$D3,"@xyz.org"),CONCATENATE($F3,".",$D3,"@xyz.com")))</f>
        <v>liesuchke.aurelie@xyz.org</v>
      </c>
      <c r="N3" s="35">
        <v>84.2</v>
      </c>
      <c r="O3" s="2" t="s">
        <v>211</v>
      </c>
      <c r="P3" s="2" t="s">
        <v>212</v>
      </c>
      <c r="Q3" s="3" t="str">
        <f>INDEX(SPORT!$A$1:$B$33,MATCH($R3,SPORT!$B$1:$B$33,0),MATCH($Q$1,SPORT!$A$1:$B$1,0))</f>
        <v>INDOOR</v>
      </c>
      <c r="R3" s="2" t="s">
        <v>175</v>
      </c>
      <c r="S3" s="36">
        <v>87471</v>
      </c>
    </row>
    <row r="4" spans="1:19" x14ac:dyDescent="0.55000000000000004">
      <c r="A4" s="33">
        <v>3</v>
      </c>
      <c r="B4" s="3" t="str">
        <f xml:space="preserve"> UPPER(CONCATENATE($C4," ",$D4," ", $F4))</f>
        <v>SR. TOMAS FILHO</v>
      </c>
      <c r="C4" s="2" t="s">
        <v>13</v>
      </c>
      <c r="D4" s="2" t="s">
        <v>14</v>
      </c>
      <c r="E4" s="2" t="s">
        <v>15</v>
      </c>
      <c r="F4" s="2" t="s">
        <v>16</v>
      </c>
      <c r="G4" s="34">
        <v>25394</v>
      </c>
      <c r="H4" s="2" t="s">
        <v>17</v>
      </c>
      <c r="I4" s="2" t="s">
        <v>142</v>
      </c>
      <c r="J4" t="s">
        <v>145</v>
      </c>
      <c r="K4" t="str">
        <f>HLOOKUP($J4,LOCATION!$A$2:$M$3,2,0)</f>
        <v>BRAZIL</v>
      </c>
      <c r="L4" t="str">
        <f>INDEX(LOCATION!$A$1:$M$2,MATCH(SPORTSMEN!$L$1,LOCATION!$A$1:$A$2,0),MATCH($J4,LOCATION!$A$2:$M$2,0))</f>
        <v>Portuguese</v>
      </c>
      <c r="M4" t="str">
        <f>LOWER(IF($L4="English",CONCATENATE($F4,".",$D4,"@xyz.org"),CONCATENATE($F4,".",$D4,"@xyz.com")))</f>
        <v>filho.tomas@xyz.com</v>
      </c>
      <c r="N4" s="35">
        <v>52.9</v>
      </c>
      <c r="O4" s="2" t="s">
        <v>213</v>
      </c>
      <c r="P4" s="2" t="s">
        <v>210</v>
      </c>
      <c r="Q4" s="3" t="str">
        <f>INDEX(SPORT!$A$1:$B$33,MATCH($R4,SPORT!$B$1:$B$33,0),MATCH($Q$1,SPORT!$A$1:$B$1,0))</f>
        <v>OUTDOOR</v>
      </c>
      <c r="R4" s="2" t="s">
        <v>177</v>
      </c>
      <c r="S4" s="36">
        <v>64724</v>
      </c>
    </row>
    <row r="5" spans="1:19" x14ac:dyDescent="0.55000000000000004">
      <c r="A5" s="33">
        <v>4</v>
      </c>
      <c r="B5" s="3" t="str">
        <f t="shared" ref="B5:B51" si="0" xml:space="preserve"> UPPER(CONCATENATE($C5," ",$D5," ", $F5))</f>
        <v>MS. DARBY CRUICKSHANK</v>
      </c>
      <c r="C5" s="2" t="s">
        <v>6</v>
      </c>
      <c r="D5" s="2" t="s">
        <v>18</v>
      </c>
      <c r="E5" s="2"/>
      <c r="F5" s="2" t="s">
        <v>19</v>
      </c>
      <c r="G5" s="34">
        <v>27532</v>
      </c>
      <c r="H5" s="2" t="s">
        <v>20</v>
      </c>
      <c r="I5" s="2" t="s">
        <v>138</v>
      </c>
      <c r="J5" t="s">
        <v>141</v>
      </c>
      <c r="K5" t="str">
        <f>HLOOKUP($J5,LOCATION!$A$2:$M$3,2,0)</f>
        <v>USA</v>
      </c>
      <c r="L5" t="str">
        <f>INDEX(LOCATION!$A$1:$M$2,MATCH(SPORTSMEN!$L$1,LOCATION!$A$1:$A$2,0),MATCH($J5,LOCATION!$A$2:$M$2,0))</f>
        <v>English</v>
      </c>
      <c r="M5" t="str">
        <f t="shared" ref="M5:M51" si="1">LOWER(IF($L5="English",CONCATENATE($F5,".",$D5,"@xyz.org"),CONCATENATE($F5,".",$D5,"@xyz.com")))</f>
        <v>cruickshank.darby@xyz.org</v>
      </c>
      <c r="N5" s="35">
        <v>48.9</v>
      </c>
      <c r="O5" s="2" t="s">
        <v>209</v>
      </c>
      <c r="P5" s="2" t="s">
        <v>212</v>
      </c>
      <c r="Q5" s="3" t="str">
        <f>INDEX(SPORT!$A$1:$B$33,MATCH($R5,SPORT!$B$1:$B$33,0),MATCH($Q$1,SPORT!$A$1:$B$1,0))</f>
        <v>OUTDOOR</v>
      </c>
      <c r="R5" s="2" t="s">
        <v>178</v>
      </c>
      <c r="S5" s="36">
        <v>110823</v>
      </c>
    </row>
    <row r="6" spans="1:19" x14ac:dyDescent="0.55000000000000004">
      <c r="A6" s="33">
        <v>5</v>
      </c>
      <c r="B6" s="3" t="str">
        <f t="shared" si="0"/>
        <v>DR. JAYDON BORER</v>
      </c>
      <c r="C6" s="2" t="s">
        <v>21</v>
      </c>
      <c r="D6" s="2" t="s">
        <v>22</v>
      </c>
      <c r="E6" s="2"/>
      <c r="F6" s="2" t="s">
        <v>23</v>
      </c>
      <c r="G6" s="34">
        <v>25706</v>
      </c>
      <c r="H6" s="2" t="s">
        <v>20</v>
      </c>
      <c r="I6" s="2" t="s">
        <v>142</v>
      </c>
      <c r="J6" t="s">
        <v>141</v>
      </c>
      <c r="K6" t="str">
        <f>HLOOKUP($J6,LOCATION!$A$2:$M$3,2,0)</f>
        <v>USA</v>
      </c>
      <c r="L6" t="str">
        <f>INDEX(LOCATION!$A$1:$M$2,MATCH(SPORTSMEN!$L$1,LOCATION!$A$1:$A$2,0),MATCH($J6,LOCATION!$A$2:$M$2,0))</f>
        <v>English</v>
      </c>
      <c r="M6" t="str">
        <f t="shared" si="1"/>
        <v>borer.jaydon@xyz.org</v>
      </c>
      <c r="N6" s="35">
        <v>84.8</v>
      </c>
      <c r="O6" s="2" t="s">
        <v>214</v>
      </c>
      <c r="P6" s="2" t="s">
        <v>215</v>
      </c>
      <c r="Q6" s="3" t="str">
        <f>INDEX(SPORT!$A$1:$B$33,MATCH($R6,SPORT!$B$1:$B$33,0),MATCH($Q$1,SPORT!$A$1:$B$1,0))</f>
        <v>INDOOR</v>
      </c>
      <c r="R6" s="2" t="s">
        <v>179</v>
      </c>
      <c r="S6" s="36">
        <v>56916</v>
      </c>
    </row>
    <row r="7" spans="1:19" x14ac:dyDescent="0.55000000000000004">
      <c r="A7" s="33">
        <v>6</v>
      </c>
      <c r="B7" s="3" t="str">
        <f t="shared" si="0"/>
        <v>MR. MORIAH  LYNCH</v>
      </c>
      <c r="C7" s="2" t="s">
        <v>24</v>
      </c>
      <c r="D7" s="2" t="s">
        <v>25</v>
      </c>
      <c r="E7" s="2"/>
      <c r="F7" s="2" t="s">
        <v>26</v>
      </c>
      <c r="G7" s="34">
        <v>33944</v>
      </c>
      <c r="H7" s="2" t="s">
        <v>27</v>
      </c>
      <c r="I7" s="2" t="s">
        <v>142</v>
      </c>
      <c r="J7" t="s">
        <v>141</v>
      </c>
      <c r="K7" t="str">
        <f>HLOOKUP($J7,LOCATION!$A$2:$M$3,2,0)</f>
        <v>USA</v>
      </c>
      <c r="L7" t="str">
        <f>INDEX(LOCATION!$A$1:$M$2,MATCH(SPORTSMEN!$L$1,LOCATION!$A$1:$A$2,0),MATCH($J7,LOCATION!$A$2:$M$2,0))</f>
        <v>English</v>
      </c>
      <c r="M7" t="str">
        <f t="shared" si="1"/>
        <v>lynch.moriah @xyz.org</v>
      </c>
      <c r="N7" s="35">
        <v>83.2</v>
      </c>
      <c r="O7" s="2" t="s">
        <v>214</v>
      </c>
      <c r="P7" s="2" t="s">
        <v>212</v>
      </c>
      <c r="Q7" s="3" t="str">
        <f>INDEX(SPORT!$A$1:$B$33,MATCH($R7,SPORT!$B$1:$B$33,0),MATCH($Q$1,SPORT!$A$1:$B$1,0))</f>
        <v>INDOOR</v>
      </c>
      <c r="R7" s="2" t="s">
        <v>180</v>
      </c>
      <c r="S7" s="36">
        <v>51133</v>
      </c>
    </row>
    <row r="8" spans="1:19" x14ac:dyDescent="0.55000000000000004">
      <c r="A8" s="33">
        <v>7</v>
      </c>
      <c r="B8" s="3" t="str">
        <f t="shared" si="0"/>
        <v>MS. AMIYA EICHMANN</v>
      </c>
      <c r="C8" s="2" t="s">
        <v>6</v>
      </c>
      <c r="D8" s="2" t="s">
        <v>28</v>
      </c>
      <c r="E8" s="2"/>
      <c r="F8" s="2" t="s">
        <v>29</v>
      </c>
      <c r="G8" s="34">
        <v>36370</v>
      </c>
      <c r="H8" s="2" t="s">
        <v>30</v>
      </c>
      <c r="I8" s="2" t="s">
        <v>138</v>
      </c>
      <c r="J8" t="s">
        <v>141</v>
      </c>
      <c r="K8" t="str">
        <f>HLOOKUP($J8,LOCATION!$A$2:$M$3,2,0)</f>
        <v>USA</v>
      </c>
      <c r="L8" t="str">
        <f>INDEX(LOCATION!$A$1:$M$2,MATCH(SPORTSMEN!$L$1,LOCATION!$A$1:$A$2,0),MATCH($J8,LOCATION!$A$2:$M$2,0))</f>
        <v>English</v>
      </c>
      <c r="M8" t="str">
        <f t="shared" si="1"/>
        <v>eichmann.amiya@xyz.org</v>
      </c>
      <c r="N8" s="35">
        <v>61.1</v>
      </c>
      <c r="O8" s="2" t="s">
        <v>214</v>
      </c>
      <c r="P8" s="2" t="s">
        <v>215</v>
      </c>
      <c r="Q8" s="3" t="str">
        <f>INDEX(SPORT!$A$1:$B$33,MATCH($R8,SPORT!$B$1:$B$33,0),MATCH($Q$1,SPORT!$A$1:$B$1,0))</f>
        <v>OUTDOOR</v>
      </c>
      <c r="R8" s="2" t="s">
        <v>181</v>
      </c>
      <c r="S8" s="36">
        <v>65465</v>
      </c>
    </row>
    <row r="9" spans="1:19" x14ac:dyDescent="0.55000000000000004">
      <c r="A9" s="33">
        <v>8</v>
      </c>
      <c r="B9" s="3" t="str">
        <f t="shared" si="0"/>
        <v>MR. PIERCE RAU</v>
      </c>
      <c r="C9" s="2" t="s">
        <v>24</v>
      </c>
      <c r="D9" s="2" t="s">
        <v>31</v>
      </c>
      <c r="E9" s="2"/>
      <c r="F9" s="2" t="s">
        <v>32</v>
      </c>
      <c r="G9" s="34">
        <v>23141</v>
      </c>
      <c r="H9" s="2" t="s">
        <v>20</v>
      </c>
      <c r="I9" s="2" t="s">
        <v>142</v>
      </c>
      <c r="J9" t="s">
        <v>141</v>
      </c>
      <c r="K9" t="str">
        <f>HLOOKUP($J9,LOCATION!$A$2:$M$3,2,0)</f>
        <v>USA</v>
      </c>
      <c r="L9" t="str">
        <f>INDEX(LOCATION!$A$1:$M$2,MATCH(SPORTSMEN!$L$1,LOCATION!$A$1:$A$2,0),MATCH($J9,LOCATION!$A$2:$M$2,0))</f>
        <v>English</v>
      </c>
      <c r="M9" t="str">
        <f t="shared" si="1"/>
        <v>rau.pierce@xyz.org</v>
      </c>
      <c r="N9" s="35">
        <v>105.7</v>
      </c>
      <c r="O9" s="2" t="s">
        <v>213</v>
      </c>
      <c r="P9" s="2" t="s">
        <v>216</v>
      </c>
      <c r="Q9" s="3" t="str">
        <f>INDEX(SPORT!$A$1:$B$33,MATCH($R9,SPORT!$B$1:$B$33,0),MATCH($Q$1,SPORT!$A$1:$B$1,0))</f>
        <v>INDOOR</v>
      </c>
      <c r="R9" s="2" t="s">
        <v>182</v>
      </c>
      <c r="S9" s="36">
        <v>109885</v>
      </c>
    </row>
    <row r="10" spans="1:19" x14ac:dyDescent="0.55000000000000004">
      <c r="A10" s="33">
        <v>9</v>
      </c>
      <c r="B10" s="3" t="str">
        <f t="shared" si="0"/>
        <v>MS. AMELIA STEVENS</v>
      </c>
      <c r="C10" s="2" t="s">
        <v>6</v>
      </c>
      <c r="D10" s="2" t="s">
        <v>33</v>
      </c>
      <c r="E10" s="2"/>
      <c r="F10" s="2" t="s">
        <v>34</v>
      </c>
      <c r="G10" s="34">
        <v>25965</v>
      </c>
      <c r="H10" s="2" t="s">
        <v>12</v>
      </c>
      <c r="I10" s="2" t="s">
        <v>138</v>
      </c>
      <c r="J10" t="s">
        <v>147</v>
      </c>
      <c r="K10" t="str">
        <f>HLOOKUP($J10,LOCATION!$A$2:$M$3,2,0)</f>
        <v>UK</v>
      </c>
      <c r="L10" t="str">
        <f>INDEX(LOCATION!$A$1:$M$2,MATCH(SPORTSMEN!$L$1,LOCATION!$A$1:$A$2,0),MATCH($J10,LOCATION!$A$2:$M$2,0))</f>
        <v>English</v>
      </c>
      <c r="M10" t="str">
        <f t="shared" si="1"/>
        <v>stevens.amelia@xyz.org</v>
      </c>
      <c r="N10" s="35">
        <v>65.3</v>
      </c>
      <c r="O10" s="2" t="s">
        <v>214</v>
      </c>
      <c r="P10" s="2" t="s">
        <v>216</v>
      </c>
      <c r="Q10" s="3" t="str">
        <f>INDEX(SPORT!$A$1:$B$33,MATCH($R10,SPORT!$B$1:$B$33,0),MATCH($Q$1,SPORT!$A$1:$B$1,0))</f>
        <v>INDOOR</v>
      </c>
      <c r="R10" s="2" t="s">
        <v>183</v>
      </c>
      <c r="S10" s="36">
        <v>60061</v>
      </c>
    </row>
    <row r="11" spans="1:19" x14ac:dyDescent="0.55000000000000004">
      <c r="A11" s="33">
        <v>10</v>
      </c>
      <c r="B11" s="3" t="str">
        <f t="shared" si="0"/>
        <v>MR. TOBY SIMPSON</v>
      </c>
      <c r="C11" s="2" t="s">
        <v>24</v>
      </c>
      <c r="D11" s="2" t="s">
        <v>35</v>
      </c>
      <c r="E11" s="2"/>
      <c r="F11" s="2" t="s">
        <v>36</v>
      </c>
      <c r="G11" s="34">
        <v>23732</v>
      </c>
      <c r="H11" s="2" t="s">
        <v>27</v>
      </c>
      <c r="I11" s="2" t="s">
        <v>142</v>
      </c>
      <c r="J11" t="s">
        <v>147</v>
      </c>
      <c r="K11" t="str">
        <f>HLOOKUP($J11,LOCATION!$A$2:$M$3,2,0)</f>
        <v>UK</v>
      </c>
      <c r="L11" t="str">
        <f>INDEX(LOCATION!$A$1:$M$2,MATCH(SPORTSMEN!$L$1,LOCATION!$A$1:$A$2,0),MATCH($J11,LOCATION!$A$2:$M$2,0))</f>
        <v>English</v>
      </c>
      <c r="M11" t="str">
        <f t="shared" si="1"/>
        <v>simpson.toby@xyz.org</v>
      </c>
      <c r="N11" s="35">
        <v>62.9</v>
      </c>
      <c r="O11" s="2" t="s">
        <v>213</v>
      </c>
      <c r="P11" s="2" t="s">
        <v>217</v>
      </c>
      <c r="Q11" s="3" t="str">
        <f>INDEX(SPORT!$A$1:$B$33,MATCH($R11,SPORT!$B$1:$B$33,0),MATCH($Q$1,SPORT!$A$1:$B$1,0))</f>
        <v>OUTDOOR</v>
      </c>
      <c r="R11" s="2" t="s">
        <v>181</v>
      </c>
      <c r="S11" s="36">
        <v>32758</v>
      </c>
    </row>
    <row r="12" spans="1:19" x14ac:dyDescent="0.55000000000000004">
      <c r="A12" s="33">
        <v>11</v>
      </c>
      <c r="B12" s="3" t="str">
        <f t="shared" si="0"/>
        <v>SIR ETHAN MURPHY</v>
      </c>
      <c r="C12" s="2" t="s">
        <v>37</v>
      </c>
      <c r="D12" s="2" t="s">
        <v>38</v>
      </c>
      <c r="E12" s="2"/>
      <c r="F12" s="2" t="s">
        <v>39</v>
      </c>
      <c r="G12" s="34">
        <v>31733</v>
      </c>
      <c r="H12" s="2" t="s">
        <v>40</v>
      </c>
      <c r="I12" s="2" t="s">
        <v>142</v>
      </c>
      <c r="J12" t="s">
        <v>147</v>
      </c>
      <c r="K12" t="str">
        <f>HLOOKUP($J12,LOCATION!$A$2:$M$3,2,0)</f>
        <v>UK</v>
      </c>
      <c r="L12" t="str">
        <f>INDEX(LOCATION!$A$1:$M$2,MATCH(SPORTSMEN!$L$1,LOCATION!$A$1:$A$2,0),MATCH($J12,LOCATION!$A$2:$M$2,0))</f>
        <v>English</v>
      </c>
      <c r="M12" t="str">
        <f t="shared" si="1"/>
        <v>murphy.ethan@xyz.org</v>
      </c>
      <c r="N12" s="35">
        <v>104.3</v>
      </c>
      <c r="O12" s="2" t="s">
        <v>211</v>
      </c>
      <c r="P12" s="2" t="s">
        <v>217</v>
      </c>
      <c r="Q12" s="3" t="str">
        <f>INDEX(SPORT!$A$1:$B$33,MATCH($R12,SPORT!$B$1:$B$33,0),MATCH($Q$1,SPORT!$A$1:$B$1,0))</f>
        <v>OUTDOOR</v>
      </c>
      <c r="R12" s="2" t="s">
        <v>184</v>
      </c>
      <c r="S12" s="36">
        <v>99613</v>
      </c>
    </row>
    <row r="13" spans="1:19" x14ac:dyDescent="0.55000000000000004">
      <c r="A13" s="33">
        <v>12</v>
      </c>
      <c r="B13" s="3" t="str">
        <f t="shared" si="0"/>
        <v>MRS. ASHLEY WOOD</v>
      </c>
      <c r="C13" s="2" t="s">
        <v>41</v>
      </c>
      <c r="D13" s="2" t="s">
        <v>42</v>
      </c>
      <c r="E13" s="2"/>
      <c r="F13" s="2" t="s">
        <v>43</v>
      </c>
      <c r="G13" s="34">
        <v>28412</v>
      </c>
      <c r="H13" s="2" t="s">
        <v>9</v>
      </c>
      <c r="I13" s="2" t="s">
        <v>138</v>
      </c>
      <c r="J13" t="s">
        <v>147</v>
      </c>
      <c r="K13" t="str">
        <f>HLOOKUP($J13,LOCATION!$A$2:$M$3,2,0)</f>
        <v>UK</v>
      </c>
      <c r="L13" t="str">
        <f>INDEX(LOCATION!$A$1:$M$2,MATCH(SPORTSMEN!$L$1,LOCATION!$A$1:$A$2,0),MATCH($J13,LOCATION!$A$2:$M$2,0))</f>
        <v>English</v>
      </c>
      <c r="M13" t="str">
        <f t="shared" si="1"/>
        <v>wood.ashley@xyz.org</v>
      </c>
      <c r="N13" s="35">
        <v>100.7</v>
      </c>
      <c r="O13" s="2" t="s">
        <v>211</v>
      </c>
      <c r="P13" s="2" t="s">
        <v>217</v>
      </c>
      <c r="Q13" s="3" t="str">
        <f>INDEX(SPORT!$A$1:$B$33,MATCH($R13,SPORT!$B$1:$B$33,0),MATCH($Q$1,SPORT!$A$1:$B$1,0))</f>
        <v>OUTDOOR</v>
      </c>
      <c r="R13" s="2" t="s">
        <v>185</v>
      </c>
      <c r="S13" s="36">
        <v>56595</v>
      </c>
    </row>
    <row r="14" spans="1:19" x14ac:dyDescent="0.55000000000000004">
      <c r="A14" s="33">
        <v>13</v>
      </c>
      <c r="B14" s="3" t="str">
        <f t="shared" si="0"/>
        <v>MS. MEGAN SCOTT</v>
      </c>
      <c r="C14" s="2" t="s">
        <v>6</v>
      </c>
      <c r="D14" s="2" t="s">
        <v>44</v>
      </c>
      <c r="E14" s="2"/>
      <c r="F14" s="2" t="s">
        <v>45</v>
      </c>
      <c r="G14" s="34">
        <v>28168</v>
      </c>
      <c r="H14" s="2" t="s">
        <v>12</v>
      </c>
      <c r="I14" s="2" t="s">
        <v>138</v>
      </c>
      <c r="J14" t="s">
        <v>147</v>
      </c>
      <c r="K14" t="str">
        <f>HLOOKUP($J14,LOCATION!$A$2:$M$3,2,0)</f>
        <v>UK</v>
      </c>
      <c r="L14" t="str">
        <f>INDEX(LOCATION!$A$1:$M$2,MATCH(SPORTSMEN!$L$1,LOCATION!$A$1:$A$2,0),MATCH($J14,LOCATION!$A$2:$M$2,0))</f>
        <v>English</v>
      </c>
      <c r="M14" t="str">
        <f t="shared" si="1"/>
        <v>scott.megan@xyz.org</v>
      </c>
      <c r="N14" s="35">
        <v>70.900000000000006</v>
      </c>
      <c r="O14" s="2" t="s">
        <v>209</v>
      </c>
      <c r="P14" s="2" t="s">
        <v>210</v>
      </c>
      <c r="Q14" s="3" t="str">
        <f>INDEX(SPORT!$A$1:$B$33,MATCH($R14,SPORT!$B$1:$B$33,0),MATCH($Q$1,SPORT!$A$1:$B$1,0))</f>
        <v>OUTDOOR</v>
      </c>
      <c r="R14" s="2" t="s">
        <v>186</v>
      </c>
      <c r="S14" s="36">
        <v>117408</v>
      </c>
    </row>
    <row r="15" spans="1:19" x14ac:dyDescent="0.55000000000000004">
      <c r="A15" s="33">
        <v>14</v>
      </c>
      <c r="B15" s="3" t="str">
        <f t="shared" si="0"/>
        <v>HR. HELMUT WEINHAE</v>
      </c>
      <c r="C15" s="2" t="s">
        <v>46</v>
      </c>
      <c r="D15" s="2" t="s">
        <v>47</v>
      </c>
      <c r="E15" s="2"/>
      <c r="F15" s="2" t="s">
        <v>48</v>
      </c>
      <c r="G15" s="34">
        <v>21788</v>
      </c>
      <c r="H15" s="2" t="s">
        <v>49</v>
      </c>
      <c r="I15" s="2" t="s">
        <v>142</v>
      </c>
      <c r="J15" t="s">
        <v>150</v>
      </c>
      <c r="K15" t="str">
        <f>HLOOKUP($J15,LOCATION!$A$2:$M$3,2,0)</f>
        <v>GERMANY</v>
      </c>
      <c r="L15" t="str">
        <f>INDEX(LOCATION!$A$1:$M$2,MATCH(SPORTSMEN!$L$1,LOCATION!$A$1:$A$2,0),MATCH($J15,LOCATION!$A$2:$M$2,0))</f>
        <v>German</v>
      </c>
      <c r="M15" t="str">
        <f t="shared" si="1"/>
        <v>weinhae.helmut@xyz.com</v>
      </c>
      <c r="N15" s="35">
        <v>68.3</v>
      </c>
      <c r="O15" s="2" t="s">
        <v>218</v>
      </c>
      <c r="P15" s="2" t="s">
        <v>216</v>
      </c>
      <c r="Q15" s="3" t="str">
        <f>INDEX(SPORT!$A$1:$B$33,MATCH($R15,SPORT!$B$1:$B$33,0),MATCH($Q$1,SPORT!$A$1:$B$1,0))</f>
        <v>OUTDOOR</v>
      </c>
      <c r="R15" s="2" t="s">
        <v>187</v>
      </c>
      <c r="S15" s="36">
        <v>64862</v>
      </c>
    </row>
    <row r="16" spans="1:19" x14ac:dyDescent="0.55000000000000004">
      <c r="A16" s="33">
        <v>15</v>
      </c>
      <c r="B16" s="3" t="str">
        <f t="shared" si="0"/>
        <v>PROF. MILENA SCHOTIN</v>
      </c>
      <c r="C16" s="2" t="s">
        <v>50</v>
      </c>
      <c r="D16" s="2" t="s">
        <v>51</v>
      </c>
      <c r="E16" s="2"/>
      <c r="F16" s="2" t="s">
        <v>52</v>
      </c>
      <c r="G16" s="34">
        <v>23804</v>
      </c>
      <c r="H16" s="2" t="s">
        <v>53</v>
      </c>
      <c r="I16" s="2" t="s">
        <v>138</v>
      </c>
      <c r="J16" t="s">
        <v>150</v>
      </c>
      <c r="K16" t="str">
        <f>HLOOKUP($J16,LOCATION!$A$2:$M$3,2,0)</f>
        <v>GERMANY</v>
      </c>
      <c r="L16" t="str">
        <f>INDEX(LOCATION!$A$1:$M$2,MATCH(SPORTSMEN!$L$1,LOCATION!$A$1:$A$2,0),MATCH($J16,LOCATION!$A$2:$M$2,0))</f>
        <v>German</v>
      </c>
      <c r="M16" t="str">
        <f t="shared" si="1"/>
        <v>schotin.milena@xyz.com</v>
      </c>
      <c r="N16" s="35">
        <v>105.3</v>
      </c>
      <c r="O16" s="2" t="s">
        <v>218</v>
      </c>
      <c r="P16" s="2" t="s">
        <v>217</v>
      </c>
      <c r="Q16" s="3" t="str">
        <f>INDEX(SPORT!$A$1:$B$33,MATCH($R16,SPORT!$B$1:$B$33,0),MATCH($Q$1,SPORT!$A$1:$B$1,0))</f>
        <v>INDOOR</v>
      </c>
      <c r="R16" s="2" t="s">
        <v>188</v>
      </c>
      <c r="S16" s="36">
        <v>10241</v>
      </c>
    </row>
    <row r="17" spans="1:19" x14ac:dyDescent="0.55000000000000004">
      <c r="A17" s="33">
        <v>16</v>
      </c>
      <c r="B17" s="3" t="str">
        <f t="shared" si="0"/>
        <v>HR. LOTHAR BIRNBAUM</v>
      </c>
      <c r="C17" s="2" t="s">
        <v>46</v>
      </c>
      <c r="D17" s="2" t="s">
        <v>54</v>
      </c>
      <c r="E17" s="2"/>
      <c r="F17" s="2" t="s">
        <v>55</v>
      </c>
      <c r="G17" s="34">
        <v>25405</v>
      </c>
      <c r="H17" s="2" t="s">
        <v>17</v>
      </c>
      <c r="I17" s="2" t="s">
        <v>142</v>
      </c>
      <c r="J17" t="s">
        <v>150</v>
      </c>
      <c r="K17" t="str">
        <f>HLOOKUP($J17,LOCATION!$A$2:$M$3,2,0)</f>
        <v>GERMANY</v>
      </c>
      <c r="L17" t="str">
        <f>INDEX(LOCATION!$A$1:$M$2,MATCH(SPORTSMEN!$L$1,LOCATION!$A$1:$A$2,0),MATCH($J17,LOCATION!$A$2:$M$2,0))</f>
        <v>German</v>
      </c>
      <c r="M17" t="str">
        <f t="shared" si="1"/>
        <v>birnbaum.lothar@xyz.com</v>
      </c>
      <c r="N17" s="35">
        <v>48.6</v>
      </c>
      <c r="O17" s="2" t="s">
        <v>214</v>
      </c>
      <c r="P17" s="2" t="s">
        <v>217</v>
      </c>
      <c r="Q17" s="3" t="str">
        <f>INDEX(SPORT!$A$1:$B$33,MATCH($R17,SPORT!$B$1:$B$33,0),MATCH($Q$1,SPORT!$A$1:$B$1,0))</f>
        <v>OUTDOOR</v>
      </c>
      <c r="R17" s="2" t="s">
        <v>178</v>
      </c>
      <c r="S17" s="36">
        <v>88762</v>
      </c>
    </row>
    <row r="18" spans="1:19" x14ac:dyDescent="0.55000000000000004">
      <c r="A18" s="33">
        <v>17</v>
      </c>
      <c r="B18" s="3" t="str">
        <f t="shared" si="0"/>
        <v>HR. PIETRO STOLZE</v>
      </c>
      <c r="C18" s="2" t="s">
        <v>46</v>
      </c>
      <c r="D18" s="2" t="s">
        <v>56</v>
      </c>
      <c r="E18" s="2"/>
      <c r="F18" s="2" t="s">
        <v>57</v>
      </c>
      <c r="G18" s="34">
        <v>26582</v>
      </c>
      <c r="H18" s="2" t="s">
        <v>9</v>
      </c>
      <c r="I18" s="2" t="s">
        <v>142</v>
      </c>
      <c r="J18" t="s">
        <v>150</v>
      </c>
      <c r="K18" t="str">
        <f>HLOOKUP($J18,LOCATION!$A$2:$M$3,2,0)</f>
        <v>GERMANY</v>
      </c>
      <c r="L18" t="str">
        <f>INDEX(LOCATION!$A$1:$M$2,MATCH(SPORTSMEN!$L$1,LOCATION!$A$1:$A$2,0),MATCH($J18,LOCATION!$A$2:$M$2,0))</f>
        <v>German</v>
      </c>
      <c r="M18" t="str">
        <f t="shared" si="1"/>
        <v>stolze.pietro@xyz.com</v>
      </c>
      <c r="N18" s="35">
        <v>105.9</v>
      </c>
      <c r="O18" s="2" t="s">
        <v>214</v>
      </c>
      <c r="P18" s="2" t="s">
        <v>210</v>
      </c>
      <c r="Q18" s="3" t="str">
        <f>INDEX(SPORT!$A$1:$B$33,MATCH($R18,SPORT!$B$1:$B$33,0),MATCH($Q$1,SPORT!$A$1:$B$1,0))</f>
        <v>INDOOR</v>
      </c>
      <c r="R18" s="2" t="s">
        <v>189</v>
      </c>
      <c r="S18" s="36">
        <v>80757</v>
      </c>
    </row>
    <row r="19" spans="1:19" x14ac:dyDescent="0.55000000000000004">
      <c r="A19" s="33">
        <v>18</v>
      </c>
      <c r="B19" s="3" t="str">
        <f t="shared" si="0"/>
        <v>HR. RICHARD  TLUSTEK</v>
      </c>
      <c r="C19" s="2" t="s">
        <v>46</v>
      </c>
      <c r="D19" s="2" t="s">
        <v>58</v>
      </c>
      <c r="E19" s="2"/>
      <c r="F19" s="2" t="s">
        <v>59</v>
      </c>
      <c r="G19" s="34">
        <v>21793</v>
      </c>
      <c r="H19" s="2" t="s">
        <v>49</v>
      </c>
      <c r="I19" s="2" t="s">
        <v>142</v>
      </c>
      <c r="J19" t="s">
        <v>150</v>
      </c>
      <c r="K19" t="str">
        <f>HLOOKUP($J19,LOCATION!$A$2:$M$3,2,0)</f>
        <v>GERMANY</v>
      </c>
      <c r="L19" t="str">
        <f>INDEX(LOCATION!$A$1:$M$2,MATCH(SPORTSMEN!$L$1,LOCATION!$A$1:$A$2,0),MATCH($J19,LOCATION!$A$2:$M$2,0))</f>
        <v>German</v>
      </c>
      <c r="M19" t="str">
        <f t="shared" si="1"/>
        <v>tlustek.richard @xyz.com</v>
      </c>
      <c r="N19" s="35">
        <v>71.099999999999994</v>
      </c>
      <c r="O19" s="2" t="s">
        <v>214</v>
      </c>
      <c r="P19" s="2" t="s">
        <v>210</v>
      </c>
      <c r="Q19" s="3" t="str">
        <f>INDEX(SPORT!$A$1:$B$33,MATCH($R19,SPORT!$B$1:$B$33,0),MATCH($Q$1,SPORT!$A$1:$B$1,0))</f>
        <v>OUTDOOR</v>
      </c>
      <c r="R19" s="2" t="s">
        <v>190</v>
      </c>
      <c r="S19" s="36">
        <v>88794</v>
      </c>
    </row>
    <row r="20" spans="1:19" x14ac:dyDescent="0.55000000000000004">
      <c r="A20" s="33">
        <v>19</v>
      </c>
      <c r="B20" s="3" t="str">
        <f t="shared" si="0"/>
        <v>DR. EARNESTINE RAYNOR</v>
      </c>
      <c r="C20" s="2" t="s">
        <v>21</v>
      </c>
      <c r="D20" s="2" t="s">
        <v>60</v>
      </c>
      <c r="E20" s="2"/>
      <c r="F20" s="2" t="s">
        <v>61</v>
      </c>
      <c r="G20" s="34">
        <v>28262</v>
      </c>
      <c r="H20" s="2" t="s">
        <v>20</v>
      </c>
      <c r="I20" s="2" t="s">
        <v>138</v>
      </c>
      <c r="J20" t="s">
        <v>152</v>
      </c>
      <c r="K20" t="str">
        <f>HLOOKUP($J20,LOCATION!$A$2:$M$3,2,0)</f>
        <v>AUSTRALIA</v>
      </c>
      <c r="L20" t="str">
        <f>INDEX(LOCATION!$A$1:$M$2,MATCH(SPORTSMEN!$L$1,LOCATION!$A$1:$A$2,0),MATCH($J20,LOCATION!$A$2:$M$2,0))</f>
        <v>English</v>
      </c>
      <c r="M20" t="str">
        <f t="shared" si="1"/>
        <v>raynor.earnestine@xyz.org</v>
      </c>
      <c r="N20" s="35">
        <v>70.3</v>
      </c>
      <c r="O20" s="2" t="s">
        <v>214</v>
      </c>
      <c r="P20" s="2" t="s">
        <v>216</v>
      </c>
      <c r="Q20" s="3" t="str">
        <f>INDEX(SPORT!$A$1:$B$33,MATCH($R20,SPORT!$B$1:$B$33,0),MATCH($Q$1,SPORT!$A$1:$B$1,0))</f>
        <v>INDOOR</v>
      </c>
      <c r="R20" s="2" t="s">
        <v>191</v>
      </c>
      <c r="S20" s="36">
        <v>63526</v>
      </c>
    </row>
    <row r="21" spans="1:19" x14ac:dyDescent="0.55000000000000004">
      <c r="A21" s="33">
        <v>20</v>
      </c>
      <c r="B21" s="3" t="str">
        <f t="shared" si="0"/>
        <v>MR. JASON GAYLORD</v>
      </c>
      <c r="C21" s="2" t="s">
        <v>24</v>
      </c>
      <c r="D21" s="2" t="s">
        <v>62</v>
      </c>
      <c r="E21" s="2"/>
      <c r="F21" s="2" t="s">
        <v>63</v>
      </c>
      <c r="G21" s="34">
        <v>27767</v>
      </c>
      <c r="H21" s="2" t="s">
        <v>64</v>
      </c>
      <c r="I21" s="2" t="s">
        <v>142</v>
      </c>
      <c r="J21" t="s">
        <v>152</v>
      </c>
      <c r="K21" t="str">
        <f>HLOOKUP($J21,LOCATION!$A$2:$M$3,2,0)</f>
        <v>AUSTRALIA</v>
      </c>
      <c r="L21" t="str">
        <f>INDEX(LOCATION!$A$1:$M$2,MATCH(SPORTSMEN!$L$1,LOCATION!$A$1:$A$2,0),MATCH($J21,LOCATION!$A$2:$M$2,0))</f>
        <v>English</v>
      </c>
      <c r="M21" t="str">
        <f t="shared" si="1"/>
        <v>gaylord.jason@xyz.org</v>
      </c>
      <c r="N21" s="35">
        <v>54.7</v>
      </c>
      <c r="O21" s="2" t="s">
        <v>211</v>
      </c>
      <c r="P21" s="2" t="s">
        <v>212</v>
      </c>
      <c r="Q21" s="3" t="str">
        <f>INDEX(SPORT!$A$1:$B$33,MATCH($R21,SPORT!$B$1:$B$33,0),MATCH($Q$1,SPORT!$A$1:$B$1,0))</f>
        <v>INDOOR</v>
      </c>
      <c r="R21" s="2" t="s">
        <v>192</v>
      </c>
      <c r="S21" s="36">
        <v>46352</v>
      </c>
    </row>
    <row r="22" spans="1:19" x14ac:dyDescent="0.55000000000000004">
      <c r="A22" s="33">
        <v>21</v>
      </c>
      <c r="B22" s="3" t="str">
        <f t="shared" si="0"/>
        <v>MR. KENDRICK SAUER</v>
      </c>
      <c r="C22" s="2" t="s">
        <v>24</v>
      </c>
      <c r="D22" s="2" t="s">
        <v>65</v>
      </c>
      <c r="E22" s="2"/>
      <c r="F22" s="2" t="s">
        <v>66</v>
      </c>
      <c r="G22" s="34">
        <v>35268</v>
      </c>
      <c r="H22" s="2" t="s">
        <v>17</v>
      </c>
      <c r="I22" s="2" t="s">
        <v>142</v>
      </c>
      <c r="J22" t="s">
        <v>152</v>
      </c>
      <c r="K22" t="str">
        <f>HLOOKUP($J22,LOCATION!$A$2:$M$3,2,0)</f>
        <v>AUSTRALIA</v>
      </c>
      <c r="L22" t="str">
        <f>INDEX(LOCATION!$A$1:$M$2,MATCH(SPORTSMEN!$L$1,LOCATION!$A$1:$A$2,0),MATCH($J22,LOCATION!$A$2:$M$2,0))</f>
        <v>English</v>
      </c>
      <c r="M22" t="str">
        <f t="shared" si="1"/>
        <v>sauer.kendrick@xyz.org</v>
      </c>
      <c r="N22" s="35">
        <v>100.9</v>
      </c>
      <c r="O22" s="2" t="s">
        <v>214</v>
      </c>
      <c r="P22" s="2" t="s">
        <v>215</v>
      </c>
      <c r="Q22" s="3" t="str">
        <f>INDEX(SPORT!$A$1:$B$33,MATCH($R22,SPORT!$B$1:$B$33,0),MATCH($Q$1,SPORT!$A$1:$B$1,0))</f>
        <v>OUTDOOR</v>
      </c>
      <c r="R22" s="2" t="s">
        <v>193</v>
      </c>
      <c r="S22" s="36">
        <v>106808</v>
      </c>
    </row>
    <row r="23" spans="1:19" x14ac:dyDescent="0.55000000000000004">
      <c r="A23" s="33">
        <v>22</v>
      </c>
      <c r="B23" s="3" t="str">
        <f t="shared" si="0"/>
        <v>DR. ANNABELL OLSON</v>
      </c>
      <c r="C23" s="2" t="s">
        <v>21</v>
      </c>
      <c r="D23" s="2" t="s">
        <v>67</v>
      </c>
      <c r="E23" s="2"/>
      <c r="F23" s="2" t="s">
        <v>68</v>
      </c>
      <c r="G23" s="34">
        <v>23483</v>
      </c>
      <c r="H23" s="2" t="s">
        <v>69</v>
      </c>
      <c r="I23" s="2" t="s">
        <v>138</v>
      </c>
      <c r="J23" t="s">
        <v>152</v>
      </c>
      <c r="K23" t="str">
        <f>HLOOKUP($J23,LOCATION!$A$2:$M$3,2,0)</f>
        <v>AUSTRALIA</v>
      </c>
      <c r="L23" t="str">
        <f>INDEX(LOCATION!$A$1:$M$2,MATCH(SPORTSMEN!$L$1,LOCATION!$A$1:$A$2,0),MATCH($J23,LOCATION!$A$2:$M$2,0))</f>
        <v>English</v>
      </c>
      <c r="M23" t="str">
        <f t="shared" si="1"/>
        <v>olson.annabell@xyz.org</v>
      </c>
      <c r="N23" s="35">
        <v>84.3</v>
      </c>
      <c r="O23" s="2" t="s">
        <v>209</v>
      </c>
      <c r="P23" s="2" t="s">
        <v>216</v>
      </c>
      <c r="Q23" s="3" t="str">
        <f>INDEX(SPORT!$A$1:$B$33,MATCH($R23,SPORT!$B$1:$B$33,0),MATCH($Q$1,SPORT!$A$1:$B$1,0))</f>
        <v>OUTDOOR</v>
      </c>
      <c r="R23" s="2" t="s">
        <v>194</v>
      </c>
      <c r="S23" s="36">
        <v>96468</v>
      </c>
    </row>
    <row r="24" spans="1:19" x14ac:dyDescent="0.55000000000000004">
      <c r="A24" s="33">
        <v>23</v>
      </c>
      <c r="B24" s="3" t="str">
        <f t="shared" si="0"/>
        <v>DR. JENA UPTON</v>
      </c>
      <c r="C24" s="2" t="s">
        <v>21</v>
      </c>
      <c r="D24" s="2" t="s">
        <v>70</v>
      </c>
      <c r="E24" s="2"/>
      <c r="F24" s="2" t="s">
        <v>71</v>
      </c>
      <c r="G24" s="34">
        <v>20437</v>
      </c>
      <c r="H24" s="2" t="s">
        <v>27</v>
      </c>
      <c r="I24" s="2" t="s">
        <v>138</v>
      </c>
      <c r="J24" t="s">
        <v>152</v>
      </c>
      <c r="K24" t="str">
        <f>HLOOKUP($J24,LOCATION!$A$2:$M$3,2,0)</f>
        <v>AUSTRALIA</v>
      </c>
      <c r="L24" t="str">
        <f>INDEX(LOCATION!$A$1:$M$2,MATCH(SPORTSMEN!$L$1,LOCATION!$A$1:$A$2,0),MATCH($J24,LOCATION!$A$2:$M$2,0))</f>
        <v>English</v>
      </c>
      <c r="M24" t="str">
        <f t="shared" si="1"/>
        <v>upton.jena@xyz.org</v>
      </c>
      <c r="N24" s="35">
        <v>66.8</v>
      </c>
      <c r="O24" s="2" t="s">
        <v>214</v>
      </c>
      <c r="P24" s="2" t="s">
        <v>217</v>
      </c>
      <c r="Q24" s="3" t="str">
        <f>INDEX(SPORT!$A$1:$B$33,MATCH($R24,SPORT!$B$1:$B$33,0),MATCH($Q$1,SPORT!$A$1:$B$1,0))</f>
        <v>OUTDOOR</v>
      </c>
      <c r="R24" s="2" t="s">
        <v>195</v>
      </c>
      <c r="S24" s="36">
        <v>16526</v>
      </c>
    </row>
    <row r="25" spans="1:19" x14ac:dyDescent="0.55000000000000004">
      <c r="A25" s="33">
        <v>24</v>
      </c>
      <c r="B25" s="3" t="str">
        <f t="shared" si="0"/>
        <v>DR. SHANNY BINS</v>
      </c>
      <c r="C25" s="2" t="s">
        <v>21</v>
      </c>
      <c r="D25" s="2" t="s">
        <v>72</v>
      </c>
      <c r="E25" s="2"/>
      <c r="F25" s="2" t="s">
        <v>73</v>
      </c>
      <c r="G25" s="34">
        <v>36400</v>
      </c>
      <c r="H25" s="2" t="s">
        <v>49</v>
      </c>
      <c r="I25" s="2" t="s">
        <v>138</v>
      </c>
      <c r="J25" t="s">
        <v>152</v>
      </c>
      <c r="K25" t="str">
        <f>HLOOKUP($J25,LOCATION!$A$2:$M$3,2,0)</f>
        <v>AUSTRALIA</v>
      </c>
      <c r="L25" t="str">
        <f>INDEX(LOCATION!$A$1:$M$2,MATCH(SPORTSMEN!$L$1,LOCATION!$A$1:$A$2,0),MATCH($J25,LOCATION!$A$2:$M$2,0))</f>
        <v>English</v>
      </c>
      <c r="M25" t="str">
        <f t="shared" si="1"/>
        <v>bins.shanny@xyz.org</v>
      </c>
      <c r="N25" s="35">
        <v>59.4</v>
      </c>
      <c r="O25" s="2" t="s">
        <v>213</v>
      </c>
      <c r="P25" s="2" t="s">
        <v>215</v>
      </c>
      <c r="Q25" s="3" t="str">
        <f>INDEX(SPORT!$A$1:$B$33,MATCH($R25,SPORT!$B$1:$B$33,0),MATCH($Q$1,SPORT!$A$1:$B$1,0))</f>
        <v>OUTDOOR</v>
      </c>
      <c r="R25" s="2" t="s">
        <v>196</v>
      </c>
      <c r="S25" s="36">
        <v>21891</v>
      </c>
    </row>
    <row r="26" spans="1:19" x14ac:dyDescent="0.55000000000000004">
      <c r="A26" s="33">
        <v>25</v>
      </c>
      <c r="B26" s="3" t="str">
        <f t="shared" si="0"/>
        <v>DR. TIA ABSHIRE</v>
      </c>
      <c r="C26" s="2" t="s">
        <v>21</v>
      </c>
      <c r="D26" s="2" t="s">
        <v>74</v>
      </c>
      <c r="E26" s="2"/>
      <c r="F26" s="2" t="s">
        <v>75</v>
      </c>
      <c r="G26" s="34">
        <v>24309</v>
      </c>
      <c r="H26" s="2" t="s">
        <v>17</v>
      </c>
      <c r="I26" s="2" t="s">
        <v>138</v>
      </c>
      <c r="J26" t="s">
        <v>152</v>
      </c>
      <c r="K26" t="str">
        <f>HLOOKUP($J26,LOCATION!$A$2:$M$3,2,0)</f>
        <v>AUSTRALIA</v>
      </c>
      <c r="L26" t="str">
        <f>INDEX(LOCATION!$A$1:$M$2,MATCH(SPORTSMEN!$L$1,LOCATION!$A$1:$A$2,0),MATCH($J26,LOCATION!$A$2:$M$2,0))</f>
        <v>English</v>
      </c>
      <c r="M26" t="str">
        <f t="shared" si="1"/>
        <v>abshire.tia@xyz.org</v>
      </c>
      <c r="N26" s="35">
        <v>77.8</v>
      </c>
      <c r="O26" s="2" t="s">
        <v>213</v>
      </c>
      <c r="P26" s="2" t="s">
        <v>216</v>
      </c>
      <c r="Q26" s="3" t="str">
        <f>INDEX(SPORT!$A$1:$B$33,MATCH($R26,SPORT!$B$1:$B$33,0),MATCH($Q$1,SPORT!$A$1:$B$1,0))</f>
        <v>OUTDOOR</v>
      </c>
      <c r="R26" s="2" t="s">
        <v>181</v>
      </c>
      <c r="S26" s="36">
        <v>62037</v>
      </c>
    </row>
    <row r="27" spans="1:19" x14ac:dyDescent="0.55000000000000004">
      <c r="A27" s="33">
        <v>26</v>
      </c>
      <c r="B27" s="3" t="str">
        <f t="shared" si="0"/>
        <v>MS. ISABEL RUNOLFSDOTTIR</v>
      </c>
      <c r="C27" s="2" t="s">
        <v>6</v>
      </c>
      <c r="D27" s="2" t="s">
        <v>76</v>
      </c>
      <c r="E27" s="2"/>
      <c r="F27" s="2" t="s">
        <v>77</v>
      </c>
      <c r="G27" s="34">
        <v>28570</v>
      </c>
      <c r="H27" s="2" t="s">
        <v>69</v>
      </c>
      <c r="I27" s="2" t="s">
        <v>138</v>
      </c>
      <c r="J27" t="s">
        <v>152</v>
      </c>
      <c r="K27" t="str">
        <f>HLOOKUP($J27,LOCATION!$A$2:$M$3,2,0)</f>
        <v>AUSTRALIA</v>
      </c>
      <c r="L27" t="str">
        <f>INDEX(LOCATION!$A$1:$M$2,MATCH(SPORTSMEN!$L$1,LOCATION!$A$1:$A$2,0),MATCH($J27,LOCATION!$A$2:$M$2,0))</f>
        <v>English</v>
      </c>
      <c r="M27" t="str">
        <f t="shared" si="1"/>
        <v>runolfsdottir.isabel@xyz.org</v>
      </c>
      <c r="N27" s="35">
        <v>85.9</v>
      </c>
      <c r="O27" s="2" t="s">
        <v>214</v>
      </c>
      <c r="P27" s="2" t="s">
        <v>219</v>
      </c>
      <c r="Q27" s="3" t="str">
        <f>INDEX(SPORT!$A$1:$B$33,MATCH($R27,SPORT!$B$1:$B$33,0),MATCH($Q$1,SPORT!$A$1:$B$1,0))</f>
        <v>INDOOR</v>
      </c>
      <c r="R27" s="2" t="s">
        <v>174</v>
      </c>
      <c r="S27" s="36">
        <v>89737</v>
      </c>
    </row>
    <row r="28" spans="1:19" x14ac:dyDescent="0.55000000000000004">
      <c r="A28" s="33">
        <v>27</v>
      </c>
      <c r="B28" s="3" t="str">
        <f t="shared" si="0"/>
        <v>HR. BARNEY WESACK</v>
      </c>
      <c r="C28" s="2" t="s">
        <v>46</v>
      </c>
      <c r="D28" s="2" t="s">
        <v>78</v>
      </c>
      <c r="E28" s="2"/>
      <c r="F28" s="2" t="s">
        <v>79</v>
      </c>
      <c r="G28" s="34">
        <v>25767</v>
      </c>
      <c r="H28" s="2" t="s">
        <v>17</v>
      </c>
      <c r="I28" s="2" t="s">
        <v>142</v>
      </c>
      <c r="J28" t="s">
        <v>154</v>
      </c>
      <c r="K28" t="str">
        <f>HLOOKUP($J28,LOCATION!$A$2:$M$3,2,0)</f>
        <v>AUSTRIA</v>
      </c>
      <c r="L28" t="str">
        <f>INDEX(LOCATION!$A$1:$M$2,MATCH(SPORTSMEN!$L$1,LOCATION!$A$1:$A$2,0),MATCH($J28,LOCATION!$A$2:$M$2,0))</f>
        <v>German</v>
      </c>
      <c r="M28" t="str">
        <f t="shared" si="1"/>
        <v>wesack.barney@xyz.com</v>
      </c>
      <c r="N28" s="35">
        <v>93.4</v>
      </c>
      <c r="O28" s="2" t="s">
        <v>213</v>
      </c>
      <c r="P28" s="2" t="s">
        <v>219</v>
      </c>
      <c r="Q28" s="3" t="str">
        <f>INDEX(SPORT!$A$1:$B$33,MATCH($R28,SPORT!$B$1:$B$33,0),MATCH($Q$1,SPORT!$A$1:$B$1,0))</f>
        <v>INDOOR</v>
      </c>
      <c r="R28" s="2" t="s">
        <v>197</v>
      </c>
      <c r="S28" s="36">
        <v>41039</v>
      </c>
    </row>
    <row r="29" spans="1:19" x14ac:dyDescent="0.55000000000000004">
      <c r="A29" s="33">
        <v>28</v>
      </c>
      <c r="B29" s="3" t="str">
        <f t="shared" si="0"/>
        <v>HR. BARUCH KADE</v>
      </c>
      <c r="C29" s="2" t="s">
        <v>46</v>
      </c>
      <c r="D29" s="2" t="s">
        <v>80</v>
      </c>
      <c r="E29" s="2"/>
      <c r="F29" s="2" t="s">
        <v>81</v>
      </c>
      <c r="G29" s="34">
        <v>30020</v>
      </c>
      <c r="H29" s="2" t="s">
        <v>53</v>
      </c>
      <c r="I29" s="2" t="s">
        <v>142</v>
      </c>
      <c r="J29" t="s">
        <v>154</v>
      </c>
      <c r="K29" t="str">
        <f>HLOOKUP($J29,LOCATION!$A$2:$M$3,2,0)</f>
        <v>AUSTRIA</v>
      </c>
      <c r="L29" t="str">
        <f>INDEX(LOCATION!$A$1:$M$2,MATCH(SPORTSMEN!$L$1,LOCATION!$A$1:$A$2,0),MATCH($J29,LOCATION!$A$2:$M$2,0))</f>
        <v>German</v>
      </c>
      <c r="M29" t="str">
        <f t="shared" si="1"/>
        <v>kade.baruch@xyz.com</v>
      </c>
      <c r="N29" s="35">
        <v>95.5</v>
      </c>
      <c r="O29" s="2" t="s">
        <v>218</v>
      </c>
      <c r="P29" s="2" t="s">
        <v>212</v>
      </c>
      <c r="Q29" s="3" t="str">
        <f>INDEX(SPORT!$A$1:$B$33,MATCH($R29,SPORT!$B$1:$B$33,0),MATCH($Q$1,SPORT!$A$1:$B$1,0))</f>
        <v>OUTDOOR</v>
      </c>
      <c r="R29" s="2" t="s">
        <v>186</v>
      </c>
      <c r="S29" s="36">
        <v>28458</v>
      </c>
    </row>
    <row r="30" spans="1:19" x14ac:dyDescent="0.55000000000000004">
      <c r="A30" s="33">
        <v>29</v>
      </c>
      <c r="B30" s="3" t="str">
        <f t="shared" si="0"/>
        <v>PROF. LIESBETH ROSEMANN</v>
      </c>
      <c r="C30" s="2" t="s">
        <v>50</v>
      </c>
      <c r="D30" s="2" t="s">
        <v>82</v>
      </c>
      <c r="E30" s="2"/>
      <c r="F30" s="2" t="s">
        <v>83</v>
      </c>
      <c r="G30" s="34">
        <v>34361</v>
      </c>
      <c r="H30" s="2" t="s">
        <v>12</v>
      </c>
      <c r="I30" s="2" t="s">
        <v>138</v>
      </c>
      <c r="J30" t="s">
        <v>154</v>
      </c>
      <c r="K30" t="str">
        <f>HLOOKUP($J30,LOCATION!$A$2:$M$3,2,0)</f>
        <v>AUSTRIA</v>
      </c>
      <c r="L30" t="str">
        <f>INDEX(LOCATION!$A$1:$M$2,MATCH(SPORTSMEN!$L$1,LOCATION!$A$1:$A$2,0),MATCH($J30,LOCATION!$A$2:$M$2,0))</f>
        <v>German</v>
      </c>
      <c r="M30" t="str">
        <f t="shared" si="1"/>
        <v>rosemann.liesbeth@xyz.com</v>
      </c>
      <c r="N30" s="35">
        <v>52.2</v>
      </c>
      <c r="O30" s="2" t="s">
        <v>214</v>
      </c>
      <c r="P30" s="2" t="s">
        <v>217</v>
      </c>
      <c r="Q30" s="3" t="str">
        <f>INDEX(SPORT!$A$1:$B$33,MATCH($R30,SPORT!$B$1:$B$33,0),MATCH($Q$1,SPORT!$A$1:$B$1,0))</f>
        <v>OUTDOOR</v>
      </c>
      <c r="R30" s="2" t="s">
        <v>181</v>
      </c>
      <c r="S30" s="36">
        <v>55007</v>
      </c>
    </row>
    <row r="31" spans="1:19" x14ac:dyDescent="0.55000000000000004">
      <c r="A31" s="33">
        <v>30</v>
      </c>
      <c r="B31" s="3" t="str">
        <f t="shared" si="0"/>
        <v>MME. VALENTINE MOREAU</v>
      </c>
      <c r="C31" s="2" t="s">
        <v>84</v>
      </c>
      <c r="D31" s="2" t="s">
        <v>85</v>
      </c>
      <c r="E31" s="2"/>
      <c r="F31" s="2" t="s">
        <v>86</v>
      </c>
      <c r="G31" s="34">
        <v>29137</v>
      </c>
      <c r="H31" s="2" t="s">
        <v>9</v>
      </c>
      <c r="I31" s="2" t="s">
        <v>138</v>
      </c>
      <c r="J31" t="s">
        <v>157</v>
      </c>
      <c r="K31" t="str">
        <f>HLOOKUP($J31,LOCATION!$A$2:$M$3,2,0)</f>
        <v>FRANCE</v>
      </c>
      <c r="L31" t="str">
        <f>INDEX(LOCATION!$A$1:$M$2,MATCH(SPORTSMEN!$L$1,LOCATION!$A$1:$A$2,0),MATCH($J31,LOCATION!$A$2:$M$2,0))</f>
        <v>French</v>
      </c>
      <c r="M31" t="str">
        <f t="shared" si="1"/>
        <v>moreau.valentine@xyz.com</v>
      </c>
      <c r="N31" s="35">
        <v>74.599999999999994</v>
      </c>
      <c r="O31" s="2" t="s">
        <v>214</v>
      </c>
      <c r="P31" s="2" t="s">
        <v>219</v>
      </c>
      <c r="Q31" s="3" t="str">
        <f>INDEX(SPORT!$A$1:$B$33,MATCH($R31,SPORT!$B$1:$B$33,0),MATCH($Q$1,SPORT!$A$1:$B$1,0))</f>
        <v>OUTDOOR</v>
      </c>
      <c r="R31" s="2" t="s">
        <v>198</v>
      </c>
      <c r="S31" s="36">
        <v>69041</v>
      </c>
    </row>
    <row r="32" spans="1:19" x14ac:dyDescent="0.55000000000000004">
      <c r="A32" s="33">
        <v>31</v>
      </c>
      <c r="B32" s="3" t="str">
        <f t="shared" si="0"/>
        <v>MME. PAULETTE DURAND</v>
      </c>
      <c r="C32" s="2" t="s">
        <v>84</v>
      </c>
      <c r="D32" s="2" t="s">
        <v>87</v>
      </c>
      <c r="E32" s="2"/>
      <c r="F32" s="2" t="s">
        <v>88</v>
      </c>
      <c r="G32" s="34">
        <v>32867</v>
      </c>
      <c r="H32" s="2" t="s">
        <v>64</v>
      </c>
      <c r="I32" s="2" t="s">
        <v>138</v>
      </c>
      <c r="J32" t="s">
        <v>157</v>
      </c>
      <c r="K32" t="str">
        <f>HLOOKUP($J32,LOCATION!$A$2:$M$3,2,0)</f>
        <v>FRANCE</v>
      </c>
      <c r="L32" t="str">
        <f>INDEX(LOCATION!$A$1:$M$2,MATCH(SPORTSMEN!$L$1,LOCATION!$A$1:$A$2,0),MATCH($J32,LOCATION!$A$2:$M$2,0))</f>
        <v>French</v>
      </c>
      <c r="M32" t="str">
        <f t="shared" si="1"/>
        <v>durand.paulette@xyz.com</v>
      </c>
      <c r="N32" s="35">
        <v>81.7</v>
      </c>
      <c r="O32" s="2" t="s">
        <v>213</v>
      </c>
      <c r="P32" s="2" t="s">
        <v>212</v>
      </c>
      <c r="Q32" s="3" t="str">
        <f>INDEX(SPORT!$A$1:$B$33,MATCH($R32,SPORT!$B$1:$B$33,0),MATCH($Q$1,SPORT!$A$1:$B$1,0))</f>
        <v>INDOOR</v>
      </c>
      <c r="R32" s="2" t="s">
        <v>197</v>
      </c>
      <c r="S32" s="36">
        <v>86262</v>
      </c>
    </row>
    <row r="33" spans="1:19" x14ac:dyDescent="0.55000000000000004">
      <c r="A33" s="33">
        <v>32</v>
      </c>
      <c r="B33" s="3" t="str">
        <f t="shared" si="0"/>
        <v>MME. LAURE-ALIX CHEVALIER</v>
      </c>
      <c r="C33" s="2" t="s">
        <v>84</v>
      </c>
      <c r="D33" s="2" t="s">
        <v>89</v>
      </c>
      <c r="E33" s="2"/>
      <c r="F33" s="2" t="s">
        <v>90</v>
      </c>
      <c r="G33" s="34">
        <v>25925</v>
      </c>
      <c r="H33" s="2" t="s">
        <v>64</v>
      </c>
      <c r="I33" s="2" t="s">
        <v>138</v>
      </c>
      <c r="J33" t="s">
        <v>157</v>
      </c>
      <c r="K33" t="str">
        <f>HLOOKUP($J33,LOCATION!$A$2:$M$3,2,0)</f>
        <v>FRANCE</v>
      </c>
      <c r="L33" t="str">
        <f>INDEX(LOCATION!$A$1:$M$2,MATCH(SPORTSMEN!$L$1,LOCATION!$A$1:$A$2,0),MATCH($J33,LOCATION!$A$2:$M$2,0))</f>
        <v>French</v>
      </c>
      <c r="M33" t="str">
        <f t="shared" si="1"/>
        <v>chevalier.laure-alix@xyz.com</v>
      </c>
      <c r="N33" s="35">
        <v>78.099999999999994</v>
      </c>
      <c r="O33" s="2" t="s">
        <v>214</v>
      </c>
      <c r="P33" s="2" t="s">
        <v>217</v>
      </c>
      <c r="Q33" s="3" t="str">
        <f>INDEX(SPORT!$A$1:$B$33,MATCH($R33,SPORT!$B$1:$B$33,0),MATCH($Q$1,SPORT!$A$1:$B$1,0))</f>
        <v>OUTDOOR</v>
      </c>
      <c r="R33" s="2" t="s">
        <v>195</v>
      </c>
      <c r="S33" s="36">
        <v>19234</v>
      </c>
    </row>
    <row r="34" spans="1:19" x14ac:dyDescent="0.55000000000000004">
      <c r="A34" s="33">
        <v>33</v>
      </c>
      <c r="B34" s="3" t="str">
        <f t="shared" si="0"/>
        <v>M. CLAUDE TOUSSAINT</v>
      </c>
      <c r="C34" s="2" t="s">
        <v>91</v>
      </c>
      <c r="D34" s="2" t="s">
        <v>92</v>
      </c>
      <c r="E34" s="2"/>
      <c r="F34" s="2" t="s">
        <v>93</v>
      </c>
      <c r="G34" s="34">
        <v>29529</v>
      </c>
      <c r="H34" s="2" t="s">
        <v>40</v>
      </c>
      <c r="I34" s="2" t="s">
        <v>142</v>
      </c>
      <c r="J34" t="s">
        <v>157</v>
      </c>
      <c r="K34" t="str">
        <f>HLOOKUP($J34,LOCATION!$A$2:$M$3,2,0)</f>
        <v>FRANCE</v>
      </c>
      <c r="L34" t="str">
        <f>INDEX(LOCATION!$A$1:$M$2,MATCH(SPORTSMEN!$L$1,LOCATION!$A$1:$A$2,0),MATCH($J34,LOCATION!$A$2:$M$2,0))</f>
        <v>French</v>
      </c>
      <c r="M34" t="str">
        <f t="shared" si="1"/>
        <v>toussaint.claude@xyz.com</v>
      </c>
      <c r="N34" s="35">
        <v>57.1</v>
      </c>
      <c r="O34" s="2" t="s">
        <v>209</v>
      </c>
      <c r="P34" s="2" t="s">
        <v>217</v>
      </c>
      <c r="Q34" s="3" t="str">
        <f>INDEX(SPORT!$A$1:$B$33,MATCH($R34,SPORT!$B$1:$B$33,0),MATCH($Q$1,SPORT!$A$1:$B$1,0))</f>
        <v>INDOOR</v>
      </c>
      <c r="R34" s="2" t="s">
        <v>199</v>
      </c>
      <c r="S34" s="36">
        <v>95123</v>
      </c>
    </row>
    <row r="35" spans="1:19" x14ac:dyDescent="0.55000000000000004">
      <c r="A35" s="33">
        <v>34</v>
      </c>
      <c r="B35" s="3" t="str">
        <f t="shared" si="0"/>
        <v>M. VICTOR LENOIR</v>
      </c>
      <c r="C35" s="2" t="s">
        <v>91</v>
      </c>
      <c r="D35" s="2" t="s">
        <v>94</v>
      </c>
      <c r="E35" s="2"/>
      <c r="F35" s="2" t="s">
        <v>95</v>
      </c>
      <c r="G35" s="34">
        <v>29875</v>
      </c>
      <c r="H35" s="2" t="s">
        <v>9</v>
      </c>
      <c r="I35" s="2" t="s">
        <v>142</v>
      </c>
      <c r="J35" t="s">
        <v>157</v>
      </c>
      <c r="K35" t="str">
        <f>HLOOKUP($J35,LOCATION!$A$2:$M$3,2,0)</f>
        <v>FRANCE</v>
      </c>
      <c r="L35" t="str">
        <f>INDEX(LOCATION!$A$1:$M$2,MATCH(SPORTSMEN!$L$1,LOCATION!$A$1:$A$2,0),MATCH($J35,LOCATION!$A$2:$M$2,0))</f>
        <v>French</v>
      </c>
      <c r="M35" t="str">
        <f t="shared" si="1"/>
        <v>lenoir.victor@xyz.com</v>
      </c>
      <c r="N35" s="35">
        <v>56</v>
      </c>
      <c r="O35" s="2" t="s">
        <v>214</v>
      </c>
      <c r="P35" s="2" t="s">
        <v>219</v>
      </c>
      <c r="Q35" s="3" t="str">
        <f>INDEX(SPORT!$A$1:$B$33,MATCH($R35,SPORT!$B$1:$B$33,0),MATCH($Q$1,SPORT!$A$1:$B$1,0))</f>
        <v>OUTDOOR</v>
      </c>
      <c r="R35" s="2" t="s">
        <v>193</v>
      </c>
      <c r="S35" s="36">
        <v>62761</v>
      </c>
    </row>
    <row r="36" spans="1:19" x14ac:dyDescent="0.55000000000000004">
      <c r="A36" s="33">
        <v>35</v>
      </c>
      <c r="B36" s="3" t="str">
        <f t="shared" si="0"/>
        <v>M. ARTHUR LENOIR</v>
      </c>
      <c r="C36" s="2" t="s">
        <v>91</v>
      </c>
      <c r="D36" s="2" t="s">
        <v>96</v>
      </c>
      <c r="E36" s="2"/>
      <c r="F36" s="2" t="s">
        <v>95</v>
      </c>
      <c r="G36" s="34">
        <v>20300</v>
      </c>
      <c r="H36" s="2" t="s">
        <v>30</v>
      </c>
      <c r="I36" s="2" t="s">
        <v>142</v>
      </c>
      <c r="J36" t="s">
        <v>157</v>
      </c>
      <c r="K36" t="str">
        <f>HLOOKUP($J36,LOCATION!$A$2:$M$3,2,0)</f>
        <v>FRANCE</v>
      </c>
      <c r="L36" t="str">
        <f>INDEX(LOCATION!$A$1:$M$2,MATCH(SPORTSMEN!$L$1,LOCATION!$A$1:$A$2,0),MATCH($J36,LOCATION!$A$2:$M$2,0))</f>
        <v>French</v>
      </c>
      <c r="M36" t="str">
        <f t="shared" si="1"/>
        <v>lenoir.arthur@xyz.com</v>
      </c>
      <c r="N36" s="35">
        <v>88.6</v>
      </c>
      <c r="O36" s="2" t="s">
        <v>213</v>
      </c>
      <c r="P36" s="2" t="s">
        <v>217</v>
      </c>
      <c r="Q36" s="3" t="str">
        <f>INDEX(SPORT!$A$1:$B$33,MATCH($R36,SPORT!$B$1:$B$33,0),MATCH($Q$1,SPORT!$A$1:$B$1,0))</f>
        <v>OUTDOOR</v>
      </c>
      <c r="R36" s="2" t="s">
        <v>200</v>
      </c>
      <c r="S36" s="36">
        <v>108431</v>
      </c>
    </row>
    <row r="37" spans="1:19" x14ac:dyDescent="0.55000000000000004">
      <c r="A37" s="33">
        <v>36</v>
      </c>
      <c r="B37" s="3" t="str">
        <f t="shared" si="0"/>
        <v>M. BENJAMIN LEBRUN-BRUN</v>
      </c>
      <c r="C37" s="2" t="s">
        <v>91</v>
      </c>
      <c r="D37" s="2" t="s">
        <v>97</v>
      </c>
      <c r="E37" s="2"/>
      <c r="F37" s="2" t="s">
        <v>98</v>
      </c>
      <c r="G37" s="34">
        <v>27428</v>
      </c>
      <c r="H37" s="2" t="s">
        <v>12</v>
      </c>
      <c r="I37" s="2" t="s">
        <v>142</v>
      </c>
      <c r="J37" t="s">
        <v>157</v>
      </c>
      <c r="K37" t="str">
        <f>HLOOKUP($J37,LOCATION!$A$2:$M$3,2,0)</f>
        <v>FRANCE</v>
      </c>
      <c r="L37" t="str">
        <f>INDEX(LOCATION!$A$1:$M$2,MATCH(SPORTSMEN!$L$1,LOCATION!$A$1:$A$2,0),MATCH($J37,LOCATION!$A$2:$M$2,0))</f>
        <v>French</v>
      </c>
      <c r="M37" t="str">
        <f t="shared" si="1"/>
        <v>lebrun-brun.benjamin@xyz.com</v>
      </c>
      <c r="N37" s="35">
        <v>78.2</v>
      </c>
      <c r="O37" s="2" t="s">
        <v>211</v>
      </c>
      <c r="P37" s="2" t="s">
        <v>212</v>
      </c>
      <c r="Q37" s="3" t="str">
        <f>INDEX(SPORT!$A$1:$B$33,MATCH($R37,SPORT!$B$1:$B$33,0),MATCH($Q$1,SPORT!$A$1:$B$1,0))</f>
        <v>OUTDOOR</v>
      </c>
      <c r="R37" s="2" t="s">
        <v>193</v>
      </c>
      <c r="S37" s="36">
        <v>66268</v>
      </c>
    </row>
    <row r="38" spans="1:19" x14ac:dyDescent="0.55000000000000004">
      <c r="A38" s="33">
        <v>37</v>
      </c>
      <c r="B38" s="3" t="str">
        <f t="shared" si="0"/>
        <v>M. ANTOINE MAILLARD</v>
      </c>
      <c r="C38" s="2" t="s">
        <v>91</v>
      </c>
      <c r="D38" s="2" t="s">
        <v>99</v>
      </c>
      <c r="E38" s="2"/>
      <c r="F38" s="2" t="s">
        <v>100</v>
      </c>
      <c r="G38" s="34">
        <v>31585</v>
      </c>
      <c r="H38" s="2" t="s">
        <v>17</v>
      </c>
      <c r="I38" s="2" t="s">
        <v>142</v>
      </c>
      <c r="J38" t="s">
        <v>157</v>
      </c>
      <c r="K38" t="str">
        <f>HLOOKUP($J38,LOCATION!$A$2:$M$3,2,0)</f>
        <v>FRANCE</v>
      </c>
      <c r="L38" t="str">
        <f>INDEX(LOCATION!$A$1:$M$2,MATCH(SPORTSMEN!$L$1,LOCATION!$A$1:$A$2,0),MATCH($J38,LOCATION!$A$2:$M$2,0))</f>
        <v>French</v>
      </c>
      <c r="M38" t="str">
        <f t="shared" si="1"/>
        <v>maillard.antoine@xyz.com</v>
      </c>
      <c r="N38" s="35">
        <v>95.8</v>
      </c>
      <c r="O38" s="2" t="s">
        <v>214</v>
      </c>
      <c r="P38" s="2" t="s">
        <v>215</v>
      </c>
      <c r="Q38" s="3" t="str">
        <f>INDEX(SPORT!$A$1:$B$33,MATCH($R38,SPORT!$B$1:$B$33,0),MATCH($Q$1,SPORT!$A$1:$B$1,0))</f>
        <v>OUTDOOR</v>
      </c>
      <c r="R38" s="2" t="s">
        <v>201</v>
      </c>
      <c r="S38" s="36">
        <v>33970</v>
      </c>
    </row>
    <row r="39" spans="1:19" x14ac:dyDescent="0.55000000000000004">
      <c r="A39" s="33">
        <v>38</v>
      </c>
      <c r="B39" s="3" t="str">
        <f t="shared" si="0"/>
        <v>M. BERNARD HOARAU-GUYON</v>
      </c>
      <c r="C39" s="2" t="s">
        <v>91</v>
      </c>
      <c r="D39" s="2" t="s">
        <v>101</v>
      </c>
      <c r="E39" s="2"/>
      <c r="F39" s="2" t="s">
        <v>102</v>
      </c>
      <c r="G39" s="34">
        <v>30327</v>
      </c>
      <c r="H39" s="2" t="s">
        <v>64</v>
      </c>
      <c r="I39" s="2" t="s">
        <v>142</v>
      </c>
      <c r="J39" t="s">
        <v>157</v>
      </c>
      <c r="K39" t="str">
        <f>HLOOKUP($J39,LOCATION!$A$2:$M$3,2,0)</f>
        <v>FRANCE</v>
      </c>
      <c r="L39" t="str">
        <f>INDEX(LOCATION!$A$1:$M$2,MATCH(SPORTSMEN!$L$1,LOCATION!$A$1:$A$2,0),MATCH($J39,LOCATION!$A$2:$M$2,0))</f>
        <v>French</v>
      </c>
      <c r="M39" t="str">
        <f t="shared" si="1"/>
        <v>hoarau-guyon.bernard@xyz.com</v>
      </c>
      <c r="N39" s="35">
        <v>59.7</v>
      </c>
      <c r="O39" s="2" t="s">
        <v>218</v>
      </c>
      <c r="P39" s="2" t="s">
        <v>212</v>
      </c>
      <c r="Q39" s="3" t="str">
        <f>INDEX(SPORT!$A$1:$B$33,MATCH($R39,SPORT!$B$1:$B$33,0),MATCH($Q$1,SPORT!$A$1:$B$1,0))</f>
        <v>INDOOR</v>
      </c>
      <c r="R39" s="2" t="s">
        <v>174</v>
      </c>
      <c r="S39" s="36">
        <v>71352</v>
      </c>
    </row>
    <row r="40" spans="1:19" x14ac:dyDescent="0.55000000000000004">
      <c r="A40" s="33">
        <v>39</v>
      </c>
      <c r="B40" s="3" t="str">
        <f t="shared" si="0"/>
        <v>SR. HIDALGO TERCERO</v>
      </c>
      <c r="C40" s="2" t="s">
        <v>13</v>
      </c>
      <c r="D40" s="2" t="s">
        <v>103</v>
      </c>
      <c r="E40" s="2" t="s">
        <v>104</v>
      </c>
      <c r="F40" s="2" t="s">
        <v>105</v>
      </c>
      <c r="G40" s="34">
        <v>31016</v>
      </c>
      <c r="H40" s="2" t="s">
        <v>27</v>
      </c>
      <c r="I40" s="2" t="s">
        <v>142</v>
      </c>
      <c r="J40" t="s">
        <v>160</v>
      </c>
      <c r="K40" t="str">
        <f>HLOOKUP($J40,LOCATION!$A$2:$M$3,2,0)</f>
        <v>ARGENTINA</v>
      </c>
      <c r="L40" t="str">
        <f>INDEX(LOCATION!$A$1:$M$2,MATCH(SPORTSMEN!$L$1,LOCATION!$A$1:$A$2,0),MATCH($J40,LOCATION!$A$2:$M$2,0))</f>
        <v>Spanish</v>
      </c>
      <c r="M40" t="str">
        <f t="shared" si="1"/>
        <v>tercero.hidalgo@xyz.com</v>
      </c>
      <c r="N40" s="35">
        <v>77.7</v>
      </c>
      <c r="O40" s="2" t="s">
        <v>218</v>
      </c>
      <c r="P40" s="2" t="s">
        <v>215</v>
      </c>
      <c r="Q40" s="3" t="str">
        <f>INDEX(SPORT!$A$1:$B$33,MATCH($R40,SPORT!$B$1:$B$33,0),MATCH($Q$1,SPORT!$A$1:$B$1,0))</f>
        <v>OUTDOOR</v>
      </c>
      <c r="R40" s="2" t="s">
        <v>196</v>
      </c>
      <c r="S40" s="36">
        <v>116376</v>
      </c>
    </row>
    <row r="41" spans="1:19" x14ac:dyDescent="0.55000000000000004">
      <c r="A41" s="33">
        <v>40</v>
      </c>
      <c r="B41" s="3" t="str">
        <f t="shared" si="0"/>
        <v>SR. HADALGO POLANCO</v>
      </c>
      <c r="C41" s="2" t="s">
        <v>13</v>
      </c>
      <c r="D41" s="2" t="s">
        <v>106</v>
      </c>
      <c r="E41" s="2"/>
      <c r="F41" s="2" t="s">
        <v>107</v>
      </c>
      <c r="G41" s="34">
        <v>32314</v>
      </c>
      <c r="H41" s="2" t="s">
        <v>108</v>
      </c>
      <c r="I41" s="2" t="s">
        <v>142</v>
      </c>
      <c r="J41" t="s">
        <v>160</v>
      </c>
      <c r="K41" t="str">
        <f>HLOOKUP($J41,LOCATION!$A$2:$M$3,2,0)</f>
        <v>ARGENTINA</v>
      </c>
      <c r="L41" t="str">
        <f>INDEX(LOCATION!$A$1:$M$2,MATCH(SPORTSMEN!$L$1,LOCATION!$A$1:$A$2,0),MATCH($J41,LOCATION!$A$2:$M$2,0))</f>
        <v>Spanish</v>
      </c>
      <c r="M41" t="str">
        <f t="shared" si="1"/>
        <v>polanco.hadalgo@xyz.com</v>
      </c>
      <c r="N41" s="35">
        <v>98</v>
      </c>
      <c r="O41" s="2" t="s">
        <v>214</v>
      </c>
      <c r="P41" s="2" t="s">
        <v>210</v>
      </c>
      <c r="Q41" s="3" t="str">
        <f>INDEX(SPORT!$A$1:$B$33,MATCH($R41,SPORT!$B$1:$B$33,0),MATCH($Q$1,SPORT!$A$1:$B$1,0))</f>
        <v>OUTDOOR</v>
      </c>
      <c r="R41" s="2" t="s">
        <v>195</v>
      </c>
      <c r="S41" s="36">
        <v>114144</v>
      </c>
    </row>
    <row r="42" spans="1:19" x14ac:dyDescent="0.55000000000000004">
      <c r="A42" s="33">
        <v>41</v>
      </c>
      <c r="B42" s="3" t="str">
        <f t="shared" si="0"/>
        <v>SRA. LAURA OLIVIERA</v>
      </c>
      <c r="C42" s="2" t="s">
        <v>109</v>
      </c>
      <c r="D42" s="2" t="s">
        <v>110</v>
      </c>
      <c r="E42" s="2"/>
      <c r="F42" s="2" t="s">
        <v>111</v>
      </c>
      <c r="G42" s="34">
        <v>27076</v>
      </c>
      <c r="H42" s="2" t="s">
        <v>12</v>
      </c>
      <c r="I42" s="2" t="s">
        <v>138</v>
      </c>
      <c r="J42" t="s">
        <v>160</v>
      </c>
      <c r="K42" t="str">
        <f>HLOOKUP($J42,LOCATION!$A$2:$M$3,2,0)</f>
        <v>ARGENTINA</v>
      </c>
      <c r="L42" t="str">
        <f>INDEX(LOCATION!$A$1:$M$2,MATCH(SPORTSMEN!$L$1,LOCATION!$A$1:$A$2,0),MATCH($J42,LOCATION!$A$2:$M$2,0))</f>
        <v>Spanish</v>
      </c>
      <c r="M42" t="str">
        <f t="shared" si="1"/>
        <v>oliviera.laura@xyz.com</v>
      </c>
      <c r="N42" s="35">
        <v>51.9</v>
      </c>
      <c r="O42" s="2" t="s">
        <v>213</v>
      </c>
      <c r="P42" s="2" t="s">
        <v>212</v>
      </c>
      <c r="Q42" s="3" t="str">
        <f>INDEX(SPORT!$A$1:$B$33,MATCH($R42,SPORT!$B$1:$B$33,0),MATCH($Q$1,SPORT!$A$1:$B$1,0))</f>
        <v>OUTDOOR</v>
      </c>
      <c r="R42" s="2" t="s">
        <v>202</v>
      </c>
      <c r="S42" s="36">
        <v>79872</v>
      </c>
    </row>
    <row r="43" spans="1:19" x14ac:dyDescent="0.55000000000000004">
      <c r="A43" s="33">
        <v>42</v>
      </c>
      <c r="B43" s="3" t="str">
        <f t="shared" si="0"/>
        <v>SRA. AINHOA GARZA</v>
      </c>
      <c r="C43" s="2" t="s">
        <v>109</v>
      </c>
      <c r="D43" s="2" t="s">
        <v>112</v>
      </c>
      <c r="E43" s="2"/>
      <c r="F43" s="2" t="s">
        <v>113</v>
      </c>
      <c r="G43" s="34">
        <v>32941</v>
      </c>
      <c r="H43" s="2" t="s">
        <v>53</v>
      </c>
      <c r="I43" s="2" t="s">
        <v>138</v>
      </c>
      <c r="J43" t="s">
        <v>162</v>
      </c>
      <c r="K43" t="str">
        <f>HLOOKUP($J43,LOCATION!$A$2:$M$3,2,0)</f>
        <v>SPAIN</v>
      </c>
      <c r="L43" t="str">
        <f>INDEX(LOCATION!$A$1:$M$2,MATCH(SPORTSMEN!$L$1,LOCATION!$A$1:$A$2,0),MATCH($J43,LOCATION!$A$2:$M$2,0))</f>
        <v>Spanish</v>
      </c>
      <c r="M43" t="str">
        <f t="shared" si="1"/>
        <v>garza.ainhoa@xyz.com</v>
      </c>
      <c r="N43" s="35">
        <v>55.6</v>
      </c>
      <c r="O43" s="2" t="s">
        <v>211</v>
      </c>
      <c r="P43" s="2" t="s">
        <v>217</v>
      </c>
      <c r="Q43" s="3" t="str">
        <f>INDEX(SPORT!$A$1:$B$33,MATCH($R43,SPORT!$B$1:$B$33,0),MATCH($Q$1,SPORT!$A$1:$B$1,0))</f>
        <v>INDOOR</v>
      </c>
      <c r="R43" s="2" t="s">
        <v>203</v>
      </c>
      <c r="S43" s="36">
        <v>101969</v>
      </c>
    </row>
    <row r="44" spans="1:19" x14ac:dyDescent="0.55000000000000004">
      <c r="A44" s="33">
        <v>43</v>
      </c>
      <c r="B44" s="3" t="str">
        <f t="shared" si="0"/>
        <v>SRA. ISABEL BANDA</v>
      </c>
      <c r="C44" s="2" t="s">
        <v>109</v>
      </c>
      <c r="D44" s="2" t="s">
        <v>76</v>
      </c>
      <c r="E44" s="2"/>
      <c r="F44" s="2" t="s">
        <v>114</v>
      </c>
      <c r="G44" s="34">
        <v>21927</v>
      </c>
      <c r="H44" s="2" t="s">
        <v>64</v>
      </c>
      <c r="I44" s="2" t="s">
        <v>138</v>
      </c>
      <c r="J44" t="s">
        <v>162</v>
      </c>
      <c r="K44" t="str">
        <f>HLOOKUP($J44,LOCATION!$A$2:$M$3,2,0)</f>
        <v>SPAIN</v>
      </c>
      <c r="L44" t="str">
        <f>INDEX(LOCATION!$A$1:$M$2,MATCH(SPORTSMEN!$L$1,LOCATION!$A$1:$A$2,0),MATCH($J44,LOCATION!$A$2:$M$2,0))</f>
        <v>Spanish</v>
      </c>
      <c r="M44" t="str">
        <f t="shared" si="1"/>
        <v>banda.isabel@xyz.com</v>
      </c>
      <c r="N44" s="35">
        <v>102.3</v>
      </c>
      <c r="O44" s="2" t="s">
        <v>213</v>
      </c>
      <c r="P44" s="2" t="s">
        <v>217</v>
      </c>
      <c r="Q44" s="3" t="str">
        <f>INDEX(SPORT!$A$1:$B$33,MATCH($R44,SPORT!$B$1:$B$33,0),MATCH($Q$1,SPORT!$A$1:$B$1,0))</f>
        <v>OUTDOOR</v>
      </c>
      <c r="R44" s="2" t="s">
        <v>196</v>
      </c>
      <c r="S44" s="36">
        <v>50659</v>
      </c>
    </row>
    <row r="45" spans="1:19" x14ac:dyDescent="0.55000000000000004">
      <c r="A45" s="33">
        <v>44</v>
      </c>
      <c r="B45" s="3" t="str">
        <f t="shared" si="0"/>
        <v>SRA. CAROLOTA MATEOS</v>
      </c>
      <c r="C45" s="2" t="s">
        <v>109</v>
      </c>
      <c r="D45" s="2" t="s">
        <v>115</v>
      </c>
      <c r="E45" s="2"/>
      <c r="F45" s="2" t="s">
        <v>116</v>
      </c>
      <c r="G45" s="34">
        <v>23952</v>
      </c>
      <c r="H45" s="2" t="s">
        <v>30</v>
      </c>
      <c r="I45" s="2" t="s">
        <v>138</v>
      </c>
      <c r="J45" t="s">
        <v>162</v>
      </c>
      <c r="K45" t="str">
        <f>HLOOKUP($J45,LOCATION!$A$2:$M$3,2,0)</f>
        <v>SPAIN</v>
      </c>
      <c r="L45" t="str">
        <f>INDEX(LOCATION!$A$1:$M$2,MATCH(SPORTSMEN!$L$1,LOCATION!$A$1:$A$2,0),MATCH($J45,LOCATION!$A$2:$M$2,0))</f>
        <v>Spanish</v>
      </c>
      <c r="M45" t="str">
        <f t="shared" si="1"/>
        <v>mateos.carolota@xyz.com</v>
      </c>
      <c r="N45" s="35">
        <v>58.8</v>
      </c>
      <c r="O45" s="2" t="s">
        <v>218</v>
      </c>
      <c r="P45" s="2" t="s">
        <v>212</v>
      </c>
      <c r="Q45" s="3" t="str">
        <f>INDEX(SPORT!$A$1:$B$33,MATCH($R45,SPORT!$B$1:$B$33,0),MATCH($Q$1,SPORT!$A$1:$B$1,0))</f>
        <v>OUTDOOR</v>
      </c>
      <c r="R45" s="2" t="s">
        <v>202</v>
      </c>
      <c r="S45" s="36">
        <v>58215</v>
      </c>
    </row>
    <row r="46" spans="1:19" x14ac:dyDescent="0.55000000000000004">
      <c r="A46" s="33">
        <v>45</v>
      </c>
      <c r="B46" s="3" t="str">
        <f t="shared" si="0"/>
        <v>MW. ELIZE PRINS</v>
      </c>
      <c r="C46" s="2" t="s">
        <v>117</v>
      </c>
      <c r="D46" s="2" t="s">
        <v>118</v>
      </c>
      <c r="E46" s="2"/>
      <c r="F46" s="2" t="s">
        <v>119</v>
      </c>
      <c r="G46" s="34">
        <v>22044</v>
      </c>
      <c r="H46" s="2" t="s">
        <v>20</v>
      </c>
      <c r="I46" s="2" t="s">
        <v>138</v>
      </c>
      <c r="J46" t="s">
        <v>165</v>
      </c>
      <c r="K46" t="str">
        <f>HLOOKUP($J46,LOCATION!$A$2:$M$3,2,0)</f>
        <v>NETHERLANDS</v>
      </c>
      <c r="L46" t="str">
        <f>INDEX(LOCATION!$A$1:$M$2,MATCH(SPORTSMEN!$L$1,LOCATION!$A$1:$A$2,0),MATCH($J46,LOCATION!$A$2:$M$2,0))</f>
        <v>Dutch</v>
      </c>
      <c r="M46" t="str">
        <f t="shared" si="1"/>
        <v>prins.elize@xyz.com</v>
      </c>
      <c r="N46" s="35">
        <v>63.8</v>
      </c>
      <c r="O46" s="2" t="s">
        <v>214</v>
      </c>
      <c r="P46" s="2" t="s">
        <v>217</v>
      </c>
      <c r="Q46" s="3" t="str">
        <f>INDEX(SPORT!$A$1:$B$33,MATCH($R46,SPORT!$B$1:$B$33,0),MATCH($Q$1,SPORT!$A$1:$B$1,0))</f>
        <v>INDOOR</v>
      </c>
      <c r="R46" s="2" t="s">
        <v>204</v>
      </c>
      <c r="S46" s="36">
        <v>39935</v>
      </c>
    </row>
    <row r="47" spans="1:19" x14ac:dyDescent="0.55000000000000004">
      <c r="A47" s="33">
        <v>46</v>
      </c>
      <c r="B47" s="3" t="str">
        <f t="shared" si="0"/>
        <v>DHR. RYAN PHAM</v>
      </c>
      <c r="C47" s="2" t="s">
        <v>120</v>
      </c>
      <c r="D47" s="2" t="s">
        <v>121</v>
      </c>
      <c r="E47" s="2"/>
      <c r="F47" s="2" t="s">
        <v>122</v>
      </c>
      <c r="G47" s="34">
        <v>26940</v>
      </c>
      <c r="H47" s="2" t="s">
        <v>9</v>
      </c>
      <c r="I47" s="2" t="s">
        <v>142</v>
      </c>
      <c r="J47" t="s">
        <v>165</v>
      </c>
      <c r="K47" t="str">
        <f>HLOOKUP($J47,LOCATION!$A$2:$M$3,2,0)</f>
        <v>NETHERLANDS</v>
      </c>
      <c r="L47" t="str">
        <f>INDEX(LOCATION!$A$1:$M$2,MATCH(SPORTSMEN!$L$1,LOCATION!$A$1:$A$2,0),MATCH($J47,LOCATION!$A$2:$M$2,0))</f>
        <v>Dutch</v>
      </c>
      <c r="M47" t="str">
        <f t="shared" si="1"/>
        <v>pham.ryan@xyz.com</v>
      </c>
      <c r="N47" s="35">
        <v>98.6</v>
      </c>
      <c r="O47" s="2" t="s">
        <v>213</v>
      </c>
      <c r="P47" s="2" t="s">
        <v>219</v>
      </c>
      <c r="Q47" s="3" t="str">
        <f>INDEX(SPORT!$A$1:$B$33,MATCH($R47,SPORT!$B$1:$B$33,0),MATCH($Q$1,SPORT!$A$1:$B$1,0))</f>
        <v>OUTDOOR</v>
      </c>
      <c r="R47" s="2" t="s">
        <v>195</v>
      </c>
      <c r="S47" s="36">
        <v>44865</v>
      </c>
    </row>
    <row r="48" spans="1:19" x14ac:dyDescent="0.55000000000000004">
      <c r="A48" s="33">
        <v>47</v>
      </c>
      <c r="B48" s="3" t="str">
        <f t="shared" si="0"/>
        <v>MW ELISE ROTTEVEEL</v>
      </c>
      <c r="C48" s="2" t="s">
        <v>123</v>
      </c>
      <c r="D48" s="2" t="s">
        <v>124</v>
      </c>
      <c r="E48" s="2"/>
      <c r="F48" s="2" t="s">
        <v>125</v>
      </c>
      <c r="G48" s="34">
        <v>24936</v>
      </c>
      <c r="H48" s="2" t="s">
        <v>69</v>
      </c>
      <c r="I48" s="2" t="s">
        <v>138</v>
      </c>
      <c r="J48" t="s">
        <v>165</v>
      </c>
      <c r="K48" t="str">
        <f>HLOOKUP($J48,LOCATION!$A$2:$M$3,2,0)</f>
        <v>NETHERLANDS</v>
      </c>
      <c r="L48" t="str">
        <f>INDEX(LOCATION!$A$1:$M$2,MATCH(SPORTSMEN!$L$1,LOCATION!$A$1:$A$2,0),MATCH($J48,LOCATION!$A$2:$M$2,0))</f>
        <v>Dutch</v>
      </c>
      <c r="M48" t="str">
        <f t="shared" si="1"/>
        <v>rotteveel.elise@xyz.com</v>
      </c>
      <c r="N48" s="35">
        <v>61.8</v>
      </c>
      <c r="O48" s="2" t="s">
        <v>218</v>
      </c>
      <c r="P48" s="2" t="s">
        <v>212</v>
      </c>
      <c r="Q48" s="3" t="str">
        <f>INDEX(SPORT!$A$1:$B$33,MATCH($R48,SPORT!$B$1:$B$33,0),MATCH($Q$1,SPORT!$A$1:$B$1,0))</f>
        <v>OUTDOOR</v>
      </c>
      <c r="R48" s="2" t="s">
        <v>195</v>
      </c>
      <c r="S48" s="36">
        <v>90478</v>
      </c>
    </row>
    <row r="49" spans="1:19" x14ac:dyDescent="0.55000000000000004">
      <c r="A49" s="33">
        <v>48</v>
      </c>
      <c r="B49" s="3" t="str">
        <f t="shared" si="0"/>
        <v>FRU. MIRJAM SODERBERG</v>
      </c>
      <c r="C49" s="2" t="s">
        <v>126</v>
      </c>
      <c r="D49" s="2" t="s">
        <v>127</v>
      </c>
      <c r="E49" s="2"/>
      <c r="F49" s="2" t="s">
        <v>128</v>
      </c>
      <c r="G49" s="34">
        <v>35567</v>
      </c>
      <c r="H49" s="2" t="s">
        <v>20</v>
      </c>
      <c r="I49" s="2" t="s">
        <v>138</v>
      </c>
      <c r="J49" t="s">
        <v>168</v>
      </c>
      <c r="K49" t="str">
        <f>HLOOKUP($J49,LOCATION!$A$2:$M$3,2,0)</f>
        <v>SWEDEN</v>
      </c>
      <c r="L49" t="str">
        <f>INDEX(LOCATION!$A$1:$M$2,MATCH(SPORTSMEN!$L$1,LOCATION!$A$1:$A$2,0),MATCH($J49,LOCATION!$A$2:$M$2,0))</f>
        <v>Swedish</v>
      </c>
      <c r="M49" t="str">
        <f t="shared" si="1"/>
        <v>soderberg.mirjam@xyz.com</v>
      </c>
      <c r="N49" s="35">
        <v>50</v>
      </c>
      <c r="O49" s="2" t="s">
        <v>213</v>
      </c>
      <c r="P49" s="2" t="s">
        <v>217</v>
      </c>
      <c r="Q49" s="3" t="str">
        <f>INDEX(SPORT!$A$1:$B$33,MATCH($R49,SPORT!$B$1:$B$33,0),MATCH($Q$1,SPORT!$A$1:$B$1,0))</f>
        <v>OUTDOOR</v>
      </c>
      <c r="R49" s="2" t="s">
        <v>177</v>
      </c>
      <c r="S49" s="36">
        <v>38965</v>
      </c>
    </row>
    <row r="50" spans="1:19" x14ac:dyDescent="0.55000000000000004">
      <c r="A50" s="33">
        <v>49</v>
      </c>
      <c r="B50" s="3" t="str">
        <f t="shared" si="0"/>
        <v>H. BERNDT PALSSON</v>
      </c>
      <c r="C50" s="2" t="s">
        <v>129</v>
      </c>
      <c r="D50" s="2" t="s">
        <v>130</v>
      </c>
      <c r="E50" s="2"/>
      <c r="F50" s="2" t="s">
        <v>131</v>
      </c>
      <c r="G50" s="34">
        <v>31832</v>
      </c>
      <c r="H50" s="2" t="s">
        <v>53</v>
      </c>
      <c r="I50" s="2" t="s">
        <v>142</v>
      </c>
      <c r="J50" t="s">
        <v>168</v>
      </c>
      <c r="K50" t="str">
        <f>HLOOKUP($J50,LOCATION!$A$2:$M$3,2,0)</f>
        <v>SWEDEN</v>
      </c>
      <c r="L50" t="str">
        <f>INDEX(LOCATION!$A$1:$M$2,MATCH(SPORTSMEN!$L$1,LOCATION!$A$1:$A$2,0),MATCH($J50,LOCATION!$A$2:$M$2,0))</f>
        <v>Swedish</v>
      </c>
      <c r="M50" t="str">
        <f t="shared" si="1"/>
        <v>palsson.berndt@xyz.com</v>
      </c>
      <c r="N50" s="35">
        <v>45.9</v>
      </c>
      <c r="O50" s="2" t="s">
        <v>214</v>
      </c>
      <c r="P50" s="2" t="s">
        <v>210</v>
      </c>
      <c r="Q50" s="3" t="str">
        <f>INDEX(SPORT!$A$1:$B$33,MATCH($R50,SPORT!$B$1:$B$33,0),MATCH($Q$1,SPORT!$A$1:$B$1,0))</f>
        <v>OUTDOOR</v>
      </c>
      <c r="R50" s="2" t="s">
        <v>205</v>
      </c>
      <c r="S50" s="36">
        <v>35387</v>
      </c>
    </row>
    <row r="51" spans="1:19" x14ac:dyDescent="0.55000000000000004">
      <c r="A51" s="33">
        <v>50</v>
      </c>
      <c r="B51" s="3" t="str">
        <f t="shared" si="0"/>
        <v>SR. ADRIANO SOBRINHO</v>
      </c>
      <c r="C51" s="2" t="s">
        <v>13</v>
      </c>
      <c r="D51" s="2" t="s">
        <v>132</v>
      </c>
      <c r="E51" s="2" t="s">
        <v>133</v>
      </c>
      <c r="F51" s="2" t="s">
        <v>134</v>
      </c>
      <c r="G51" s="34">
        <v>34178</v>
      </c>
      <c r="H51" s="2" t="s">
        <v>30</v>
      </c>
      <c r="I51" s="2" t="s">
        <v>142</v>
      </c>
      <c r="J51" t="s">
        <v>169</v>
      </c>
      <c r="K51" t="str">
        <f>HLOOKUP($J51,LOCATION!$A$2:$M$3,2,0)</f>
        <v>BRAZIL</v>
      </c>
      <c r="L51" t="str">
        <f>INDEX(LOCATION!$A$1:$M$2,MATCH(SPORTSMEN!$L$1,LOCATION!$A$1:$A$2,0),MATCH($J51,LOCATION!$A$2:$M$2,0))</f>
        <v>Portuguese</v>
      </c>
      <c r="M51" t="str">
        <f t="shared" si="1"/>
        <v>sobrinho.adriano@xyz.com</v>
      </c>
      <c r="N51" s="35">
        <v>92.5</v>
      </c>
      <c r="O51" s="2" t="s">
        <v>209</v>
      </c>
      <c r="P51" s="2" t="s">
        <v>216</v>
      </c>
      <c r="Q51" s="3" t="str">
        <f>INDEX(SPORT!$A$1:$B$33,MATCH($R51,SPORT!$B$1:$B$33,0),MATCH($Q$1,SPORT!$A$1:$B$1,0))</f>
        <v>INDOOR</v>
      </c>
      <c r="R51" s="2" t="s">
        <v>206</v>
      </c>
      <c r="S51" s="36">
        <v>20532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heetViews>
  <sheetFormatPr defaultRowHeight="14.4" x14ac:dyDescent="0.55000000000000004"/>
  <cols>
    <col min="1" max="1" width="15.578125" bestFit="1" customWidth="1"/>
    <col min="2" max="2" width="24" bestFit="1" customWidth="1"/>
  </cols>
  <sheetData>
    <row r="1" spans="1:2" x14ac:dyDescent="0.55000000000000004">
      <c r="A1" s="30" t="s">
        <v>171</v>
      </c>
      <c r="B1" s="30" t="s">
        <v>172</v>
      </c>
    </row>
    <row r="2" spans="1:2" x14ac:dyDescent="0.55000000000000004">
      <c r="A2" s="31" t="s">
        <v>173</v>
      </c>
      <c r="B2" s="31" t="s">
        <v>174</v>
      </c>
    </row>
    <row r="3" spans="1:2" x14ac:dyDescent="0.55000000000000004">
      <c r="A3" s="32" t="s">
        <v>173</v>
      </c>
      <c r="B3" s="32" t="s">
        <v>175</v>
      </c>
    </row>
    <row r="4" spans="1:2" x14ac:dyDescent="0.55000000000000004">
      <c r="A4" s="32" t="s">
        <v>176</v>
      </c>
      <c r="B4" s="32" t="s">
        <v>177</v>
      </c>
    </row>
    <row r="5" spans="1:2" x14ac:dyDescent="0.55000000000000004">
      <c r="A5" s="32" t="s">
        <v>176</v>
      </c>
      <c r="B5" s="32" t="s">
        <v>178</v>
      </c>
    </row>
    <row r="6" spans="1:2" x14ac:dyDescent="0.55000000000000004">
      <c r="A6" s="32" t="s">
        <v>173</v>
      </c>
      <c r="B6" s="32" t="s">
        <v>179</v>
      </c>
    </row>
    <row r="7" spans="1:2" x14ac:dyDescent="0.55000000000000004">
      <c r="A7" s="32" t="s">
        <v>173</v>
      </c>
      <c r="B7" s="32" t="s">
        <v>180</v>
      </c>
    </row>
    <row r="8" spans="1:2" x14ac:dyDescent="0.55000000000000004">
      <c r="A8" s="32" t="s">
        <v>176</v>
      </c>
      <c r="B8" s="32" t="s">
        <v>181</v>
      </c>
    </row>
    <row r="9" spans="1:2" x14ac:dyDescent="0.55000000000000004">
      <c r="A9" s="32" t="s">
        <v>173</v>
      </c>
      <c r="B9" s="32" t="s">
        <v>182</v>
      </c>
    </row>
    <row r="10" spans="1:2" x14ac:dyDescent="0.55000000000000004">
      <c r="A10" s="32" t="s">
        <v>173</v>
      </c>
      <c r="B10" s="32" t="s">
        <v>183</v>
      </c>
    </row>
    <row r="11" spans="1:2" x14ac:dyDescent="0.55000000000000004">
      <c r="A11" s="32" t="s">
        <v>176</v>
      </c>
      <c r="B11" s="32" t="s">
        <v>184</v>
      </c>
    </row>
    <row r="12" spans="1:2" x14ac:dyDescent="0.55000000000000004">
      <c r="A12" s="32" t="s">
        <v>176</v>
      </c>
      <c r="B12" s="32" t="s">
        <v>185</v>
      </c>
    </row>
    <row r="13" spans="1:2" x14ac:dyDescent="0.55000000000000004">
      <c r="A13" s="32" t="s">
        <v>176</v>
      </c>
      <c r="B13" s="32" t="s">
        <v>186</v>
      </c>
    </row>
    <row r="14" spans="1:2" x14ac:dyDescent="0.55000000000000004">
      <c r="A14" s="32" t="s">
        <v>176</v>
      </c>
      <c r="B14" s="32" t="s">
        <v>187</v>
      </c>
    </row>
    <row r="15" spans="1:2" x14ac:dyDescent="0.55000000000000004">
      <c r="A15" s="32" t="s">
        <v>173</v>
      </c>
      <c r="B15" s="32" t="s">
        <v>188</v>
      </c>
    </row>
    <row r="16" spans="1:2" x14ac:dyDescent="0.55000000000000004">
      <c r="A16" s="32" t="s">
        <v>173</v>
      </c>
      <c r="B16" s="32" t="s">
        <v>189</v>
      </c>
    </row>
    <row r="17" spans="1:2" x14ac:dyDescent="0.55000000000000004">
      <c r="A17" s="32" t="s">
        <v>176</v>
      </c>
      <c r="B17" s="32" t="s">
        <v>190</v>
      </c>
    </row>
    <row r="18" spans="1:2" x14ac:dyDescent="0.55000000000000004">
      <c r="A18" s="32" t="s">
        <v>173</v>
      </c>
      <c r="B18" s="32" t="s">
        <v>191</v>
      </c>
    </row>
    <row r="19" spans="1:2" x14ac:dyDescent="0.55000000000000004">
      <c r="A19" s="32" t="s">
        <v>173</v>
      </c>
      <c r="B19" s="32" t="s">
        <v>192</v>
      </c>
    </row>
    <row r="20" spans="1:2" x14ac:dyDescent="0.55000000000000004">
      <c r="A20" s="32" t="s">
        <v>176</v>
      </c>
      <c r="B20" s="32" t="s">
        <v>193</v>
      </c>
    </row>
    <row r="21" spans="1:2" x14ac:dyDescent="0.55000000000000004">
      <c r="A21" s="32" t="s">
        <v>176</v>
      </c>
      <c r="B21" s="32" t="s">
        <v>194</v>
      </c>
    </row>
    <row r="22" spans="1:2" x14ac:dyDescent="0.55000000000000004">
      <c r="A22" s="32" t="s">
        <v>176</v>
      </c>
      <c r="B22" s="32" t="s">
        <v>195</v>
      </c>
    </row>
    <row r="23" spans="1:2" x14ac:dyDescent="0.55000000000000004">
      <c r="A23" s="32" t="s">
        <v>176</v>
      </c>
      <c r="B23" s="32" t="s">
        <v>196</v>
      </c>
    </row>
    <row r="24" spans="1:2" x14ac:dyDescent="0.55000000000000004">
      <c r="A24" s="32" t="s">
        <v>173</v>
      </c>
      <c r="B24" s="32" t="s">
        <v>197</v>
      </c>
    </row>
    <row r="25" spans="1:2" x14ac:dyDescent="0.55000000000000004">
      <c r="A25" s="32" t="s">
        <v>176</v>
      </c>
      <c r="B25" s="32" t="s">
        <v>198</v>
      </c>
    </row>
    <row r="26" spans="1:2" x14ac:dyDescent="0.55000000000000004">
      <c r="A26" s="32" t="s">
        <v>173</v>
      </c>
      <c r="B26" s="32" t="s">
        <v>199</v>
      </c>
    </row>
    <row r="27" spans="1:2" x14ac:dyDescent="0.55000000000000004">
      <c r="A27" s="32" t="s">
        <v>176</v>
      </c>
      <c r="B27" s="32" t="s">
        <v>200</v>
      </c>
    </row>
    <row r="28" spans="1:2" x14ac:dyDescent="0.55000000000000004">
      <c r="A28" s="32" t="s">
        <v>176</v>
      </c>
      <c r="B28" s="32" t="s">
        <v>201</v>
      </c>
    </row>
    <row r="29" spans="1:2" x14ac:dyDescent="0.55000000000000004">
      <c r="A29" s="32" t="s">
        <v>176</v>
      </c>
      <c r="B29" s="32" t="s">
        <v>202</v>
      </c>
    </row>
    <row r="30" spans="1:2" x14ac:dyDescent="0.55000000000000004">
      <c r="A30" s="32" t="s">
        <v>173</v>
      </c>
      <c r="B30" s="32" t="s">
        <v>203</v>
      </c>
    </row>
    <row r="31" spans="1:2" x14ac:dyDescent="0.55000000000000004">
      <c r="A31" s="32" t="s">
        <v>173</v>
      </c>
      <c r="B31" s="32" t="s">
        <v>204</v>
      </c>
    </row>
    <row r="32" spans="1:2" x14ac:dyDescent="0.55000000000000004">
      <c r="A32" s="32" t="s">
        <v>176</v>
      </c>
      <c r="B32" s="32" t="s">
        <v>205</v>
      </c>
    </row>
    <row r="33" spans="1:2" x14ac:dyDescent="0.55000000000000004">
      <c r="A33" s="32" t="s">
        <v>173</v>
      </c>
      <c r="B33" s="32"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6"/>
  <sheetViews>
    <sheetView showGridLines="0" tabSelected="1" workbookViewId="0">
      <selection activeCell="C6" sqref="C6"/>
    </sheetView>
  </sheetViews>
  <sheetFormatPr defaultRowHeight="14.4" x14ac:dyDescent="0.55000000000000004"/>
  <cols>
    <col min="1" max="13" width="13.68359375" style="1" customWidth="1"/>
  </cols>
  <sheetData>
    <row r="1" spans="1:13" x14ac:dyDescent="0.55000000000000004">
      <c r="A1" s="4" t="s">
        <v>136</v>
      </c>
      <c r="B1" s="5" t="s">
        <v>139</v>
      </c>
      <c r="C1" s="3" t="s">
        <v>143</v>
      </c>
      <c r="D1" s="3" t="s">
        <v>139</v>
      </c>
      <c r="E1" s="3" t="s">
        <v>148</v>
      </c>
      <c r="F1" s="3" t="s">
        <v>139</v>
      </c>
      <c r="G1" s="3" t="s">
        <v>148</v>
      </c>
      <c r="H1" s="3" t="s">
        <v>155</v>
      </c>
      <c r="I1" s="3" t="s">
        <v>158</v>
      </c>
      <c r="J1" s="3" t="s">
        <v>158</v>
      </c>
      <c r="K1" s="3" t="s">
        <v>163</v>
      </c>
      <c r="L1" s="3" t="s">
        <v>166</v>
      </c>
      <c r="M1" s="3" t="s">
        <v>143</v>
      </c>
    </row>
    <row r="2" spans="1:13" x14ac:dyDescent="0.55000000000000004">
      <c r="A2" s="4"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55000000000000004">
      <c r="A3" s="4" t="s">
        <v>228</v>
      </c>
      <c r="B3" s="3" t="s">
        <v>140</v>
      </c>
      <c r="C3" s="3" t="s">
        <v>144</v>
      </c>
      <c r="D3" s="3" t="s">
        <v>146</v>
      </c>
      <c r="E3" s="3" t="s">
        <v>149</v>
      </c>
      <c r="F3" s="3" t="s">
        <v>151</v>
      </c>
      <c r="G3" s="3" t="s">
        <v>153</v>
      </c>
      <c r="H3" s="3" t="s">
        <v>156</v>
      </c>
      <c r="I3" s="3" t="s">
        <v>159</v>
      </c>
      <c r="J3" s="3" t="s">
        <v>161</v>
      </c>
      <c r="K3" s="3" t="s">
        <v>164</v>
      </c>
      <c r="L3" s="3" t="s">
        <v>167</v>
      </c>
      <c r="M3" s="3" t="s">
        <v>144</v>
      </c>
    </row>
    <row r="6" spans="1:13" x14ac:dyDescent="0.55000000000000004">
      <c r="B6" s="1" t="s">
        <v>162</v>
      </c>
      <c r="C6" s="1" t="str">
        <f>INDEX($A$1:$M$2,MATCH(A1,A1:A2,0),MATCH($B$6,$A$2:$M$2,0))</f>
        <v>Spanish</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Question 1</vt:lpstr>
      <vt:lpstr>Question 2</vt:lpstr>
      <vt:lpstr>Question 3</vt:lpstr>
      <vt:lpstr>ANALYSIS</vt:lpstr>
      <vt:lpstr>REPORT</vt:lpstr>
      <vt:lpstr>SPORTSMEN</vt:lpstr>
      <vt:lpstr>SPORT</vt:lpstr>
      <vt:lpstr>LOCATION</vt:lpstr>
      <vt:lpstr>COUNTRY_NAME_RANGE</vt:lpstr>
      <vt:lpstr>ANALYSIS!Extract</vt:lpstr>
      <vt:lpstr>GENDER_RANGE</vt:lpstr>
      <vt:lpstr>storts_info_range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Vaishnevi Priya P</cp:lastModifiedBy>
  <dcterms:created xsi:type="dcterms:W3CDTF">2019-05-28T07:07:38Z</dcterms:created>
  <dcterms:modified xsi:type="dcterms:W3CDTF">2022-06-18T17:52:04Z</dcterms:modified>
</cp:coreProperties>
</file>