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shi\OneDrive\Documents\Data science\"/>
    </mc:Choice>
  </mc:AlternateContent>
  <xr:revisionPtr revIDLastSave="0" documentId="8_{0CE5D9C6-3587-4E60-A07B-D0400D5E9A8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1'!$A$1:$H$1</definedName>
    <definedName name="_xlnm._FilterDatabase" localSheetId="1" hidden="1">'Exercise 2'!$A$15:$F$15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9" i="3"/>
  <c r="E10" i="3"/>
  <c r="E11" i="3"/>
  <c r="D10" i="3"/>
  <c r="D11" i="3"/>
  <c r="D9" i="3"/>
  <c r="C10" i="3"/>
  <c r="C11" i="3"/>
  <c r="C9" i="3"/>
  <c r="B10" i="3"/>
  <c r="B11" i="3"/>
  <c r="B9" i="3"/>
  <c r="F5" i="3"/>
  <c r="F4" i="3"/>
  <c r="F3" i="3"/>
  <c r="F2" i="3"/>
  <c r="E3" i="3"/>
  <c r="E4" i="3"/>
  <c r="E5" i="3"/>
  <c r="E2" i="3"/>
  <c r="H52" i="1"/>
  <c r="D5" i="3"/>
  <c r="D4" i="3"/>
  <c r="D3" i="3"/>
  <c r="D2" i="3"/>
  <c r="C5" i="3"/>
  <c r="C4" i="3"/>
  <c r="C3" i="3"/>
  <c r="C2" i="3"/>
  <c r="B5" i="3"/>
  <c r="B4" i="3"/>
  <c r="B3" i="3"/>
  <c r="B2" i="3"/>
  <c r="H49" i="1"/>
  <c r="H48" i="1"/>
  <c r="H47" i="1"/>
  <c r="H45" i="1"/>
  <c r="H44" i="1"/>
  <c r="H43" i="1"/>
  <c r="H42" i="1"/>
  <c r="H39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<sst xmlns="http://schemas.openxmlformats.org/spreadsheetml/2006/main" count="832" uniqueCount="73">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</sst>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B1" zoomScale="128" workbookViewId="0">
      <selection activeCell="D50" sqref="D50"/>
    </sheetView>
  </sheetViews>
  <sheetFormatPr defaultRowHeight="15" x14ac:dyDescent="0.25"/>
  <cols>
    <col min="2" max="2" width="11.7109375" style="18" customWidth="1"/>
    <col min="3" max="3" width="17.42578125" customWidth="1"/>
    <col min="4" max="4" width="17.5703125" customWidth="1"/>
    <col min="5" max="5" width="36.28515625" customWidth="1"/>
    <col min="7" max="7" width="13.28515625" customWidth="1"/>
    <col min="8" max="8" width="23.28515625" customWidth="1"/>
  </cols>
  <sheetData>
    <row r="1" spans="1:7" ht="30" x14ac:dyDescent="0.25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25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25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25">
      <c r="E27" s="15" t="s">
        <v>71</v>
      </c>
      <c r="H27" s="20" t="s">
        <v>72</v>
      </c>
    </row>
    <row r="28" spans="1:8" x14ac:dyDescent="0.25">
      <c r="F28" s="2"/>
    </row>
    <row r="29" spans="1:8" ht="15.75" x14ac:dyDescent="0.25">
      <c r="C29" t="s">
        <v>18</v>
      </c>
      <c r="E29" s="14" t="s">
        <v>31</v>
      </c>
      <c r="H29">
        <f>COUNTIF(G2:G25,C29)</f>
        <v>4</v>
      </c>
    </row>
    <row r="30" spans="1:8" ht="15.75" x14ac:dyDescent="0.25">
      <c r="C30" s="1" t="s">
        <v>17</v>
      </c>
      <c r="E30" s="14" t="s">
        <v>32</v>
      </c>
      <c r="H30">
        <f>COUNTIF(D2:D25,C30)</f>
        <v>5</v>
      </c>
    </row>
    <row r="31" spans="1:8" ht="15.75" x14ac:dyDescent="0.25">
      <c r="C31" s="1" t="s">
        <v>3</v>
      </c>
      <c r="E31" s="14" t="s">
        <v>33</v>
      </c>
      <c r="H31">
        <f>COUNTIF(F2:F25,C31)</f>
        <v>8</v>
      </c>
    </row>
    <row r="32" spans="1:8" ht="15.75" x14ac:dyDescent="0.25">
      <c r="C32" s="1" t="s">
        <v>14</v>
      </c>
      <c r="E32" s="14" t="s">
        <v>34</v>
      </c>
      <c r="H32">
        <f>COUNTIF(C2:C25,C32)</f>
        <v>6</v>
      </c>
    </row>
    <row r="33" spans="3:8" ht="15.75" x14ac:dyDescent="0.25">
      <c r="E33" s="14" t="s">
        <v>26</v>
      </c>
      <c r="H33">
        <f>COUNTIF(E2:E25,"&lt;20")</f>
        <v>9</v>
      </c>
    </row>
    <row r="34" spans="3:8" ht="15.75" x14ac:dyDescent="0.25">
      <c r="E34" s="14"/>
    </row>
    <row r="35" spans="3:8" ht="15.75" x14ac:dyDescent="0.25">
      <c r="E35" s="14"/>
      <c r="F35" s="2"/>
    </row>
    <row r="36" spans="3:8" ht="15.75" x14ac:dyDescent="0.25">
      <c r="C36" s="1" t="s">
        <v>10</v>
      </c>
      <c r="E36" s="14" t="s">
        <v>23</v>
      </c>
      <c r="H36">
        <f>SUMIF(D2:D25,C36,E2:E25)</f>
        <v>105</v>
      </c>
    </row>
    <row r="37" spans="3:8" ht="15.75" x14ac:dyDescent="0.25">
      <c r="C37" s="1" t="s">
        <v>9</v>
      </c>
      <c r="E37" s="14" t="s">
        <v>24</v>
      </c>
      <c r="H37">
        <f>SUMIF(D2:D25,C37,E2:E25)</f>
        <v>164</v>
      </c>
    </row>
    <row r="38" spans="3:8" ht="15.75" x14ac:dyDescent="0.25">
      <c r="E38" s="14" t="s">
        <v>30</v>
      </c>
      <c r="H38">
        <f>SUMIF(F2:F25,"truck 4",E2:E25)</f>
        <v>156</v>
      </c>
    </row>
    <row r="39" spans="3:8" ht="15.75" x14ac:dyDescent="0.25">
      <c r="E39" s="14" t="s">
        <v>40</v>
      </c>
      <c r="H39">
        <f>SUMIF(F2:F25,"truck*",E2:E25)</f>
        <v>511</v>
      </c>
    </row>
    <row r="40" spans="3:8" ht="15.75" x14ac:dyDescent="0.25">
      <c r="E40" s="14"/>
    </row>
    <row r="41" spans="3:8" ht="15.75" x14ac:dyDescent="0.25">
      <c r="E41" s="14"/>
      <c r="F41" s="2"/>
    </row>
    <row r="42" spans="3:8" ht="15.75" x14ac:dyDescent="0.25">
      <c r="E42" s="14" t="s">
        <v>35</v>
      </c>
      <c r="H42">
        <f>COUNTIFS(D2:D25,"microwave",G2:G25,"Boston")</f>
        <v>2</v>
      </c>
    </row>
    <row r="43" spans="3:8" ht="15.75" x14ac:dyDescent="0.25">
      <c r="E43" s="14" t="s">
        <v>36</v>
      </c>
      <c r="H43">
        <f>COUNTIFS(C2:C25,"peter white",F2:F25,"truck 1")</f>
        <v>2</v>
      </c>
    </row>
    <row r="44" spans="3:8" ht="15.75" x14ac:dyDescent="0.25">
      <c r="E44" s="14" t="s">
        <v>37</v>
      </c>
      <c r="H44">
        <f>COUNTIFS(G2:G25,"Boston",B2:B25,"&lt;2/3/2013")</f>
        <v>4</v>
      </c>
    </row>
    <row r="45" spans="3:8" ht="15.75" x14ac:dyDescent="0.25">
      <c r="C45" s="18"/>
      <c r="D45" s="18"/>
      <c r="E45" s="14" t="s">
        <v>38</v>
      </c>
      <c r="H45">
        <f>COUNTIFS(B2:B25,"&gt;3/2/2013",B2:B25,"&lt;6/2/2013")</f>
        <v>9</v>
      </c>
    </row>
    <row r="46" spans="3:8" ht="15.75" x14ac:dyDescent="0.25">
      <c r="E46" s="14"/>
      <c r="F46" s="2"/>
    </row>
    <row r="47" spans="3:8" ht="15.75" x14ac:dyDescent="0.25">
      <c r="C47" t="s">
        <v>19</v>
      </c>
      <c r="E47" s="14" t="s">
        <v>27</v>
      </c>
      <c r="H47">
        <f>SUMIFS(E2:E25,D2:D25,"microwave",G2:G25,"NY")</f>
        <v>25</v>
      </c>
    </row>
    <row r="48" spans="3:8" ht="15.75" x14ac:dyDescent="0.25">
      <c r="E48" s="14" t="s">
        <v>29</v>
      </c>
      <c r="H48">
        <f>SUMIFS(E2:E25,G2:G25,"pittsburgh",F2:F25,"truck 1")</f>
        <v>75</v>
      </c>
    </row>
    <row r="49" spans="5:8" ht="15.75" x14ac:dyDescent="0.25">
      <c r="E49" s="14" t="s">
        <v>39</v>
      </c>
      <c r="H49">
        <f>SUMIFS(E2:E25,B2:B25,"&gt;3/2/2013",B2:B25,"&lt;6/2/2013")</f>
        <v>194</v>
      </c>
    </row>
    <row r="50" spans="5:8" ht="15.75" x14ac:dyDescent="0.25">
      <c r="E50" s="14"/>
    </row>
    <row r="51" spans="5:8" ht="15.75" x14ac:dyDescent="0.25">
      <c r="E51" s="14"/>
    </row>
    <row r="52" spans="5:8" ht="15.75" x14ac:dyDescent="0.25">
      <c r="E52" s="14" t="s">
        <v>28</v>
      </c>
      <c r="H52">
        <f>SUMIFS(E2:E25,G2:G25,"NY")+SUMIFS(E2:E25,G2:G25,"Baltimore")+SUMIFS(E2:E25,G2:G25,"philadelphia")</f>
        <v>386</v>
      </c>
    </row>
  </sheetData>
  <autoFilter ref="A1:H1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F14" sqref="F14"/>
    </sheetView>
  </sheetViews>
  <sheetFormatPr defaultRowHeight="15" x14ac:dyDescent="0.25"/>
  <cols>
    <col min="1" max="1" width="21.42578125" customWidth="1"/>
    <col min="2" max="2" width="21.85546875" customWidth="1"/>
    <col min="3" max="3" width="12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25">
      <c r="A2" s="1" t="s">
        <v>45</v>
      </c>
      <c r="B2" s="1">
        <f>COUNTIF(B16:B241,"shaving")</f>
        <v>71</v>
      </c>
      <c r="C2" s="1">
        <f>SUMIF(B16:B241,A2,E16:E241)</f>
        <v>717</v>
      </c>
      <c r="D2" s="1">
        <f>COUNTIFS('Exercise 2'!B16:B241,'Exercise 2'!A2,'Exercise 2'!D16:D241,"cash")</f>
        <v>42</v>
      </c>
      <c r="E2" s="1">
        <f>COUNTIFS(B16:B241,A2,D16:D241,"credit card")</f>
        <v>29</v>
      </c>
      <c r="F2" s="1">
        <f>SUMIFS('Exercise 2'!E16:E241,'Exercise 2'!D16:D241,"cash",'Exercise 2'!B16:B241,"shaving")</f>
        <v>414</v>
      </c>
    </row>
    <row r="3" spans="1:6" x14ac:dyDescent="0.25">
      <c r="A3" s="6" t="s">
        <v>43</v>
      </c>
      <c r="B3" s="1">
        <f>COUNTIF(B16:B241,A3)</f>
        <v>46</v>
      </c>
      <c r="C3" s="1">
        <f>SUMIF(B16:B241,A3,E16:E241)</f>
        <v>1934</v>
      </c>
      <c r="D3" s="1">
        <f>COUNTIFS(B16:B241,A3,D16:D241,"cash")</f>
        <v>31</v>
      </c>
      <c r="E3" s="1">
        <f t="shared" ref="E3:E5" si="0">COUNTIFS(B17:B242,A3,D17:D242,"credit card")</f>
        <v>15</v>
      </c>
      <c r="F3" s="1">
        <f>SUMIFS('Exercise 2'!E17:E242,'Exercise 2'!D17:D242,"cash",'Exercise 2'!B17:B242,A3)</f>
        <v>1350</v>
      </c>
    </row>
    <row r="4" spans="1:6" x14ac:dyDescent="0.25">
      <c r="A4" s="7" t="s">
        <v>44</v>
      </c>
      <c r="B4" s="1">
        <f>COUNTIF(B16:B241,A4)</f>
        <v>50</v>
      </c>
      <c r="C4" s="1">
        <f>SUMIF(B16:B241,A4,E16:E241)</f>
        <v>1650</v>
      </c>
      <c r="D4" s="1">
        <f>COUNTIFS(B16:B241,A4,D16:D241,"cash")</f>
        <v>35</v>
      </c>
      <c r="E4" s="1">
        <f t="shared" si="0"/>
        <v>15</v>
      </c>
      <c r="F4" s="1">
        <f>SUMIFS('Exercise 2'!E18:E243,'Exercise 2'!D18:D243,"cash",'Exercise 2'!B18:B243,A4)</f>
        <v>1155</v>
      </c>
    </row>
    <row r="5" spans="1:6" x14ac:dyDescent="0.25">
      <c r="A5" s="1" t="s">
        <v>48</v>
      </c>
      <c r="B5" s="1">
        <f>COUNTIF(B16:B241,A5)</f>
        <v>32</v>
      </c>
      <c r="C5" s="1">
        <f>SUMIF(B16:B241,A5,E16:E241)</f>
        <v>1119</v>
      </c>
      <c r="D5" s="1">
        <f>COUNTIFS(B16:B241,A5,D16:D241,"cash")</f>
        <v>21</v>
      </c>
      <c r="E5" s="1">
        <f t="shared" si="0"/>
        <v>11</v>
      </c>
      <c r="F5" s="1">
        <f>SUMIFS('Exercise 2'!E19:E244,'Exercise 2'!D19:D244,"cash",'Exercise 2'!B19:B244,A5)</f>
        <v>735</v>
      </c>
    </row>
    <row r="8" spans="1:6" ht="47.25" customHeight="1" x14ac:dyDescent="0.25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25">
      <c r="A9" s="6" t="s">
        <v>49</v>
      </c>
      <c r="B9" s="1">
        <f>COUNTIF(C16:C241,A9)</f>
        <v>25</v>
      </c>
      <c r="C9" s="1">
        <f>SUMIF(C16:C241,A9,E16:E241)</f>
        <v>688</v>
      </c>
      <c r="D9" s="1">
        <f>COUNTIFS($C$16:$C$241,A9,$B$16:$B$241,"shaving")</f>
        <v>7</v>
      </c>
      <c r="E9" s="1">
        <f>COUNTIFS($C$16:$C$241,A9,$B$16:$B$241,"kids")</f>
        <v>1</v>
      </c>
      <c r="F9" s="1">
        <f>SUMIFS(E16:E241,C16:C241,A9,B16:B241,"shaving",A16:A241,"&gt;10-05-2013",A16:A241,"&lt;20-05-2013")</f>
        <v>31</v>
      </c>
    </row>
    <row r="10" spans="1:6" x14ac:dyDescent="0.25">
      <c r="A10" s="6" t="s">
        <v>50</v>
      </c>
      <c r="B10" s="1">
        <f t="shared" ref="B10:B11" si="1">COUNTIF(C17:C242,A10)</f>
        <v>31</v>
      </c>
      <c r="C10" s="1">
        <f t="shared" ref="C10:C11" si="2">SUMIF(C17:C242,A10,E17:E242)</f>
        <v>965</v>
      </c>
      <c r="D10" s="1">
        <f t="shared" ref="D10:D11" si="3">COUNTIFS($C$16:$C$241,A10,$B$16:$B$241,"shaving")</f>
        <v>8</v>
      </c>
      <c r="E10" s="1">
        <f t="shared" ref="E10:E11" si="4">COUNTIFS($C$16:$C$241,A10,$B$16:$B$241,"kids")</f>
        <v>1</v>
      </c>
      <c r="F10" s="1">
        <f t="shared" ref="F10:F11" si="5">SUMIFS(E17:E242,C17:C242,A10,B17:B242,"shaving",A17:A242,"&gt;10-05-2013",A17:A242,"&lt;20-05-2013")</f>
        <v>24</v>
      </c>
    </row>
    <row r="11" spans="1:6" x14ac:dyDescent="0.25">
      <c r="A11" s="6" t="s">
        <v>52</v>
      </c>
      <c r="B11" s="1">
        <f t="shared" si="1"/>
        <v>23</v>
      </c>
      <c r="C11" s="1">
        <f t="shared" si="2"/>
        <v>701</v>
      </c>
      <c r="D11" s="1">
        <f t="shared" si="3"/>
        <v>5</v>
      </c>
      <c r="E11" s="1">
        <f t="shared" si="4"/>
        <v>1</v>
      </c>
      <c r="F11" s="1">
        <f t="shared" si="5"/>
        <v>31</v>
      </c>
    </row>
    <row r="12" spans="1:6" x14ac:dyDescent="0.25">
      <c r="B12" s="13"/>
    </row>
    <row r="13" spans="1:6" x14ac:dyDescent="0.25">
      <c r="B13" s="13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25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25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25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25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25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25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25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25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25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25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25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25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25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25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25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25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25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25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25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25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25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25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25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25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25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25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25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25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25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25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25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25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25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25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25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25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25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25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25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25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25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25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25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25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25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25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25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25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25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25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25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25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25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25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25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25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25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25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25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25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25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25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25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25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25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25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25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25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25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25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25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25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25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25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25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25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25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25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25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25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25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25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25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25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25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25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25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25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25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25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25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25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25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25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25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25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25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25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25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25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25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25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25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25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25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25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25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25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25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25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25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25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25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25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25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25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25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25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25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25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25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25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25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25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25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25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25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25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25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25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25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25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25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25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25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25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25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25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25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25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25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25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25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25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25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25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25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25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25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25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25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25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25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25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25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25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25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25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25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25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25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25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25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25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25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25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25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25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25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25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25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25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25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25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25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25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25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25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25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25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25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25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25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25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25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25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25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25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25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25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25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25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25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25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25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25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25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25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25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25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25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25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25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25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25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25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25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25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25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25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25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25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25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25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25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25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25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25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25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25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25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25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25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25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25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25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autoFilter ref="A15:F15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Rushikesh Karpe</cp:lastModifiedBy>
  <dcterms:created xsi:type="dcterms:W3CDTF">2013-06-05T17:23:06Z</dcterms:created>
  <dcterms:modified xsi:type="dcterms:W3CDTF">2023-08-26T15:03:15Z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