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ein\Desktop\"/>
    </mc:Choice>
  </mc:AlternateContent>
  <bookViews>
    <workbookView xWindow="0" yWindow="0" windowWidth="19200" windowHeight="7190"/>
  </bookViews>
  <sheets>
    <sheet name="فریلند"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E2" i="1"/>
  <c r="I2" i="1"/>
  <c r="S2" i="1"/>
  <c r="B3" i="1"/>
  <c r="E3" i="1"/>
  <c r="I3" i="1"/>
  <c r="S3" i="1"/>
  <c r="B4" i="1"/>
  <c r="E4" i="1"/>
  <c r="I4" i="1"/>
  <c r="S4" i="1"/>
  <c r="B5" i="1"/>
  <c r="E5" i="1"/>
  <c r="I5" i="1"/>
  <c r="S5" i="1"/>
  <c r="B6" i="1"/>
  <c r="E6" i="1"/>
  <c r="I6" i="1"/>
  <c r="S6" i="1"/>
  <c r="B7" i="1"/>
  <c r="E7" i="1"/>
  <c r="I7" i="1"/>
  <c r="S7" i="1"/>
  <c r="B8" i="1"/>
  <c r="E8" i="1"/>
  <c r="I8" i="1"/>
  <c r="S8" i="1"/>
  <c r="B9" i="1"/>
  <c r="E9" i="1"/>
  <c r="I9" i="1"/>
  <c r="S9" i="1"/>
  <c r="B10" i="1"/>
  <c r="E10" i="1"/>
  <c r="I10" i="1"/>
  <c r="S10" i="1"/>
  <c r="B11" i="1"/>
  <c r="E11" i="1"/>
  <c r="I11" i="1"/>
  <c r="S11" i="1"/>
  <c r="B12" i="1"/>
  <c r="E12" i="1"/>
  <c r="I12" i="1"/>
  <c r="S12" i="1"/>
  <c r="B13" i="1"/>
  <c r="E13" i="1"/>
  <c r="I13" i="1"/>
  <c r="S13" i="1"/>
  <c r="B14" i="1"/>
  <c r="E14" i="1"/>
  <c r="I14" i="1"/>
  <c r="S14" i="1"/>
  <c r="B15" i="1"/>
  <c r="E15" i="1"/>
  <c r="I15" i="1"/>
  <c r="S15" i="1"/>
  <c r="B16" i="1"/>
  <c r="E16" i="1"/>
  <c r="I16" i="1"/>
  <c r="S16" i="1"/>
  <c r="B17" i="1"/>
  <c r="E17" i="1"/>
  <c r="I17" i="1"/>
  <c r="S17" i="1"/>
  <c r="B18" i="1"/>
  <c r="E18" i="1"/>
  <c r="I18" i="1"/>
  <c r="S18" i="1"/>
  <c r="B19" i="1"/>
  <c r="E19" i="1"/>
  <c r="I19" i="1"/>
  <c r="S19" i="1"/>
  <c r="B20" i="1"/>
  <c r="E20" i="1"/>
  <c r="I20" i="1"/>
  <c r="S20" i="1"/>
  <c r="B21" i="1"/>
  <c r="E21" i="1"/>
  <c r="I21" i="1"/>
  <c r="S21" i="1"/>
  <c r="B22" i="1"/>
  <c r="E22" i="1"/>
  <c r="I22" i="1"/>
  <c r="S22" i="1"/>
  <c r="B23" i="1"/>
  <c r="E23" i="1"/>
  <c r="I23" i="1"/>
  <c r="S23" i="1"/>
  <c r="B24" i="1"/>
  <c r="E24" i="1"/>
  <c r="I24" i="1"/>
  <c r="S24" i="1"/>
  <c r="B25" i="1"/>
  <c r="E25" i="1"/>
  <c r="I25" i="1"/>
  <c r="S25" i="1"/>
  <c r="B26" i="1"/>
  <c r="E26" i="1"/>
  <c r="I26" i="1"/>
  <c r="S26" i="1"/>
  <c r="B27" i="1"/>
  <c r="E27" i="1"/>
  <c r="I27" i="1"/>
  <c r="S27" i="1"/>
  <c r="B28" i="1"/>
  <c r="E28" i="1"/>
  <c r="I28" i="1"/>
  <c r="S28" i="1"/>
  <c r="B29" i="1"/>
  <c r="E29" i="1"/>
  <c r="I29" i="1"/>
  <c r="S29" i="1"/>
  <c r="B30" i="1"/>
  <c r="E30" i="1"/>
  <c r="I30" i="1"/>
  <c r="S30" i="1"/>
  <c r="B31" i="1"/>
  <c r="E31" i="1"/>
  <c r="I31" i="1"/>
  <c r="S31" i="1"/>
  <c r="B32" i="1"/>
  <c r="E32" i="1"/>
  <c r="I32" i="1"/>
  <c r="S32" i="1"/>
  <c r="B33" i="1"/>
  <c r="E33" i="1"/>
  <c r="I33" i="1"/>
  <c r="S33" i="1"/>
  <c r="B34" i="1"/>
  <c r="E34" i="1"/>
  <c r="I34" i="1"/>
  <c r="S34" i="1"/>
  <c r="B35" i="1"/>
  <c r="E35" i="1"/>
  <c r="I35" i="1"/>
  <c r="S35" i="1"/>
  <c r="B36" i="1"/>
  <c r="E36" i="1"/>
  <c r="I36" i="1"/>
  <c r="S36" i="1"/>
  <c r="B37" i="1"/>
  <c r="E37" i="1"/>
  <c r="I37" i="1"/>
  <c r="S37" i="1"/>
  <c r="B38" i="1"/>
  <c r="E38" i="1"/>
  <c r="I38" i="1"/>
  <c r="S38" i="1"/>
  <c r="B39" i="1"/>
  <c r="E39" i="1"/>
  <c r="I39" i="1"/>
  <c r="S39" i="1"/>
  <c r="B40" i="1"/>
  <c r="E40" i="1"/>
  <c r="I40" i="1"/>
  <c r="S40" i="1"/>
  <c r="B41" i="1"/>
  <c r="E41" i="1"/>
  <c r="I41" i="1"/>
  <c r="S41" i="1"/>
  <c r="B42" i="1"/>
  <c r="E42" i="1"/>
  <c r="I42" i="1"/>
  <c r="S42" i="1"/>
  <c r="B43" i="1"/>
  <c r="E43" i="1"/>
  <c r="I43" i="1"/>
  <c r="S43" i="1"/>
  <c r="B44" i="1"/>
  <c r="E44" i="1"/>
  <c r="I44" i="1"/>
  <c r="S44" i="1"/>
  <c r="B45" i="1"/>
  <c r="E45" i="1"/>
  <c r="I45" i="1"/>
  <c r="S45" i="1"/>
  <c r="B46" i="1"/>
  <c r="E46" i="1"/>
  <c r="I46" i="1"/>
  <c r="S46" i="1"/>
  <c r="B47" i="1"/>
  <c r="E47" i="1"/>
  <c r="I47" i="1"/>
  <c r="S47" i="1"/>
  <c r="B48" i="1"/>
  <c r="E48" i="1"/>
  <c r="I48" i="1"/>
  <c r="S48" i="1"/>
  <c r="B49" i="1"/>
  <c r="E49" i="1"/>
  <c r="I49" i="1"/>
  <c r="S49" i="1"/>
  <c r="B50" i="1"/>
  <c r="E50" i="1"/>
  <c r="I50" i="1"/>
  <c r="S50" i="1"/>
  <c r="B51" i="1"/>
  <c r="E51" i="1"/>
  <c r="I51" i="1"/>
  <c r="S51" i="1"/>
  <c r="B52" i="1"/>
  <c r="E52" i="1"/>
  <c r="I52" i="1"/>
  <c r="S52" i="1"/>
  <c r="B53" i="1"/>
  <c r="E53" i="1"/>
  <c r="I53" i="1"/>
  <c r="S53" i="1"/>
  <c r="B54" i="1"/>
  <c r="E54" i="1"/>
  <c r="I54" i="1"/>
  <c r="S54" i="1"/>
  <c r="B55" i="1"/>
  <c r="E55" i="1"/>
  <c r="I55" i="1"/>
  <c r="S55" i="1"/>
  <c r="B56" i="1"/>
  <c r="E56" i="1"/>
  <c r="I56" i="1"/>
  <c r="S56" i="1"/>
  <c r="B57" i="1"/>
  <c r="E57" i="1"/>
  <c r="I57" i="1"/>
  <c r="S57" i="1"/>
  <c r="B58" i="1"/>
  <c r="E58" i="1"/>
  <c r="I58" i="1"/>
  <c r="S58" i="1"/>
  <c r="B59" i="1"/>
  <c r="E59" i="1"/>
  <c r="I59" i="1"/>
  <c r="S59" i="1"/>
  <c r="B60" i="1"/>
  <c r="E60" i="1"/>
  <c r="I60" i="1"/>
  <c r="S60" i="1"/>
  <c r="B61" i="1"/>
  <c r="E61" i="1"/>
  <c r="I61" i="1"/>
  <c r="S61" i="1"/>
  <c r="B62" i="1"/>
  <c r="E62" i="1"/>
  <c r="I62" i="1"/>
  <c r="S62" i="1"/>
  <c r="B63" i="1"/>
  <c r="E63" i="1"/>
  <c r="I63" i="1"/>
  <c r="S63" i="1"/>
  <c r="B64" i="1"/>
  <c r="E64" i="1"/>
  <c r="I64" i="1"/>
  <c r="S64" i="1"/>
  <c r="B65" i="1"/>
  <c r="E65" i="1"/>
  <c r="I65" i="1"/>
  <c r="S65" i="1"/>
  <c r="B66" i="1"/>
  <c r="E66" i="1"/>
  <c r="I66" i="1"/>
  <c r="S66" i="1"/>
  <c r="B67" i="1"/>
  <c r="E67" i="1"/>
  <c r="I67" i="1"/>
  <c r="S67" i="1"/>
  <c r="B68" i="1"/>
  <c r="E68" i="1"/>
  <c r="I68" i="1"/>
  <c r="S68" i="1"/>
  <c r="B69" i="1"/>
  <c r="E69" i="1"/>
  <c r="I69" i="1"/>
  <c r="S69" i="1"/>
  <c r="B70" i="1"/>
  <c r="E70" i="1"/>
  <c r="I70" i="1"/>
  <c r="S70" i="1"/>
  <c r="B71" i="1"/>
  <c r="E71" i="1"/>
  <c r="I71" i="1"/>
  <c r="S71" i="1"/>
  <c r="B72" i="1"/>
  <c r="E72" i="1"/>
  <c r="I72" i="1"/>
  <c r="S72" i="1"/>
  <c r="B73" i="1"/>
  <c r="E73" i="1"/>
  <c r="I73" i="1"/>
  <c r="S73" i="1"/>
  <c r="B74" i="1"/>
  <c r="E74" i="1"/>
  <c r="I74" i="1"/>
  <c r="S74" i="1"/>
  <c r="B75" i="1"/>
  <c r="E75" i="1"/>
  <c r="I75" i="1"/>
  <c r="S75" i="1"/>
  <c r="B76" i="1"/>
  <c r="E76" i="1"/>
  <c r="I76" i="1"/>
  <c r="S76" i="1"/>
  <c r="B77" i="1"/>
  <c r="E77" i="1"/>
  <c r="I77" i="1"/>
  <c r="S77" i="1"/>
  <c r="B78" i="1"/>
  <c r="E78" i="1"/>
  <c r="I78" i="1"/>
  <c r="S78" i="1"/>
  <c r="B79" i="1"/>
  <c r="E79" i="1"/>
  <c r="I79" i="1"/>
  <c r="S79" i="1"/>
  <c r="B80" i="1"/>
  <c r="E80" i="1"/>
  <c r="I80" i="1"/>
  <c r="S80" i="1"/>
  <c r="B81" i="1"/>
  <c r="E81" i="1"/>
  <c r="I81" i="1"/>
  <c r="S81" i="1"/>
  <c r="B82" i="1"/>
  <c r="E82" i="1"/>
  <c r="I82" i="1"/>
  <c r="S82" i="1"/>
  <c r="B83" i="1"/>
  <c r="E83" i="1"/>
  <c r="I83" i="1"/>
  <c r="S83" i="1"/>
  <c r="B84" i="1"/>
  <c r="E84" i="1"/>
  <c r="I84" i="1"/>
  <c r="S84" i="1"/>
  <c r="B85" i="1"/>
  <c r="E85" i="1"/>
  <c r="I85" i="1"/>
  <c r="S85" i="1"/>
  <c r="B86" i="1"/>
  <c r="E86" i="1"/>
  <c r="I86" i="1"/>
  <c r="S86" i="1"/>
  <c r="B87" i="1"/>
  <c r="E87" i="1"/>
  <c r="I87" i="1"/>
  <c r="S87" i="1"/>
  <c r="B88" i="1"/>
  <c r="E88" i="1"/>
  <c r="I88" i="1"/>
  <c r="S88" i="1"/>
  <c r="B89" i="1"/>
  <c r="E89" i="1"/>
  <c r="I89" i="1"/>
  <c r="S89" i="1"/>
  <c r="B90" i="1"/>
  <c r="E90" i="1"/>
  <c r="I90" i="1"/>
  <c r="S90" i="1"/>
  <c r="B91" i="1"/>
  <c r="E91" i="1"/>
  <c r="I91" i="1"/>
  <c r="S91" i="1"/>
  <c r="B92" i="1"/>
  <c r="E92" i="1"/>
  <c r="I92" i="1"/>
  <c r="S92" i="1"/>
  <c r="B93" i="1"/>
  <c r="E93" i="1"/>
  <c r="I93" i="1"/>
  <c r="S93" i="1"/>
  <c r="B94" i="1"/>
  <c r="E94" i="1"/>
  <c r="I94" i="1"/>
  <c r="S94" i="1"/>
  <c r="B95" i="1"/>
  <c r="E95" i="1"/>
  <c r="I95" i="1"/>
  <c r="S95" i="1"/>
  <c r="B96" i="1"/>
  <c r="E96" i="1"/>
  <c r="I96" i="1"/>
  <c r="S96" i="1"/>
  <c r="B97" i="1"/>
  <c r="E97" i="1"/>
  <c r="I97" i="1"/>
  <c r="S97" i="1"/>
  <c r="B98" i="1"/>
  <c r="E98" i="1"/>
  <c r="I98" i="1"/>
  <c r="S98" i="1"/>
  <c r="B99" i="1"/>
  <c r="E99" i="1"/>
  <c r="I99" i="1"/>
  <c r="S99" i="1"/>
  <c r="B100" i="1"/>
  <c r="E100" i="1"/>
  <c r="I100" i="1"/>
  <c r="S100" i="1"/>
  <c r="B101" i="1"/>
  <c r="E101" i="1"/>
  <c r="I101" i="1"/>
  <c r="S101" i="1"/>
  <c r="B102" i="1"/>
  <c r="E102" i="1"/>
  <c r="I102" i="1"/>
  <c r="S102" i="1"/>
  <c r="B103" i="1"/>
  <c r="E103" i="1"/>
  <c r="I103" i="1"/>
  <c r="S103" i="1"/>
  <c r="B104" i="1"/>
  <c r="E104" i="1"/>
  <c r="I104" i="1"/>
  <c r="S104" i="1"/>
  <c r="B105" i="1"/>
  <c r="E105" i="1"/>
  <c r="I105" i="1"/>
  <c r="S105" i="1"/>
  <c r="B106" i="1"/>
  <c r="E106" i="1"/>
  <c r="I106" i="1"/>
  <c r="S106" i="1"/>
  <c r="B107" i="1"/>
  <c r="E107" i="1"/>
  <c r="I107" i="1"/>
  <c r="S107" i="1"/>
  <c r="B108" i="1"/>
  <c r="E108" i="1"/>
  <c r="I108" i="1"/>
  <c r="S108" i="1"/>
  <c r="B109" i="1"/>
  <c r="E109" i="1"/>
  <c r="I109" i="1"/>
  <c r="S109" i="1"/>
  <c r="B110" i="1"/>
  <c r="E110" i="1"/>
  <c r="I110" i="1"/>
  <c r="S110" i="1"/>
  <c r="B111" i="1"/>
  <c r="E111" i="1"/>
  <c r="I111" i="1"/>
  <c r="S111" i="1"/>
  <c r="B112" i="1"/>
  <c r="E112" i="1"/>
  <c r="I112" i="1"/>
  <c r="S112" i="1"/>
  <c r="B113" i="1"/>
  <c r="E113" i="1"/>
  <c r="I113" i="1"/>
  <c r="S113" i="1"/>
  <c r="B114" i="1"/>
  <c r="E114" i="1"/>
  <c r="I114" i="1"/>
  <c r="S114" i="1"/>
  <c r="B115" i="1"/>
  <c r="E115" i="1"/>
  <c r="I115" i="1"/>
  <c r="S115" i="1"/>
  <c r="B116" i="1"/>
  <c r="E116" i="1"/>
  <c r="I116" i="1"/>
  <c r="S116" i="1"/>
  <c r="B117" i="1"/>
  <c r="E117" i="1"/>
  <c r="I117" i="1"/>
  <c r="S117" i="1"/>
  <c r="B118" i="1"/>
  <c r="E118" i="1"/>
  <c r="I118" i="1"/>
  <c r="S118" i="1"/>
  <c r="B119" i="1"/>
  <c r="E119" i="1"/>
  <c r="I119" i="1"/>
  <c r="S119" i="1"/>
  <c r="B120" i="1"/>
  <c r="E120" i="1"/>
  <c r="I120" i="1"/>
  <c r="S120" i="1"/>
  <c r="B121" i="1"/>
  <c r="E121" i="1"/>
  <c r="I121" i="1"/>
  <c r="S121" i="1"/>
  <c r="B122" i="1"/>
  <c r="E122" i="1"/>
  <c r="I122" i="1"/>
  <c r="S122" i="1"/>
  <c r="B123" i="1"/>
  <c r="E123" i="1"/>
  <c r="I123" i="1"/>
  <c r="S123" i="1"/>
  <c r="B124" i="1"/>
  <c r="E124" i="1"/>
  <c r="I124" i="1"/>
  <c r="S124" i="1"/>
  <c r="B125" i="1"/>
  <c r="E125" i="1"/>
  <c r="I125" i="1"/>
  <c r="S125" i="1"/>
  <c r="B126" i="1"/>
  <c r="E126" i="1"/>
  <c r="I126" i="1"/>
  <c r="S126" i="1"/>
  <c r="B127" i="1"/>
  <c r="E127" i="1"/>
  <c r="I127" i="1"/>
  <c r="S127" i="1"/>
  <c r="B128" i="1"/>
  <c r="E128" i="1"/>
  <c r="I128" i="1"/>
  <c r="S128" i="1"/>
  <c r="B129" i="1"/>
  <c r="E129" i="1"/>
  <c r="I129" i="1"/>
  <c r="S129" i="1"/>
  <c r="B130" i="1"/>
  <c r="E130" i="1"/>
  <c r="I130" i="1"/>
  <c r="S130" i="1"/>
  <c r="B131" i="1"/>
  <c r="E131" i="1"/>
  <c r="I131" i="1"/>
  <c r="S131" i="1"/>
  <c r="B132" i="1"/>
  <c r="E132" i="1"/>
  <c r="I132" i="1"/>
  <c r="S132" i="1"/>
  <c r="B133" i="1"/>
  <c r="E133" i="1"/>
  <c r="I133" i="1"/>
  <c r="S133" i="1"/>
  <c r="B134" i="1"/>
  <c r="E134" i="1"/>
  <c r="I134" i="1"/>
  <c r="S134" i="1"/>
  <c r="B135" i="1"/>
  <c r="E135" i="1"/>
  <c r="I135" i="1"/>
  <c r="S135" i="1"/>
  <c r="B136" i="1"/>
  <c r="E136" i="1"/>
  <c r="I136" i="1"/>
  <c r="S136" i="1"/>
  <c r="B137" i="1"/>
  <c r="E137" i="1"/>
  <c r="I137" i="1"/>
  <c r="S137" i="1"/>
  <c r="B138" i="1"/>
  <c r="E138" i="1"/>
  <c r="I138" i="1"/>
  <c r="S138" i="1"/>
  <c r="B139" i="1"/>
  <c r="E139" i="1"/>
  <c r="I139" i="1"/>
  <c r="S139" i="1"/>
  <c r="B140" i="1"/>
  <c r="E140" i="1"/>
  <c r="I140" i="1"/>
  <c r="S140" i="1"/>
  <c r="B141" i="1"/>
  <c r="E141" i="1"/>
  <c r="I141" i="1"/>
  <c r="S141" i="1"/>
  <c r="B142" i="1"/>
  <c r="E142" i="1"/>
  <c r="I142" i="1"/>
  <c r="S142" i="1"/>
  <c r="B143" i="1"/>
  <c r="E143" i="1"/>
  <c r="I143" i="1"/>
  <c r="S143" i="1"/>
  <c r="B144" i="1"/>
  <c r="E144" i="1"/>
  <c r="I144" i="1"/>
  <c r="S144" i="1"/>
  <c r="B145" i="1"/>
  <c r="E145" i="1"/>
  <c r="I145" i="1"/>
  <c r="S145" i="1"/>
  <c r="B146" i="1"/>
  <c r="E146" i="1"/>
  <c r="I146" i="1"/>
  <c r="S146" i="1"/>
  <c r="B147" i="1"/>
  <c r="E147" i="1"/>
  <c r="I147" i="1"/>
  <c r="S147" i="1"/>
  <c r="B148" i="1"/>
  <c r="E148" i="1"/>
  <c r="I148" i="1"/>
  <c r="S148" i="1"/>
  <c r="B149" i="1"/>
  <c r="E149" i="1"/>
  <c r="I149" i="1"/>
  <c r="S149" i="1"/>
  <c r="B150" i="1"/>
  <c r="E150" i="1"/>
  <c r="I150" i="1"/>
  <c r="S150" i="1"/>
  <c r="B151" i="1"/>
  <c r="E151" i="1"/>
  <c r="I151" i="1"/>
  <c r="S151" i="1"/>
  <c r="B152" i="1"/>
  <c r="E152" i="1"/>
  <c r="I152" i="1"/>
  <c r="S152" i="1"/>
  <c r="B153" i="1"/>
  <c r="E153" i="1"/>
  <c r="I153" i="1"/>
  <c r="S153" i="1"/>
  <c r="B154" i="1"/>
  <c r="E154" i="1"/>
  <c r="I154" i="1"/>
  <c r="S154" i="1"/>
  <c r="B155" i="1"/>
  <c r="E155" i="1"/>
  <c r="I155" i="1"/>
  <c r="S155" i="1"/>
  <c r="B156" i="1"/>
  <c r="E156" i="1"/>
  <c r="I156" i="1"/>
  <c r="S156" i="1"/>
  <c r="B157" i="1"/>
  <c r="E157" i="1"/>
  <c r="I157" i="1"/>
  <c r="S157" i="1"/>
  <c r="B158" i="1"/>
  <c r="E158" i="1"/>
  <c r="I158" i="1"/>
  <c r="S158" i="1"/>
  <c r="B159" i="1"/>
  <c r="E159" i="1"/>
  <c r="I159" i="1"/>
  <c r="S159" i="1"/>
  <c r="B160" i="1"/>
  <c r="E160" i="1"/>
  <c r="I160" i="1"/>
  <c r="S160" i="1"/>
  <c r="B161" i="1"/>
  <c r="E161" i="1"/>
  <c r="I161" i="1"/>
  <c r="S161" i="1"/>
  <c r="B162" i="1"/>
  <c r="E162" i="1"/>
  <c r="I162" i="1"/>
  <c r="S162" i="1"/>
  <c r="B163" i="1"/>
  <c r="E163" i="1"/>
  <c r="I163" i="1"/>
  <c r="S163" i="1"/>
  <c r="B164" i="1"/>
  <c r="E164" i="1"/>
  <c r="I164" i="1"/>
  <c r="S164" i="1"/>
  <c r="B165" i="1"/>
  <c r="E165" i="1"/>
  <c r="I165" i="1"/>
  <c r="S165" i="1"/>
  <c r="B166" i="1"/>
  <c r="E166" i="1"/>
  <c r="I166" i="1"/>
  <c r="S166" i="1"/>
  <c r="B167" i="1"/>
  <c r="E167" i="1"/>
  <c r="I167" i="1"/>
  <c r="S167" i="1"/>
  <c r="B168" i="1"/>
  <c r="E168" i="1"/>
  <c r="I168" i="1"/>
  <c r="S168" i="1"/>
  <c r="B169" i="1"/>
  <c r="E169" i="1"/>
  <c r="I169" i="1"/>
  <c r="S169" i="1"/>
  <c r="B170" i="1"/>
  <c r="E170" i="1"/>
  <c r="I170" i="1"/>
  <c r="S170" i="1"/>
  <c r="B171" i="1"/>
  <c r="E171" i="1"/>
  <c r="I171" i="1"/>
  <c r="S171" i="1"/>
  <c r="B172" i="1"/>
  <c r="E172" i="1"/>
  <c r="I172" i="1"/>
  <c r="S172" i="1"/>
  <c r="B173" i="1"/>
  <c r="E173" i="1"/>
  <c r="I173" i="1"/>
  <c r="S173" i="1"/>
  <c r="B174" i="1"/>
  <c r="E174" i="1"/>
  <c r="I174" i="1"/>
  <c r="S174" i="1"/>
  <c r="B175" i="1"/>
  <c r="E175" i="1"/>
  <c r="I175" i="1"/>
  <c r="S175" i="1"/>
  <c r="B176" i="1"/>
  <c r="E176" i="1"/>
  <c r="I176" i="1"/>
  <c r="S176" i="1"/>
  <c r="B177" i="1"/>
  <c r="E177" i="1"/>
  <c r="I177" i="1"/>
  <c r="S177" i="1"/>
  <c r="B178" i="1"/>
  <c r="E178" i="1"/>
  <c r="I178" i="1"/>
  <c r="S178" i="1"/>
  <c r="B179" i="1"/>
  <c r="E179" i="1"/>
  <c r="I179" i="1"/>
  <c r="S179" i="1"/>
  <c r="B180" i="1"/>
  <c r="E180" i="1"/>
  <c r="I180" i="1"/>
  <c r="S180" i="1"/>
  <c r="B181" i="1"/>
  <c r="E181" i="1"/>
  <c r="I181" i="1"/>
  <c r="S181" i="1"/>
  <c r="B182" i="1"/>
  <c r="E182" i="1"/>
  <c r="I182" i="1"/>
  <c r="S182" i="1"/>
  <c r="B183" i="1"/>
  <c r="E183" i="1"/>
  <c r="I183" i="1"/>
  <c r="S183" i="1"/>
  <c r="B184" i="1"/>
  <c r="E184" i="1"/>
  <c r="I184" i="1"/>
  <c r="S184" i="1"/>
  <c r="B185" i="1"/>
  <c r="E185" i="1"/>
  <c r="I185" i="1"/>
  <c r="S185" i="1"/>
  <c r="B186" i="1"/>
  <c r="E186" i="1"/>
  <c r="I186" i="1"/>
  <c r="S186" i="1"/>
  <c r="B187" i="1"/>
  <c r="E187" i="1"/>
  <c r="I187" i="1"/>
  <c r="S187" i="1"/>
  <c r="B188" i="1"/>
  <c r="E188" i="1"/>
  <c r="I188" i="1"/>
  <c r="S188" i="1"/>
  <c r="B189" i="1"/>
  <c r="E189" i="1"/>
  <c r="I189" i="1"/>
  <c r="S189" i="1"/>
  <c r="B190" i="1"/>
  <c r="E190" i="1"/>
  <c r="I190" i="1"/>
  <c r="S190" i="1"/>
  <c r="B191" i="1"/>
  <c r="E191" i="1"/>
  <c r="I191" i="1"/>
  <c r="S191" i="1"/>
  <c r="B192" i="1"/>
  <c r="E192" i="1"/>
  <c r="I192" i="1"/>
  <c r="S192" i="1"/>
  <c r="B193" i="1"/>
  <c r="E193" i="1"/>
  <c r="I193" i="1"/>
  <c r="S193" i="1"/>
  <c r="B194" i="1"/>
  <c r="E194" i="1"/>
  <c r="I194" i="1"/>
  <c r="S194" i="1"/>
  <c r="B195" i="1"/>
  <c r="E195" i="1"/>
  <c r="I195" i="1"/>
  <c r="S195" i="1"/>
  <c r="B196" i="1"/>
  <c r="E196" i="1"/>
  <c r="I196" i="1"/>
  <c r="S196" i="1"/>
  <c r="B197" i="1"/>
  <c r="E197" i="1"/>
  <c r="I197" i="1"/>
  <c r="S197" i="1"/>
  <c r="B198" i="1"/>
  <c r="E198" i="1"/>
  <c r="I198" i="1"/>
  <c r="S198" i="1"/>
  <c r="B199" i="1"/>
  <c r="E199" i="1"/>
  <c r="I199" i="1"/>
  <c r="S199" i="1"/>
  <c r="B200" i="1"/>
  <c r="E200" i="1"/>
  <c r="I200" i="1"/>
  <c r="S200" i="1"/>
  <c r="B201" i="1"/>
  <c r="E201" i="1"/>
  <c r="I201" i="1"/>
  <c r="S201" i="1"/>
  <c r="B202" i="1"/>
  <c r="E202" i="1"/>
  <c r="I202" i="1"/>
  <c r="S202" i="1"/>
  <c r="B203" i="1"/>
  <c r="E203" i="1"/>
  <c r="I203" i="1"/>
  <c r="S203" i="1"/>
  <c r="B204" i="1"/>
  <c r="E204" i="1"/>
  <c r="I204" i="1"/>
  <c r="S204" i="1"/>
  <c r="B205" i="1"/>
  <c r="E205" i="1"/>
  <c r="I205" i="1"/>
  <c r="S205" i="1"/>
  <c r="B206" i="1"/>
  <c r="E206" i="1"/>
  <c r="I206" i="1"/>
  <c r="S206" i="1"/>
  <c r="B207" i="1"/>
  <c r="E207" i="1"/>
  <c r="I207" i="1"/>
  <c r="S207" i="1"/>
  <c r="B208" i="1"/>
  <c r="E208" i="1"/>
  <c r="I208" i="1"/>
  <c r="S208" i="1"/>
  <c r="B209" i="1"/>
  <c r="E209" i="1"/>
  <c r="I209" i="1"/>
  <c r="S209" i="1"/>
  <c r="B210" i="1"/>
  <c r="E210" i="1"/>
  <c r="I210" i="1"/>
  <c r="S210" i="1"/>
  <c r="B211" i="1"/>
  <c r="E211" i="1"/>
  <c r="I211" i="1"/>
  <c r="S211" i="1"/>
  <c r="B212" i="1"/>
  <c r="E212" i="1"/>
  <c r="I212" i="1"/>
  <c r="S212" i="1"/>
  <c r="B213" i="1"/>
  <c r="E213" i="1"/>
  <c r="I213" i="1"/>
  <c r="S213" i="1"/>
  <c r="B214" i="1"/>
  <c r="E214" i="1"/>
  <c r="I214" i="1"/>
  <c r="S214" i="1"/>
  <c r="B215" i="1"/>
  <c r="E215" i="1"/>
  <c r="I215" i="1"/>
  <c r="S215" i="1"/>
  <c r="B216" i="1"/>
  <c r="E216" i="1"/>
  <c r="I216" i="1"/>
  <c r="S216" i="1"/>
  <c r="B217" i="1"/>
  <c r="E217" i="1"/>
  <c r="I217" i="1"/>
  <c r="S217" i="1"/>
  <c r="B218" i="1"/>
  <c r="E218" i="1"/>
  <c r="I218" i="1"/>
  <c r="S218" i="1"/>
  <c r="B219" i="1"/>
  <c r="E219" i="1"/>
  <c r="I219" i="1"/>
  <c r="S219" i="1"/>
  <c r="B220" i="1"/>
  <c r="E220" i="1"/>
  <c r="I220" i="1"/>
  <c r="S220" i="1"/>
  <c r="B221" i="1"/>
  <c r="E221" i="1"/>
  <c r="I221" i="1"/>
  <c r="S221" i="1"/>
  <c r="B222" i="1"/>
  <c r="E222" i="1"/>
  <c r="I222" i="1"/>
  <c r="S222" i="1"/>
  <c r="B223" i="1"/>
  <c r="E223" i="1"/>
  <c r="I223" i="1"/>
  <c r="S223" i="1"/>
  <c r="B224" i="1"/>
  <c r="E224" i="1"/>
  <c r="I224" i="1"/>
  <c r="S224" i="1"/>
  <c r="B225" i="1"/>
  <c r="E225" i="1"/>
  <c r="I225" i="1"/>
  <c r="S225" i="1"/>
  <c r="B226" i="1"/>
  <c r="E226" i="1"/>
  <c r="I226" i="1"/>
  <c r="S226" i="1"/>
  <c r="B227" i="1"/>
  <c r="E227" i="1"/>
  <c r="I227" i="1"/>
  <c r="S227" i="1"/>
  <c r="B228" i="1"/>
  <c r="E228" i="1"/>
  <c r="I228" i="1"/>
  <c r="S228" i="1"/>
  <c r="B229" i="1"/>
  <c r="E229" i="1"/>
  <c r="I229" i="1"/>
  <c r="S229" i="1"/>
  <c r="B230" i="1"/>
  <c r="E230" i="1"/>
  <c r="I230" i="1"/>
  <c r="S230" i="1"/>
  <c r="B231" i="1"/>
  <c r="E231" i="1"/>
  <c r="I231" i="1"/>
  <c r="S231" i="1"/>
  <c r="B232" i="1"/>
  <c r="E232" i="1"/>
  <c r="I232" i="1"/>
  <c r="S232" i="1"/>
  <c r="B233" i="1"/>
  <c r="E233" i="1"/>
  <c r="I233" i="1"/>
  <c r="S233" i="1"/>
  <c r="B234" i="1"/>
  <c r="E234" i="1"/>
  <c r="I234" i="1"/>
  <c r="S234" i="1"/>
  <c r="B235" i="1"/>
  <c r="E235" i="1"/>
  <c r="I235" i="1"/>
  <c r="S235" i="1"/>
  <c r="B236" i="1"/>
  <c r="E236" i="1"/>
  <c r="I236" i="1"/>
  <c r="S236" i="1"/>
  <c r="B237" i="1"/>
  <c r="E237" i="1"/>
  <c r="I237" i="1"/>
  <c r="S237" i="1"/>
  <c r="B238" i="1"/>
  <c r="E238" i="1"/>
  <c r="I238" i="1"/>
  <c r="S238" i="1"/>
  <c r="B239" i="1"/>
  <c r="E239" i="1"/>
  <c r="I239" i="1"/>
  <c r="S239" i="1"/>
  <c r="B240" i="1"/>
  <c r="E240" i="1"/>
  <c r="I240" i="1"/>
  <c r="S240" i="1"/>
  <c r="B241" i="1"/>
  <c r="E241" i="1"/>
  <c r="I241" i="1"/>
  <c r="S241" i="1"/>
  <c r="B242" i="1"/>
  <c r="E242" i="1"/>
  <c r="I242" i="1"/>
  <c r="S242" i="1"/>
  <c r="B243" i="1"/>
  <c r="E243" i="1"/>
  <c r="I243" i="1"/>
  <c r="S243" i="1"/>
  <c r="B244" i="1"/>
  <c r="E244" i="1"/>
  <c r="I244" i="1"/>
  <c r="S244" i="1"/>
  <c r="B245" i="1"/>
  <c r="E245" i="1"/>
  <c r="I245" i="1"/>
  <c r="S245" i="1"/>
  <c r="B246" i="1"/>
  <c r="E246" i="1"/>
  <c r="I246" i="1"/>
  <c r="S246" i="1"/>
  <c r="B247" i="1"/>
  <c r="E247" i="1"/>
  <c r="I247" i="1"/>
  <c r="S247" i="1"/>
  <c r="B248" i="1"/>
  <c r="E248" i="1"/>
  <c r="I248" i="1"/>
  <c r="S248" i="1"/>
  <c r="B249" i="1"/>
  <c r="E249" i="1"/>
  <c r="I249" i="1"/>
  <c r="S249" i="1"/>
  <c r="B250" i="1"/>
  <c r="E250" i="1"/>
  <c r="I250" i="1"/>
  <c r="S250" i="1"/>
  <c r="B251" i="1"/>
  <c r="E251" i="1"/>
  <c r="I251" i="1"/>
  <c r="S251" i="1"/>
  <c r="B252" i="1"/>
  <c r="E252" i="1"/>
  <c r="I252" i="1"/>
  <c r="S252" i="1"/>
  <c r="B253" i="1"/>
  <c r="E253" i="1"/>
  <c r="I253" i="1"/>
  <c r="S253" i="1"/>
  <c r="B254" i="1"/>
  <c r="E254" i="1"/>
  <c r="I254" i="1"/>
  <c r="S254" i="1"/>
  <c r="B255" i="1"/>
  <c r="E255" i="1"/>
  <c r="I255" i="1"/>
  <c r="S255" i="1"/>
  <c r="B256" i="1"/>
  <c r="E256" i="1"/>
  <c r="I256" i="1"/>
  <c r="S256" i="1"/>
  <c r="B257" i="1"/>
  <c r="E257" i="1"/>
  <c r="I257" i="1"/>
  <c r="S257" i="1"/>
  <c r="B258" i="1"/>
  <c r="E258" i="1"/>
  <c r="I258" i="1"/>
  <c r="S258" i="1"/>
  <c r="B259" i="1"/>
  <c r="E259" i="1"/>
  <c r="I259" i="1"/>
  <c r="S259" i="1"/>
  <c r="B260" i="1"/>
  <c r="E260" i="1"/>
  <c r="I260" i="1"/>
  <c r="S260" i="1"/>
  <c r="B261" i="1"/>
  <c r="E261" i="1"/>
  <c r="I261" i="1"/>
  <c r="S261" i="1"/>
  <c r="B262" i="1"/>
  <c r="E262" i="1"/>
  <c r="I262" i="1"/>
  <c r="S262" i="1"/>
  <c r="B263" i="1"/>
  <c r="E263" i="1"/>
  <c r="I263" i="1"/>
  <c r="S263" i="1"/>
  <c r="B264" i="1"/>
  <c r="E264" i="1"/>
  <c r="I264" i="1"/>
  <c r="S264" i="1"/>
  <c r="B265" i="1"/>
  <c r="E265" i="1"/>
  <c r="I265" i="1"/>
  <c r="S265" i="1"/>
  <c r="B266" i="1"/>
  <c r="E266" i="1"/>
  <c r="I266" i="1"/>
  <c r="S266" i="1"/>
  <c r="B267" i="1"/>
  <c r="E267" i="1"/>
  <c r="I267" i="1"/>
  <c r="S267" i="1"/>
  <c r="B268" i="1"/>
  <c r="E268" i="1"/>
  <c r="I268" i="1"/>
  <c r="S268" i="1"/>
  <c r="B269" i="1"/>
  <c r="E269" i="1"/>
  <c r="I269" i="1"/>
  <c r="S269" i="1"/>
  <c r="B270" i="1"/>
  <c r="E270" i="1"/>
  <c r="I270" i="1"/>
  <c r="S270" i="1"/>
  <c r="B271" i="1"/>
  <c r="E271" i="1"/>
  <c r="I271" i="1"/>
  <c r="S271" i="1"/>
  <c r="B272" i="1"/>
  <c r="E272" i="1"/>
  <c r="I272" i="1"/>
  <c r="S272" i="1"/>
  <c r="B273" i="1"/>
  <c r="E273" i="1"/>
  <c r="I273" i="1"/>
  <c r="S273" i="1"/>
  <c r="B274" i="1"/>
  <c r="E274" i="1"/>
  <c r="I274" i="1"/>
  <c r="S274" i="1"/>
  <c r="B275" i="1"/>
  <c r="E275" i="1"/>
  <c r="I275" i="1"/>
  <c r="S275" i="1"/>
  <c r="B276" i="1"/>
  <c r="E276" i="1"/>
  <c r="I276" i="1"/>
  <c r="S276" i="1"/>
  <c r="B277" i="1"/>
  <c r="E277" i="1"/>
  <c r="I277" i="1"/>
  <c r="S277" i="1"/>
  <c r="B278" i="1"/>
  <c r="E278" i="1"/>
  <c r="I278" i="1"/>
  <c r="S278" i="1"/>
  <c r="B279" i="1"/>
  <c r="E279" i="1"/>
  <c r="I279" i="1"/>
  <c r="S279" i="1"/>
  <c r="B280" i="1"/>
  <c r="E280" i="1"/>
  <c r="I280" i="1"/>
  <c r="S280" i="1"/>
  <c r="B281" i="1"/>
  <c r="E281" i="1"/>
  <c r="I281" i="1"/>
  <c r="S281" i="1"/>
  <c r="B282" i="1"/>
  <c r="E282" i="1"/>
  <c r="I282" i="1"/>
  <c r="S282" i="1"/>
  <c r="B283" i="1"/>
  <c r="E283" i="1"/>
  <c r="I283" i="1"/>
  <c r="S283" i="1"/>
  <c r="B284" i="1"/>
  <c r="E284" i="1"/>
  <c r="I284" i="1"/>
  <c r="S284" i="1"/>
  <c r="B285" i="1"/>
  <c r="E285" i="1"/>
  <c r="I285" i="1"/>
  <c r="S285" i="1"/>
  <c r="B286" i="1"/>
  <c r="E286" i="1"/>
  <c r="I286" i="1"/>
  <c r="S286" i="1"/>
  <c r="B287" i="1"/>
  <c r="E287" i="1"/>
  <c r="I287" i="1"/>
  <c r="S287" i="1"/>
  <c r="B288" i="1"/>
  <c r="E288" i="1"/>
  <c r="I288" i="1"/>
  <c r="S288" i="1"/>
  <c r="B289" i="1"/>
  <c r="E289" i="1"/>
  <c r="I289" i="1"/>
  <c r="S289" i="1"/>
  <c r="B290" i="1"/>
  <c r="E290" i="1"/>
  <c r="I290" i="1"/>
  <c r="S290" i="1"/>
  <c r="B291" i="1"/>
  <c r="E291" i="1"/>
  <c r="I291" i="1"/>
  <c r="S291" i="1"/>
  <c r="B292" i="1"/>
  <c r="E292" i="1"/>
  <c r="I292" i="1"/>
  <c r="S292" i="1"/>
  <c r="B293" i="1"/>
  <c r="E293" i="1"/>
  <c r="I293" i="1"/>
  <c r="S293" i="1"/>
  <c r="B294" i="1"/>
  <c r="E294" i="1"/>
  <c r="I294" i="1"/>
  <c r="S294" i="1"/>
  <c r="B295" i="1"/>
  <c r="E295" i="1"/>
  <c r="I295" i="1"/>
  <c r="S295" i="1"/>
  <c r="B296" i="1"/>
  <c r="E296" i="1"/>
  <c r="I296" i="1"/>
  <c r="S296" i="1"/>
  <c r="B297" i="1"/>
  <c r="E297" i="1"/>
  <c r="I297" i="1"/>
  <c r="S297" i="1"/>
  <c r="B298" i="1"/>
  <c r="E298" i="1"/>
  <c r="I298" i="1"/>
  <c r="S298" i="1"/>
  <c r="B299" i="1"/>
  <c r="E299" i="1"/>
  <c r="I299" i="1"/>
  <c r="S299" i="1"/>
  <c r="B300" i="1"/>
  <c r="E300" i="1"/>
  <c r="I300" i="1"/>
  <c r="S300" i="1"/>
  <c r="B301" i="1"/>
  <c r="E301" i="1"/>
  <c r="I301" i="1"/>
  <c r="S301" i="1"/>
  <c r="B302" i="1"/>
  <c r="E302" i="1"/>
  <c r="I302" i="1"/>
  <c r="S302" i="1"/>
  <c r="B303" i="1"/>
  <c r="E303" i="1"/>
  <c r="I303" i="1"/>
  <c r="S303" i="1"/>
  <c r="B304" i="1"/>
  <c r="E304" i="1"/>
  <c r="I304" i="1"/>
  <c r="S304" i="1"/>
  <c r="B305" i="1"/>
  <c r="E305" i="1"/>
  <c r="I305" i="1"/>
  <c r="S305" i="1"/>
  <c r="B306" i="1"/>
  <c r="E306" i="1"/>
  <c r="I306" i="1"/>
  <c r="S306" i="1"/>
  <c r="B307" i="1"/>
  <c r="E307" i="1"/>
  <c r="I307" i="1"/>
  <c r="S307" i="1"/>
  <c r="B308" i="1"/>
  <c r="E308" i="1"/>
  <c r="I308" i="1"/>
  <c r="S308" i="1"/>
  <c r="B309" i="1"/>
  <c r="E309" i="1"/>
  <c r="I309" i="1"/>
  <c r="S309" i="1"/>
  <c r="B310" i="1"/>
  <c r="E310" i="1"/>
  <c r="I310" i="1"/>
  <c r="S310" i="1"/>
  <c r="B311" i="1"/>
  <c r="E311" i="1"/>
  <c r="I311" i="1"/>
  <c r="S311" i="1"/>
  <c r="B312" i="1"/>
  <c r="E312" i="1"/>
  <c r="I312" i="1"/>
  <c r="S312" i="1"/>
  <c r="B313" i="1"/>
  <c r="E313" i="1"/>
  <c r="I313" i="1"/>
  <c r="S313" i="1"/>
  <c r="B314" i="1"/>
  <c r="E314" i="1"/>
  <c r="I314" i="1"/>
  <c r="S314" i="1"/>
  <c r="B315" i="1"/>
  <c r="E315" i="1"/>
  <c r="I315" i="1"/>
  <c r="S315" i="1"/>
  <c r="B316" i="1"/>
  <c r="E316" i="1"/>
  <c r="I316" i="1"/>
  <c r="S316" i="1"/>
  <c r="B317" i="1"/>
  <c r="E317" i="1"/>
  <c r="I317" i="1"/>
  <c r="S317" i="1"/>
  <c r="B318" i="1"/>
  <c r="E318" i="1"/>
  <c r="I318" i="1"/>
  <c r="S318" i="1"/>
  <c r="B319" i="1"/>
  <c r="E319" i="1"/>
  <c r="I319" i="1"/>
  <c r="S319" i="1"/>
  <c r="B320" i="1"/>
  <c r="E320" i="1"/>
  <c r="I320" i="1"/>
  <c r="S320" i="1"/>
  <c r="B321" i="1"/>
  <c r="E321" i="1"/>
  <c r="I321" i="1"/>
  <c r="S321" i="1"/>
  <c r="B322" i="1"/>
  <c r="E322" i="1"/>
  <c r="I322" i="1"/>
  <c r="S322" i="1"/>
  <c r="B323" i="1"/>
  <c r="E323" i="1"/>
  <c r="I323" i="1"/>
  <c r="S323" i="1"/>
  <c r="B324" i="1"/>
  <c r="E324" i="1"/>
  <c r="I324" i="1"/>
  <c r="S324" i="1"/>
  <c r="B325" i="1"/>
  <c r="E325" i="1"/>
  <c r="I325" i="1"/>
  <c r="S325" i="1"/>
  <c r="B326" i="1"/>
  <c r="E326" i="1"/>
  <c r="I326" i="1"/>
  <c r="S326" i="1"/>
  <c r="B327" i="1"/>
  <c r="E327" i="1"/>
  <c r="I327" i="1"/>
  <c r="S327" i="1"/>
  <c r="B328" i="1"/>
  <c r="E328" i="1"/>
  <c r="I328" i="1"/>
  <c r="S328" i="1"/>
  <c r="B329" i="1"/>
  <c r="E329" i="1"/>
  <c r="I329" i="1"/>
  <c r="S329" i="1"/>
  <c r="B330" i="1"/>
  <c r="E330" i="1"/>
  <c r="I330" i="1"/>
  <c r="S330" i="1"/>
  <c r="B331" i="1"/>
  <c r="E331" i="1"/>
  <c r="I331" i="1"/>
  <c r="S331" i="1"/>
  <c r="B332" i="1"/>
  <c r="E332" i="1"/>
  <c r="I332" i="1"/>
  <c r="S332" i="1"/>
  <c r="B333" i="1"/>
  <c r="E333" i="1"/>
  <c r="I333" i="1"/>
  <c r="S333" i="1"/>
  <c r="B334" i="1"/>
  <c r="E334" i="1"/>
  <c r="I334" i="1"/>
  <c r="S334" i="1"/>
  <c r="B335" i="1"/>
  <c r="E335" i="1"/>
  <c r="I335" i="1"/>
  <c r="S335" i="1"/>
  <c r="B336" i="1"/>
  <c r="E336" i="1"/>
  <c r="I336" i="1"/>
  <c r="S336" i="1"/>
  <c r="B337" i="1"/>
  <c r="E337" i="1"/>
  <c r="I337" i="1"/>
  <c r="S337" i="1"/>
  <c r="B338" i="1"/>
  <c r="E338" i="1"/>
  <c r="I338" i="1"/>
  <c r="S338" i="1"/>
  <c r="B339" i="1"/>
  <c r="E339" i="1"/>
  <c r="I339" i="1"/>
  <c r="S339" i="1"/>
  <c r="B340" i="1"/>
  <c r="E340" i="1"/>
  <c r="I340" i="1"/>
  <c r="S340" i="1"/>
  <c r="B341" i="1"/>
  <c r="E341" i="1"/>
  <c r="I341" i="1"/>
  <c r="S341" i="1"/>
  <c r="B342" i="1"/>
  <c r="E342" i="1"/>
  <c r="I342" i="1"/>
  <c r="S342" i="1"/>
  <c r="B343" i="1"/>
  <c r="E343" i="1"/>
  <c r="I343" i="1"/>
  <c r="S343" i="1"/>
  <c r="B344" i="1"/>
  <c r="E344" i="1"/>
  <c r="I344" i="1"/>
  <c r="S344" i="1"/>
  <c r="B345" i="1"/>
  <c r="E345" i="1"/>
  <c r="I345" i="1"/>
  <c r="S345" i="1"/>
  <c r="B346" i="1"/>
  <c r="E346" i="1"/>
  <c r="I346" i="1"/>
  <c r="S346" i="1"/>
  <c r="B347" i="1"/>
  <c r="E347" i="1"/>
  <c r="I347" i="1"/>
  <c r="S347" i="1"/>
  <c r="B348" i="1"/>
  <c r="E348" i="1"/>
  <c r="I348" i="1"/>
  <c r="S348" i="1"/>
  <c r="B349" i="1"/>
  <c r="E349" i="1"/>
  <c r="I349" i="1"/>
  <c r="S349" i="1"/>
  <c r="B350" i="1"/>
  <c r="E350" i="1"/>
  <c r="I350" i="1"/>
  <c r="S350" i="1"/>
  <c r="B351" i="1"/>
  <c r="E351" i="1"/>
  <c r="I351" i="1"/>
  <c r="S351" i="1"/>
  <c r="B352" i="1"/>
  <c r="E352" i="1"/>
  <c r="I352" i="1"/>
  <c r="S352" i="1"/>
  <c r="B353" i="1"/>
  <c r="E353" i="1"/>
  <c r="I353" i="1"/>
  <c r="S353" i="1"/>
  <c r="B354" i="1"/>
  <c r="E354" i="1"/>
  <c r="I354" i="1"/>
  <c r="S354" i="1"/>
  <c r="B355" i="1"/>
  <c r="E355" i="1"/>
  <c r="I355" i="1"/>
  <c r="S355" i="1"/>
  <c r="B356" i="1"/>
  <c r="E356" i="1"/>
  <c r="I356" i="1"/>
  <c r="S356" i="1"/>
  <c r="B357" i="1"/>
  <c r="E357" i="1"/>
  <c r="I357" i="1"/>
  <c r="S357" i="1"/>
  <c r="B358" i="1"/>
  <c r="E358" i="1"/>
  <c r="I358" i="1"/>
  <c r="S358" i="1"/>
  <c r="B359" i="1"/>
  <c r="E359" i="1"/>
  <c r="I359" i="1"/>
  <c r="S359" i="1"/>
  <c r="B360" i="1"/>
  <c r="E360" i="1"/>
  <c r="I360" i="1"/>
  <c r="S360" i="1"/>
  <c r="B361" i="1"/>
  <c r="E361" i="1"/>
  <c r="I361" i="1"/>
  <c r="S361" i="1"/>
  <c r="B362" i="1"/>
  <c r="E362" i="1"/>
  <c r="I362" i="1"/>
  <c r="S362" i="1"/>
  <c r="B363" i="1"/>
  <c r="E363" i="1"/>
  <c r="I363" i="1"/>
  <c r="S363" i="1"/>
  <c r="B364" i="1"/>
  <c r="E364" i="1"/>
  <c r="I364" i="1"/>
  <c r="S364" i="1"/>
  <c r="B365" i="1"/>
  <c r="E365" i="1"/>
  <c r="I365" i="1"/>
  <c r="S365" i="1"/>
  <c r="B366" i="1"/>
  <c r="E366" i="1"/>
  <c r="I366" i="1"/>
  <c r="S366" i="1"/>
  <c r="B367" i="1"/>
  <c r="E367" i="1"/>
  <c r="I367" i="1"/>
  <c r="S367" i="1"/>
  <c r="B368" i="1"/>
  <c r="E368" i="1"/>
  <c r="I368" i="1"/>
  <c r="S368" i="1"/>
  <c r="B369" i="1"/>
  <c r="E369" i="1"/>
  <c r="I369" i="1"/>
  <c r="S369" i="1"/>
  <c r="B370" i="1"/>
  <c r="E370" i="1"/>
  <c r="I370" i="1"/>
  <c r="S370" i="1"/>
  <c r="B371" i="1"/>
  <c r="E371" i="1"/>
  <c r="I371" i="1"/>
  <c r="S371" i="1"/>
  <c r="B372" i="1"/>
  <c r="E372" i="1"/>
  <c r="I372" i="1"/>
  <c r="S372" i="1"/>
  <c r="B373" i="1"/>
  <c r="E373" i="1"/>
  <c r="I373" i="1"/>
  <c r="S373" i="1"/>
  <c r="B374" i="1"/>
  <c r="E374" i="1"/>
  <c r="I374" i="1"/>
  <c r="S374" i="1"/>
  <c r="B375" i="1"/>
  <c r="E375" i="1"/>
  <c r="I375" i="1"/>
  <c r="S375" i="1"/>
  <c r="B376" i="1"/>
  <c r="E376" i="1"/>
  <c r="I376" i="1"/>
  <c r="B377" i="1"/>
  <c r="E377" i="1"/>
  <c r="I377" i="1"/>
  <c r="S377" i="1"/>
  <c r="B378" i="1"/>
  <c r="E378" i="1"/>
  <c r="I378" i="1"/>
  <c r="S378" i="1"/>
  <c r="B379" i="1"/>
  <c r="E379" i="1"/>
  <c r="I379" i="1"/>
  <c r="S379" i="1"/>
  <c r="B380" i="1"/>
  <c r="E380" i="1"/>
  <c r="I380" i="1"/>
  <c r="S380" i="1"/>
  <c r="B381" i="1"/>
  <c r="E381" i="1"/>
  <c r="I381" i="1"/>
  <c r="S381" i="1"/>
  <c r="B382" i="1"/>
  <c r="E382" i="1"/>
  <c r="I382" i="1"/>
  <c r="S382" i="1"/>
  <c r="B383" i="1"/>
  <c r="E383" i="1"/>
  <c r="I383" i="1"/>
  <c r="S383" i="1"/>
  <c r="B384" i="1"/>
  <c r="E384" i="1"/>
  <c r="I384" i="1"/>
  <c r="S384" i="1"/>
  <c r="B385" i="1"/>
  <c r="E385" i="1"/>
  <c r="I385" i="1"/>
  <c r="S385" i="1"/>
  <c r="B386" i="1"/>
  <c r="E386" i="1"/>
  <c r="I386" i="1"/>
  <c r="S386" i="1"/>
  <c r="B387" i="1"/>
  <c r="E387" i="1"/>
  <c r="I387" i="1"/>
  <c r="S387" i="1"/>
  <c r="B388" i="1"/>
  <c r="E388" i="1"/>
  <c r="I388" i="1"/>
  <c r="S388" i="1"/>
  <c r="B389" i="1"/>
  <c r="E389" i="1"/>
  <c r="I389" i="1"/>
  <c r="S389" i="1"/>
  <c r="B390" i="1"/>
  <c r="E390" i="1"/>
  <c r="I390" i="1"/>
  <c r="S390" i="1"/>
  <c r="B391" i="1"/>
  <c r="E391" i="1"/>
  <c r="I391" i="1"/>
  <c r="S391" i="1"/>
  <c r="B392" i="1"/>
  <c r="E392" i="1"/>
  <c r="I392" i="1"/>
  <c r="S392" i="1"/>
  <c r="B393" i="1"/>
  <c r="E393" i="1"/>
  <c r="I393" i="1"/>
  <c r="S393" i="1"/>
  <c r="B394" i="1"/>
  <c r="E394" i="1"/>
  <c r="I394" i="1"/>
  <c r="S394" i="1"/>
  <c r="B395" i="1"/>
  <c r="E395" i="1"/>
  <c r="I395" i="1"/>
  <c r="S395" i="1"/>
  <c r="B396" i="1"/>
  <c r="E396" i="1"/>
  <c r="I396" i="1"/>
  <c r="S396" i="1"/>
  <c r="B397" i="1"/>
  <c r="E397" i="1"/>
  <c r="I397" i="1"/>
  <c r="S397" i="1"/>
  <c r="B398" i="1"/>
  <c r="E398" i="1"/>
  <c r="I398" i="1"/>
  <c r="S398" i="1"/>
  <c r="B399" i="1"/>
  <c r="E399" i="1"/>
  <c r="I399" i="1"/>
  <c r="S399" i="1"/>
</calcChain>
</file>

<file path=xl/sharedStrings.xml><?xml version="1.0" encoding="utf-8"?>
<sst xmlns="http://schemas.openxmlformats.org/spreadsheetml/2006/main" count="1886" uniqueCount="1038">
  <si>
    <t>http://www.mahdikhosravi.com</t>
  </si>
  <si>
    <t>‏نیمه تاریک کودک درون ایتز گانا بی لجند... ویت فور ایت.... http://harfbeman.com/@khosi</t>
  </si>
  <si>
    <t>تهران</t>
  </si>
  <si>
    <t>کافه‌ی خوب برای کار کردن در تهران: گراف، وادی، بارن، زهیر، کزبار . . . #freeland_day #فریلند</t>
  </si>
  <si>
    <t>مهدی خسروی</t>
  </si>
  <si>
    <t>کُنَنَده آن کار دیگر ... فیلمساز مستند فعلی و روزنامه‌نگار سابق</t>
  </si>
  <si>
    <t>Islamic Republic of Iran</t>
  </si>
  <si>
    <t>https://pbs.twimg.com/media/Dm9FljVWwAAw8gs.jpg</t>
  </si>
  <si>
    <t>کورکینگ اسپیس؟ چرا آخه! خب بنویس coworking space زیرش بنویس فضای کار اشتراکی! چه اصراریه جدی؟! #freeland_day #فریلند</t>
  </si>
  <si>
    <t>واعظ</t>
  </si>
  <si>
    <t>http://www.Novinhub.com</t>
  </si>
  <si>
    <t>تیم نوین هاب الان توی فضای مشترک فینووا @FinnovaCo مستقر هست. #freeland_day #فریلند</t>
  </si>
  <si>
    <t>NovinHub</t>
  </si>
  <si>
    <t>برای بهتر شدن در مورد مهارت‌تون با بقیه حرف بزنید، حتی اگه درونگرا هستید. It's sooo me :)) @ImanDavoodian #فریلند #freeland_day</t>
  </si>
  <si>
    <t>somayeh ebrahimzadeh</t>
  </si>
  <si>
    <t>http://AsalRad.com</t>
  </si>
  <si>
    <t>هر وقت چیزی رو نمی‌پسندم با خودم این جمله رو تکرار می‌کنم: گر تو نمی‌پسندی، تغییر ده قضا را #Superman</t>
  </si>
  <si>
    <t>Tehran, Tabriz</t>
  </si>
  <si>
    <t>من فریلنسر نیستم و نمی‌دونم چرا همایش #فریلند شرکت کردم اما تجربه ثابت کرده بعدا یه جای کاملا بی‌ربط به دردم می‌خوره! #freeland_day</t>
  </si>
  <si>
    <t>Asal Rad</t>
  </si>
  <si>
    <t>https://www.instagram.com/m.khoshiartwork</t>
  </si>
  <si>
    <t>Graphic designer | visual artist</t>
  </si>
  <si>
    <t>Iran - Rasht</t>
  </si>
  <si>
    <t>نه گفتن رو یاد بگیرید!! +داداش یه لوگو واسه ما میزنی عشقی؟ -نه +داداش یه کاور واسه ما میزنی رایگان؟ تبلیغت میکنم معروف شی -رایگان کار نمیکنم +بیا واسه ما کار کن برات رزومه شه -با پشت دست تو دهن! #freeland_day #فریلند</t>
  </si>
  <si>
    <t>Mahan Khoshi</t>
  </si>
  <si>
    <t>http://ebrahimirad.com</t>
  </si>
  <si>
    <t>Back-end Developer, Co-founder &amp; CTO @ http://ostadbank.com</t>
  </si>
  <si>
    <t>Tehran</t>
  </si>
  <si>
    <t>پخش زنده چرا روی وبسایت #فریلند خطا میده؟ @Nima1980 @navidbehrangi #freeland_day</t>
  </si>
  <si>
    <t>Vahid Ebrahimirad</t>
  </si>
  <si>
    <t>http://www.saros.ir</t>
  </si>
  <si>
    <t>Managing Director &amp; Event Manager at @SarosTeam</t>
  </si>
  <si>
    <t>Tehran-Iran</t>
  </si>
  <si>
    <t>فضای @Zavie_co خیلی پرانرژیه، منم هستم پیش ایمان، سر بزنین بهمون 😊 #فریلند #freeland_day</t>
  </si>
  <si>
    <t>Atabak</t>
  </si>
  <si>
    <t>http://Armiksoft.com</t>
  </si>
  <si>
    <t>A startup company that focuses on developing games and apps for smartphones. Our main goal is making innovative products to educate and entertain users.</t>
  </si>
  <si>
    <t>Rasht, Iran</t>
  </si>
  <si>
    <t>https://pbs.twimg.com/media/Dm9H9q5XcAAMt2f.jpg</t>
  </si>
  <si>
    <t>غرفه ما اینجاست، بیاید رکورد بزنید، جایزه بگیرید 🏆 😉 ✌️ #freeland_day #فریلند</t>
  </si>
  <si>
    <t>Armiksoft</t>
  </si>
  <si>
    <t>Android software engineer</t>
  </si>
  <si>
    <t>https://twitter.com/Nasrabadiam/status/1040116543722610689</t>
  </si>
  <si>
    <t>هم اکنون نیازمند شبکه‌سازی گرم شما هستیم🤗 #freeland_day #فریلند RT @Nasrabadiam: زمان استراحت منتظر شبکه‌سازی گرم شما هستیم. 😎 #freeland_day #فریلند</t>
  </si>
  <si>
    <t>Ali Nasrabadi</t>
  </si>
  <si>
    <t>http://mohsenshabanian.com</t>
  </si>
  <si>
    <t>iran</t>
  </si>
  <si>
    <t>با دنبال کردن هشتگ #فریلند #freeland_day به عمق تنهایی بچه های برنامه نویس پی ببرید، بسیار دردناک هست. روز های گذشته که دنبال هم سفر می گشتند و حالا دنبال دوستان خیالیشون در توئیتر و دیگر شبکه های اجتماعی و احتمالا فردا هم کسانی که نیستند رو منشن می کنند.</t>
  </si>
  <si>
    <t>Mohsen Shabanian</t>
  </si>
  <si>
    <t>وقتشه گوشی‌هارو غلاف کنیم و بریم برا دیدارهای چهره به چهره 😍 #فریلند #freeland_day</t>
  </si>
  <si>
    <t>http://ebrahim-nikmard.ir/</t>
  </si>
  <si>
    <t>Lead Android Developer @ponisha anzalichi⚓</t>
  </si>
  <si>
    <t>کجایید بابا بیاین شبکه سازی کنیم من کنار در ورودی هستم #فریلند #freeland_day</t>
  </si>
  <si>
    <t>ebrahim nikmard</t>
  </si>
  <si>
    <t>https://mrasgari.ir</t>
  </si>
  <si>
    <t>web developer</t>
  </si>
  <si>
    <t>https://pbs.twimg.com/media/Dm9LBJoUwAEweU4.jpg</t>
  </si>
  <si>
    <t>مثل اینکه بالاخره درست شد داداش سر دوربین یکم بچرخون دمت گرم! #freeland_day #فریلند</t>
  </si>
  <si>
    <t>mohammad reza asgari</t>
  </si>
  <si>
    <t>http://isapanah.com</t>
  </si>
  <si>
    <t>iOS/Android Application Developer &amp; Tech blogger.</t>
  </si>
  <si>
    <t>https://docs.google.com/spreadsheets/d/1_c_9lScYPc4ZwC0tlwQtYCZ7wjLFy_Pg9SCaQQ_Xbyw</t>
  </si>
  <si>
    <t>بعد از ارائه @ImanDavoodian درباره @zavie_co لازم شد شیتی که درباره اطلاعات #coworkingSpace هایی که تو ایران فعال هست رو باهاتون به اشتراک بگذارم، امیدوارم مفید باشه براتون 🤗😍 #فریلند #freeland_day</t>
  </si>
  <si>
    <t>Sadra Amlashi</t>
  </si>
  <si>
    <t>روزنوشت | @ReSasanian</t>
  </si>
  <si>
    <t>همه جا نارنجی هستین، اما دریغ از ی تیکه رنگ نارنجی تو سالن #فریلند #freeland_day</t>
  </si>
  <si>
    <t>Reza Sasanian ّ</t>
  </si>
  <si>
    <t>https://mehrad.js.org</t>
  </si>
  <si>
    <t>Former Developer @nazarbazaar_ir | Junior Podcaster @alterviewxyz | Junior D&amp;D Player | #جیگسا</t>
  </si>
  <si>
    <t>/var/www/html/index.html</t>
  </si>
  <si>
    <t>https://pbs.twimg.com/media/Dm9PaP2W4AAFlVg.jpg</t>
  </si>
  <si>
    <t>#freeland_day #فریلند مدیر مورد علاقه‌ام رو پیدا کردم :)) #مدیرروستا</t>
  </si>
  <si>
    <t>Mehrad Rousta</t>
  </si>
  <si>
    <t>این سر و صدای حین ارائه که اون پشت هست و ضعف مدیریت اجرا بدونیم یا چی؟ #فریلند #freeland_day</t>
  </si>
  <si>
    <t>https://about.me/MoeinQ</t>
  </si>
  <si>
    <t>Team member of Riseup Coworking Space @riseup_co, Co-Founder @VakavicAI. Interested in startup communities, tech industry, cars, music &amp; my city</t>
  </si>
  <si>
    <t>Iran</t>
  </si>
  <si>
    <t>مگه دیجیتال نومد قراره فقط مرد باشه که باید زن و بچه رو برداره بره 😉 #نه_به_سکسیسم_در_فریلند #freeland_day</t>
  </si>
  <si>
    <t>Moein Qodsi</t>
  </si>
  <si>
    <t>دانشجوی مهندسی عمران + علاقه‌مند به حوزه‌ی کسب و کارهای نوپا ، موسیقی و سفر!</t>
  </si>
  <si>
    <t>https://pbs.twimg.com/media/Dm9Q5XbX4AEnoPd.jpg</t>
  </si>
  <si>
    <t>چرا سالن اینقدر سرده؟ یخ زدیم :)) #فریلند #freeland_day</t>
  </si>
  <si>
    <t>Hamed Rostami</t>
  </si>
  <si>
    <t>Trader,Renewable Energy Engineer,Dreamer ,Interested in Entrepreneurship and blockchain</t>
  </si>
  <si>
    <t>رویداد #فریلند انزلی رو آنلاین می‌بینم قربتا الی الله #freeland_day</t>
  </si>
  <si>
    <t>Ehsan Malandish</t>
  </si>
  <si>
    <t>http://uxDev.ir</t>
  </si>
  <si>
    <t>UI/UX Designer &amp; Web Developer • Founder of Persian Sharetronix • Chief Editor of Khomam News • co-founder of noAndishan (NGO)</t>
  </si>
  <si>
    <t>Iran, Khomam</t>
  </si>
  <si>
    <t>یکی‌از دلایل حضورم توی #فریلند شرکت در کارگاه #مسیح_مقدم بود #freeland_day</t>
  </si>
  <si>
    <t>نی‌پو‌تو</t>
  </si>
  <si>
    <t>http://www.rezaparsa.net</t>
  </si>
  <si>
    <t>#Business_Developer #startupMentor Media student in h-da, http://Instagram.com/rezaparssaa</t>
  </si>
  <si>
    <t>Frankfurt on the Main, Germany</t>
  </si>
  <si>
    <t>صدای #لایو فریلند مشکل داره #freeland_day</t>
  </si>
  <si>
    <t>Reza Parsa</t>
  </si>
  <si>
    <t>👤</t>
  </si>
  <si>
    <t>#freeland_day میمیک صورت و رفتار نیما مدیر پونیشا منو یاد ایلون ماسک میندازه</t>
  </si>
  <si>
    <t>freelandfreelandfree</t>
  </si>
  <si>
    <t>http://www.Sindad.com</t>
  </si>
  <si>
    <t>Network Technology Company</t>
  </si>
  <si>
    <t>Tehran , Iran</t>
  </si>
  <si>
    <t>https://pbs.twimg.com/media/Dm9Rt4jU4AAhun9.jpg</t>
  </si>
  <si>
    <t>تصاویری از غرفه سینداد در همایش اصول فریلنسینگ موفق 22 شهریورماه 1397 مرکز همایش منطقه آزاد انزلی #freelancing #همایش #فریلنسینگ #سینداد #sindad</t>
  </si>
  <si>
    <t>Sindad</t>
  </si>
  <si>
    <t>پخش آنلاین #فریلند #freeland_day خیلی جالب بود اولش کلا چیزی نبود بعد صدا بود تصویر نبود بعد برای چند دقیقه صدا و تصویر اومد ولی همزمان نبود بعد تصویر داشتم با دو صدای مختلف، بعد سه صدا و بیشتر بی خیالش شدم</t>
  </si>
  <si>
    <t>‏‏‏‏ما هیچ, ما نگاه</t>
  </si>
  <si>
    <t>طهران</t>
  </si>
  <si>
    <t>https://pbs.twimg.com/media/Dm9TOiGXcAA5ocb.jpg</t>
  </si>
  <si>
    <t>بالاخره رسیدم 😊 #freeland_day #فریلند</t>
  </si>
  <si>
    <t>فهیمه</t>
  </si>
  <si>
    <t>اگه کسی هست حوصله گپ زدن داره بریم دم در #فریلند #freeland_day</t>
  </si>
  <si>
    <t>http://www.karmastudio1.com</t>
  </si>
  <si>
    <t>‏Video making service</t>
  </si>
  <si>
    <t>gilan</t>
  </si>
  <si>
    <t>https://pbs.twimg.com/media/Dm9UNKDWsAE7vCr.jpg</t>
  </si>
  <si>
    <t>اگه تو همایش هستین به غرفه ی ما سر بزنید #فریلند #freeland_day</t>
  </si>
  <si>
    <t>KarmaStudio1</t>
  </si>
  <si>
    <t>tehran</t>
  </si>
  <si>
    <t>می‌خواستم برم انزلی برای #فریلند ، پولم تموم شد. بعد خواستم آنلاین ببینم، اینترنتم تموم شد. بلاخره الان دارم آنلاین یه چیزایی میبینم، اینشم خوبه :)))) #freeland_day</t>
  </si>
  <si>
    <t>Terme</t>
  </si>
  <si>
    <t>android developer</t>
  </si>
  <si>
    <t>khorasan razavi, mashhad</t>
  </si>
  <si>
    <t>شماها هم توو پخش زنده مشکل دارید؟ یه چند دقیقه پخش شد، اما مجدد قطع شد #freeland_day #فریلند</t>
  </si>
  <si>
    <t>javad tolu</t>
  </si>
  <si>
    <t>اقا یکی گوشیشو دراره لایو بزاره تو اینستا به خدا از این خیلی بهتره #freeland_day #فریلند</t>
  </si>
  <si>
    <t>تعریف ساده‌ی پرسنال برندینگ: مهارتی که داریم رو در دنیای مورد نظر با علم بازاریابی و به شکل صحیح معرفی کنیم. #مصطفی_لامعی #فریلند #freeland_day</t>
  </si>
  <si>
    <t>اگه #فریلند هستین، #ریتوییت کنین پیدا کنیم همو #freeland_day</t>
  </si>
  <si>
    <t>http://aminkhs.com</t>
  </si>
  <si>
    <t>trying to be a designer, Digital marketing @tabaplastic | Content Creator @binoshacast | in love with #Microsoft and #Adobe Technologies</t>
  </si>
  <si>
    <t>https://pbs.twimg.com/media/Dm9WhmvU4AE58vz.jpg</t>
  </si>
  <si>
    <t>ما اینجاییم 😁 #بینوشا #فریلند #freeland_day @BinoshaCast</t>
  </si>
  <si>
    <t>Amin Khalighi 🏳️</t>
  </si>
  <si>
    <t>https://pbs.twimg.com/media/Dm1Aw3iV4AAWazD.jpg</t>
  </si>
  <si>
    <t>https://twitter.com/sahar_sobhani/status/1039558313611014145</t>
  </si>
  <si>
    <t>سحر دختر نازم @sahar_sobhani! کجایی بابا جان؟ به امید استیکرات اومدیم تا اینجا 🤦‍♂️😬🤪 #freeland_day #فریلند RT @sahar_sobhani: Hey, look at these beauties🤩 They are ready for #freeland_day</t>
  </si>
  <si>
    <t>https://pbs.twimg.com/media/Dm9Wpk2W0AAldli.jpg</t>
  </si>
  <si>
    <t>F5 را مدام میزند #لایو #فریلند #freeland_day</t>
  </si>
  <si>
    <t>http://hkazazi.com</t>
  </si>
  <si>
    <t>Pursuing happiness 🎙️ Trying to be The best version of me. Proud to be 🇮🇷 RT!=endorsement @binoshacast</t>
  </si>
  <si>
    <t>https://twitter.com/aminkhss/status/1040145192257503232</t>
  </si>
  <si>
    <t>قدرت گرفته در #بینوشا @BinoshaCast دیدی متفاوت از همایش #فریلند #freeland_day @freelanday RT @aminkhss: ما اینجاییم 😁 #بینوشا #فریلند #freeland_day @BinoshaCast</t>
  </si>
  <si>
    <t>Hosein Kazazi @freelanday</t>
  </si>
  <si>
    <t>نمی‌خاد؟؟؟ 😶😭😭😭 #فریلند #freeland_day</t>
  </si>
  <si>
    <t>https://pbs.twimg.com/media/Dm9XmrIXcAAfvgN.jpg</t>
  </si>
  <si>
    <t>ما که نمی‌دونیم ولی لابد نمیخواد 😁 #فریلند #freeland_day</t>
  </si>
  <si>
    <t>https://pbs.twimg.com/media/Dm9XpK5VsAA4Bo1.jpg</t>
  </si>
  <si>
    <t>مصطفی لامعی از جایی که من هستم😁 @Lameei #فریلند #freeland_day</t>
  </si>
  <si>
    <t>من کلا از کل رویداد میخواستم صحبت‌های مسیح رو نگاه کنم که اونم بخاطر #لایو ضعیف #فریلند نتونستم . @masih32 #freeland_day</t>
  </si>
  <si>
    <t>اساتید سخنران در #فریلند اگه میبینید کلّه‌هامون پایینه و سرمون تو گوشی، فکر نکنین بهتون توجه نمیکنیم! ماها #MultiThread هستیم 😎 بخدا همزمان هم گوش میدیم، هم تحلیل میکنیم هم توییت!🤪 دیگه به بزرگی خودتون عفو کنید 😬🤷‍♂️ #freeland_day @freelanday</t>
  </si>
  <si>
    <t>«حتما باهم صحبت کنین و ارتباط موثر برقرار کنین. هدف فعالیت همدیگه رو کامل بشناسین.» مرسی آقای لامعی بابت این توصیه‌ی عالی😊 #فریلند #freeland_day</t>
  </si>
  <si>
    <t xml:space="preserve"> </t>
  </si>
  <si>
    <t>فکرکنم مشکل لایو همایش فریلند حل شد و میتونید از سایتشون ببینید... حرفای آقای لامعی هم با اینکه به قول خودشون بیشتر کلیات بود ولی بازم خیلی مفید بود به نظرم... یعنی چندتا نکته‌اش واسه خود من که خیلی خوب بود و باید روشون کار کنم... #freeland_day</t>
  </si>
  <si>
    <t>SaNaZ</t>
  </si>
  <si>
    <t>دستم به دامنت پاوربانک عزیز #فریلند #freeland_day</t>
  </si>
  <si>
    <t>حرفایی که در مورد زندگی فریلنسری میزنن رو من تقریبا همه رو رعایت میکنم و در واقع مطابق زندگی و کار منه حس اینکه راهو دارم درست میرم قشنگه😁 #فریلند #freeland_day</t>
  </si>
  <si>
    <t>Product Manager, DBA candidate (Doctorate of Business Administration) نمی‌خوام محصول دنیای اطرافم باشم،می‌خوام دنیای اطرافم محصول من باشه!👩🏼‍💻</t>
  </si>
  <si>
    <t>https://pbs.twimg.com/media/Dm9aRteX4AAkx2_.jpg</t>
  </si>
  <si>
    <t>یه توییتری واقعی تو #فریلند نشسته و به جای گوش کردن به ارائه ها، مشغول سرچ کردن «#freeland_day OR #فریلند» تو توییتره تا ببینه بقیه چی در مورد ارائه ها می‌گن.</t>
  </si>
  <si>
    <t>Sarah Helmzadeh</t>
  </si>
  <si>
    <t>https://pbs.twimg.com/media/Dm9aSd8W4AA77kY.jpg</t>
  </si>
  <si>
    <t>یک عدد جاروبرقی پرنده! 😒😑🤦‍♂️ #فریلند #freeland_day @freelanday</t>
  </si>
  <si>
    <t>شنوای حرفاتون، هر موقعی که دلتون خواست💛</t>
  </si>
  <si>
    <t>دوستانی که در همایش فریلند به سر میبرین خوش به حالتون😭😭😭 #freeland_day</t>
  </si>
  <si>
    <t>Nakisa</t>
  </si>
  <si>
    <t>MEAN Stack😍 #React_Native programmers get a follow back instantly 🙂 always learning 🤓📚👨‍💻🏋️😎😌</t>
  </si>
  <si>
    <t>Lahijan</t>
  </si>
  <si>
    <t>خیلی دوست دارم شبکه سازیو شروع کنما نتم ضعیفه #freeland_day #فریلند</t>
  </si>
  <si>
    <t>دیگه خیلی منطقی</t>
  </si>
  <si>
    <t>لطفا اگر نظم ندارید سراغ #فریلنسر شدن نرید! هم به خاطر خودتون و هم به خاطر مشتری بیچاره که روی زمانبندی شما حساب می‌کنه. #freeland_day #فریلند</t>
  </si>
  <si>
    <t>حقیقتا وقتی @Nima1980 هشتگ رویداد رو #freeland_day معرفی کرد، حس کردم به هشتگ #فریلند خیانت شده. حالا منم نمی‌تونم تو این شرایط تنهاش بذارم و هردو هشتگ رو باهم می‌زنم :|</t>
  </si>
  <si>
    <t>https://pbs.twimg.com/media/Dm9dAlrW4AEvu_8.jpg</t>
  </si>
  <si>
    <t>قراره وزیری کسی بیاد که اینهمه عکاس هست!؟ بگید تو رو خدا، ما طاقت شنیدنش رو داریم. #فریلند #freeland_day</t>
  </si>
  <si>
    <t>‏همسر، پدر، طراح تجربه کاربری، ‏راوی رادیو نسکافه سابق و یه پاکست جدید که هنوز نه اسم داره نه شروع شده http://t.me/radionescafe‎‎</t>
  </si>
  <si>
    <t>https://pbs.twimg.com/media/Dm9dpWkWsAEFiaR.jpg</t>
  </si>
  <si>
    <t>مصائب یک عکاس! #فریلند #freelanday</t>
  </si>
  <si>
    <t>بابا میثم</t>
  </si>
  <si>
    <t>http://ms31376.ir</t>
  </si>
  <si>
    <t>#php,#nodejs,#linux,#Tester</t>
  </si>
  <si>
    <t>Iran,Tabriz</t>
  </si>
  <si>
    <t>https://twitter.com/MehrdadAbdolhai/status/974750426095603712
https://goo.gl/forms/DN3i4wluk0nRdVZB2</t>
  </si>
  <si>
    <t>بچه‌هایی که رفتن #فریلند تو خونه می‌شینید کار می‌کنید:)) فرصت بهتری دارین این پرسشنامه برنامه نویسی رو پر کنین منم کارم راه بی‌افته. #freelanday #freeland_day RT @MehrdadAbdolhai: درود دوستان این پرسشنامه جهت دریافت اطلاعات از برنامه نویسان برای تکمیل پایان نامه کارشناسی ارشد می باشد، لذا خواهشمندیم با شرکت و معرفی به دوستان و همکاران خود مارا در جهت بهبود کیفیت اطلاعاتی جامعه برنامه نویسی یاری نمایئد. #ريتوييت</t>
  </si>
  <si>
    <t>Mehrdad Abdollahi</t>
  </si>
  <si>
    <t>http://nasrabadiapps.ir/</t>
  </si>
  <si>
    <t>برنامه نویسی یک سبک زندگی ه / Ios &amp; Android developer</t>
  </si>
  <si>
    <t>ممنون از پونیشا و بچه های فریلند که تولدم رو تبریک گفتن😘 #freeland_day</t>
  </si>
  <si>
    <t>محمد نصرآبادی 🇮🇷</t>
  </si>
  <si>
    <t>‏‏من هستم و تو و خدا، اگر تو نباشی خدا هست، اگر منم نباشم خدا هست... شاید روزی مدیر بزرگترین شرکت دنیا بشم.... شمایی که بک ندیم انفالو میکنی، فالو کنیم بک میدی؟</t>
  </si>
  <si>
    <t>https://pbs.twimg.com/media/Dm9d6maVsAABYvd.jpg</t>
  </si>
  <si>
    <t>تولدت مبارک ممد جون @mmnasrabadi #freeland_day #فریلند #برنامه_نویس</t>
  </si>
  <si>
    <t>محمدرضا نوقابی</t>
  </si>
  <si>
    <t>مرا میوت کنید و بگذرید از من ... #freeland_day #فریلند</t>
  </si>
  <si>
    <t>https://www.zarinpal.com</t>
  </si>
  <si>
    <t>Just Pay!</t>
  </si>
  <si>
    <t>https://pbs.twimg.com/media/Dm9d4pUXoAE8n3x.jpg</t>
  </si>
  <si>
    <t>تو غرفه زرین‌پال فرم همکاری با زرین‌پال رو پر کنید تا تو پروژه‌های مختلف با فریلنسرهای عزیز همکاری داشته باشیم 👊🏼 #فریلند #freeland_day @freelanday</t>
  </si>
  <si>
    <t>ZarinPal</t>
  </si>
  <si>
    <t>https://pbs.twimg.com/media/Dm9eSnoXcAU7DzC.jpg</t>
  </si>
  <si>
    <t>جناب رشیدی عزیز اینجا ایرانه! شما نمیتونی فردای خودت رو درست دقیق تصور کنی؛ ۴۰ سال؟! #freeland_day #فریلند</t>
  </si>
  <si>
    <t>همایش فریلنسینگ.منطقه آزاد بندر انزلی #freelanday</t>
  </si>
  <si>
    <t>Sepideh niazi</t>
  </si>
  <si>
    <t>هر دفعه صدای نوتیفیکیشن تلگرام میاد فکر می‌کنم تلگرام خودمه #خود_مرکز_همه‌چی_پنداری #پخش_آنلاین #فریلند #freeland_day</t>
  </si>
  <si>
    <t>http://alirezaie.ga</t>
  </si>
  <si>
    <t>چیزی واسه گفتن نیست 🤷‍♂️ توییتا خودشون زبون دارن میگن همه چیو</t>
  </si>
  <si>
    <t>کم کم تمام فحش های دایره لغاتم دارن لود میشن که بیان رو زبونم ( پخش زنده ) #فریلند #freeland_day</t>
  </si>
  <si>
    <t>Ali Rezaie</t>
  </si>
  <si>
    <t>دست کی بالا؟! #فریلند #freelanday</t>
  </si>
  <si>
    <t>کت شلواری‌ها vs فریلنسرها #فریلند #freelanday</t>
  </si>
  <si>
    <t>https://raychat.io</t>
  </si>
  <si>
    <t>Co-founder, IT Manager (CIO) and VP Product at @raychat_io | #Plants Lover☘ | trying to be #blogger 📖</t>
  </si>
  <si>
    <t>into the fog</t>
  </si>
  <si>
    <t>https://pbs.twimg.com/media/Dm9fu-AXsAAWsel.jpg</t>
  </si>
  <si>
    <t>از خوبیایِ #فریلند :)) #freeland_day</t>
  </si>
  <si>
    <t>حامت قِ</t>
  </si>
  <si>
    <t>خوشحال میشیم @freelanday اسلایدها رو بهمون بده. #freeland_day #فریلند</t>
  </si>
  <si>
    <t>‏‏کُفر نمی‌گم، سوال دارم، یک تِرِیلیـــ مَحال دارم...</t>
  </si>
  <si>
    <t>127.0.0.1 💻</t>
  </si>
  <si>
    <t>از اهواز در حال مشاهده #فریلند هستییَندیممم :))) #freeland_day</t>
  </si>
  <si>
    <t>یه هم قفس</t>
  </si>
  <si>
    <t>همیشه یه دانشجویی هست که اون کار رو با ۵٠ تومن می‌زنه اونم یه روزه! #فریلند #freelanday</t>
  </si>
  <si>
    <t>https://pbs.twimg.com/media/Dm9gtLiWwAAW6Ub.jpg</t>
  </si>
  <si>
    <t>آقا نکنید، برادر نکنید این کار رو. فارسی بنویسید یا انگلیسیش رو. کامینونیتی آخه!؟ یه بار بخونید اینو آخه! #فریلند #freeland_day</t>
  </si>
  <si>
    <t>به فکر فرو رفتم، واقعا هیچ تصوری از چهل سالگی و ندارم. @mohammadrashidi #freeland_day #فریلند</t>
  </si>
  <si>
    <t>صدامو عوض کنم پول می‌دین بهم؟ #فریلند #freelanday</t>
  </si>
  <si>
    <t>https://pbs.twimg.com/media/Dm9hvLyX0AA-qjy.jpg</t>
  </si>
  <si>
    <t>مرد می‌خواد الان بری دسشویی! #جمعیتو #فریلند #freelanday</t>
  </si>
  <si>
    <t>Ideas|Findings|Explorations #Thinktank #green #Policy #Sustainability #Economics #Environment #Business&amp;Society #Management #Social_Innovation #Cities #SDG9</t>
  </si>
  <si>
    <t>Toronto, Ontario</t>
  </si>
  <si>
    <t>عجب ایونت خرخفنی داره تو بندر انزلی برگزار میشه با عنوان اصول فریلنسینگ موفق. دمشون گرم که آموخته هارو تو توییتر شِر میکنن. خیلی دلم میخاست اونجا میبودم ولی به خاطر مقاله ی در دست تهیه نتونستم. جای من و خالی کنین. @RVahidian @exavir @Kaave #فریلند #freeland_day</t>
  </si>
  <si>
    <t>Yasmin 🌱</t>
  </si>
  <si>
    <t>ایول، جادی @jadi #freeland_day #فریلند</t>
  </si>
  <si>
    <t>Mad Bomberman</t>
  </si>
  <si>
    <t>http://last.fm/omid_azami</t>
  </si>
  <si>
    <t>‏‏‏‏‏‏همیشه موزیک گوش میدم سبک مورد علاقه‌م بلوز و راک. تو دنیای آیتی میچرخم. از لینوکس و کد لذت میبرم</t>
  </si>
  <si>
    <t>ورک‌شاپ @jadi شروع شد. منتظر همین بودم اصلا #freeland_day #فریلند</t>
  </si>
  <si>
    <t>Achilius</t>
  </si>
  <si>
    <t>پیام ناشناس بدین :)) https://telegram.me/HarfBeManBot?start=NzQxMDk4ODQ</t>
  </si>
  <si>
    <t>https://pbs.twimg.com/media/Dm9lk1OX0AAnqUX.jpg</t>
  </si>
  <si>
    <t>جادی از نزدیک :)) @jadi #freeland_day #فریلند</t>
  </si>
  <si>
    <t>Arian Hedayati Far</t>
  </si>
  <si>
    <t>به افتخار اونایی که به موقع میاااان... :)))) #فریلند #freeland_day @jadi</t>
  </si>
  <si>
    <t>https://pbs.twimg.com/media/Dm9lwQRWwAAAfx0.jpg</t>
  </si>
  <si>
    <t>حتی موقع استراحت هم ارایه هست #فریلند @freelanday #freeland_day</t>
  </si>
  <si>
    <t>Interested in #learn new topics, #Mountaineering, #KnowledgeSharing and also a part of @Armiksoft ❤</t>
  </si>
  <si>
    <t>مثه اینکه تو معرفی‌هامون اکانت توییترمون رو هم بابد بگیم، من خیلی‌ها رو امروز نشناختم 😁 #freeland_day #فریلند</t>
  </si>
  <si>
    <t>Milad Sobhkhiz Ⓜ</t>
  </si>
  <si>
    <t>جادی: مهم ترین چیز در رابطه با کار اینه که ارتباطات درستی داشته باشیم @jadi #freeland_day #فریلند</t>
  </si>
  <si>
    <t>Mersede Rahbar</t>
  </si>
  <si>
    <t>User interface designer</t>
  </si>
  <si>
    <t>جادی: مشکل اینه که اینقد حرف نمیزنیم که یبار که حرف میزنیم همچی میترکه #freeland_day #فریلند</t>
  </si>
  <si>
    <t>Mojtaba Mousavi</t>
  </si>
  <si>
    <t>من تحقیق کردم دیدم ٩٩.٧% شرکت‌کننده‌ها می‌خوان #جادی باشن نه #فریلنسر #فریلند #freelanday</t>
  </si>
  <si>
    <t>‏‏‏‏‏‏‏‏‏‏‏‏‏زندگی را باید زندگی کرد...آنطور که °دلت° میگوید... :)</t>
  </si>
  <si>
    <t>یه طراح داخلی دیزاینر یا یه معمار نیست اینجا بیاد دو کلمه گپ بزنیم؟! :) #فریلند #freeland_day</t>
  </si>
  <si>
    <t>eliii._.dal</t>
  </si>
  <si>
    <t>https://www.linkedin.com/in/babalhavaeji</t>
  </si>
  <si>
    <t>Born to be #ProjectManager, Doing God's Work with #DeepLearning, Making the leap in #Cryptography and #Blockchain, Surfing $BTCUSD waves</t>
  </si>
  <si>
    <t>من همیشه گفتم #جادی تلاش مذبوحانه یک شِبه گیک است برای تبدیل شدن به یک سلبریتی #فریلند #freeland_day</t>
  </si>
  <si>
    <t>Hamid Babalhavaeji</t>
  </si>
  <si>
    <t>https://pbs.twimg.com/media/Dm9m8Y-W4AA9529.jpg</t>
  </si>
  <si>
    <t>اونایی که استیکر بهشون رسید ریتوییت کنن همدیگه رو پیدا کنیم.😎 #freeland_day #فریلند</t>
  </si>
  <si>
    <t>https://pbs.twimg.com/media/Dm9m98JWwAE9dT0.jpg</t>
  </si>
  <si>
    <t>http://Freelanday.ir</t>
  </si>
  <si>
    <t>پول در آوردن به دلار؟؟ اگه نیومدین #فریلند لایو صحبت های @jadi رو از لینک زیر ببینید  #freelanday</t>
  </si>
  <si>
    <t>جادی دقت کردی چقدر صدا و نحو حرف زدنت شبیه ارژنگ امیرفضلیه؟ @jadi #freeland_day #فریلند</t>
  </si>
  <si>
    <t>http://www.Rond.ir - http://www.ninisite.com</t>
  </si>
  <si>
    <t>همایش اصول فریلنسینگ امروز توی انزلی شروع شد. خروجی واقعا خوب هستش. حرف‌های خوبی زده شده تا الان. ساعت ۵:۳۰ هم پنلی هست که منم حضور دارم. #freelanday #فریلنسینگ #انزلی #منطقه_آزاد</t>
  </si>
  <si>
    <t>MohammadReza Rahmani</t>
  </si>
  <si>
    <t>https://pbs.twimg.com/media/Dm9nfhWWsAAEBfZ.jpg
https://pbs.twimg.com/media/Dm9ivlNW4AE3ggc.jpg</t>
  </si>
  <si>
    <t>https://twitter.com/khosikhosikhosi/status/1040158641582743552?s=19</t>
  </si>
  <si>
    <t>اگه از این استیکرا می‌خواید، به دنبال شخصی با این مشخصات بگردید:  @sahar_sobhani #freeland_day #فریلند RT @khosikhosikhosi: هورااااااااا سحر بهم استیکر داد @sahar_sobhani</t>
  </si>
  <si>
    <t>ارتباطات، نه تنها حرف اول در فریلنسینگ میزنه، بلکه توی زندگی هم اصل اول هستش. گزیده‌ای از سخنان جادی @jadi #freelanday</t>
  </si>
  <si>
    <t>این نه گفتنه توی کار خیلی مهمه ها #فریلند #freeland_day</t>
  </si>
  <si>
    <t>بیان جادی عالیه واقعا #فریلند #freeland_day</t>
  </si>
  <si>
    <t>Geek, Blogger :)</t>
  </si>
  <si>
    <t>جمهوری اسلامی ایران</t>
  </si>
  <si>
    <t>دارم یه توییت دم دستی و بیخود میزنم فقط واسه اینکه فالوم کنین! #freeland_day #فریلند</t>
  </si>
  <si>
    <t>جابر بن اینترنت</t>
  </si>
  <si>
    <t>هیچ وقت یادم نمیره تو یکی از کارای فریلنسیمون یه آقایی برگشت گفت میخواد دکمه های سایت قرمز ماتیکی باشه #فریلند #freeland_day</t>
  </si>
  <si>
    <t>Setareh Karimi</t>
  </si>
  <si>
    <t>یه قانونی هست که میگه هرچیزی رو بدون تخفیف بخری باختی.... واسه همین اصولا ما قیمت بالاتر میدیم تا با تخفیف تازه برسیم به قیمت اصلی خودمون :))))) #گرگ_وال_استریت @jadi #freeland_day #فریلند</t>
  </si>
  <si>
    <t>https://pbs.twimg.com/media/Dm9obVfXsAEE8Y6.jpg</t>
  </si>
  <si>
    <t>من نیومدم انزلی چون گفتین لایو نشون می‌دین کل مراسم رو. اول از همه که تا ساعت 1 لایو نداشتین یعنی بخش اول کلا پرید الانم از وقتی ورک‌شاپ جادی شروع شد ویدئو قطع شد و فقط صدا میاد لطفا برای مراسم‌های بعدی‌تون لایو رو به این دوستان نسپرید ممنونم #freeland_day #فریلند @ponisha</t>
  </si>
  <si>
    <t>http://amirhz.pro</t>
  </si>
  <si>
    <t>#Web_Developer #Wordpress_Developer I'm very interested to learn, then teach me everything that you think i need to learn it.</t>
  </si>
  <si>
    <t>جادی: مهمترین اصول #فریلنسینگ ۱- ارتباطات قوی ۲ - توانایی تخمین پروژه و گرفتن وقت ۳ - بهبود چونه زنی و گفتن «نه» @jadi #freeland_day #فریلند</t>
  </si>
  <si>
    <t>Amir Hz</t>
  </si>
  <si>
    <t>https://pbs.twimg.com/media/Dm9pUQ1X4AAkTA4.jpg</t>
  </si>
  <si>
    <t>https://twitter.com/Armiksoftco/status/1040165857350090752</t>
  </si>
  <si>
    <t>سخنران رو هم که دیگه معرف حضور هست :)) #freeland_day #فریلند RT @Armiksoftco: نمایی از سالن سخنرانی #فریلند</t>
  </si>
  <si>
    <t>http://amirrezaa.ir</t>
  </si>
  <si>
    <t>IV:XX</t>
  </si>
  <si>
    <t>بدون شک و بی ادعا و با تفاوت فاحش اجرای @jadi تا الان بهترین بود که حتی نگذاشت یه توییت بزنم! #فریلند #freeland_day</t>
  </si>
  <si>
    <t>— Amirreza —</t>
  </si>
  <si>
    <t>چقدر با جادی کنار میام :) واقعا خوبه و خوب حرف میزنه‌. #freeland_day #فریلند</t>
  </si>
  <si>
    <t>http://ashkantaravati.ir</t>
  </si>
  <si>
    <t>عضو پویش #کامپیوتر_نخون | گیک ICT و مدیریت و روانشناسی| نویسنده و سخنران تجربی| https://t.me/geekmard | xxTJ | @geekbanu❤️</t>
  </si>
  <si>
    <t>گیکستان</t>
  </si>
  <si>
    <t>کل تایم‌لاین من شده توییت راجع به #freeland_day #فریلند 😂😂😂 بدون شرح</t>
  </si>
  <si>
    <t>سید گیک‌مرد سازمان‌پسند</t>
  </si>
  <si>
    <t>https://twitter.com/Nasrabadiam/status/1040155606974439424</t>
  </si>
  <si>
    <t>الان که فکر میکنم، اگر @freelanday ویدئو ارائه‌ها رو بده، خیلی بیشتر خوشحال میشیم. #freeland_day #فریلند RT @Nasrabadiam: خوشحال میشیم @freelanday اسلایدها رو بهمون بده. #freeland_day #فریلند</t>
  </si>
  <si>
    <t>http://way2pay.ir</t>
  </si>
  <si>
    <t>#Technology #Journalist</t>
  </si>
  <si>
    <t>https://pbs.twimg.com/media/Dm8g3DQXoAEDuX9.jpg</t>
  </si>
  <si>
    <t>https://twitter.com/way2pay_network/status/1040086187145408513</t>
  </si>
  <si>
    <t>هیچی دیگه؛ دیشب #AppleEvent نبودم امروز هم در شهر رویایی انزلی و در جمع رفقا در #freeland_day نیستم. #فریلند #Freeland RT @Way2Pay_network: در اولین صبح بعد از #AppleSpecialEvent بچه‌های@ponisha فریلنسرها را در بندر زیبای انزلی جمع کرده‌اند که رویداد #freeland_day را برگزار کنند. امروز قطعا شاهد اتفاق‌های خوب بیشتری نسبت به دیشب خواهیم بود. #فریلند</t>
  </si>
  <si>
    <t>Reza Ghorbani</t>
  </si>
  <si>
    <t>به بعضی‌ها میگی این کار چقدر طول می‌کشه؟ میگن اگر اتفاق غیرمترقبه‌ای نیافته فلان قدر. اما در ۱۰۰٪ مواقع اتفاق غیرمترقبه میافته. به عنوان یه مدیر پروژه با این جمله @jadi بغضم گرفت. درست زمانبندی کنین.وقتی همیشه زمان اعلامی‌تون تغییرمی‌کنه یعنی یک اشکالی هست! #freeland_day #فریلند</t>
  </si>
  <si>
    <t>http://www.pharzan.com</t>
  </si>
  <si>
    <t>#Frontend #Backend #Developer #Mechanical #Engineer #Arduino lover #Networking #Devops enthusiast #DIY Learn | Build | Enjoy 🇮🇷 🇦🇺 🇹🇷 🇦🇿</t>
  </si>
  <si>
    <t>Online</t>
  </si>
  <si>
    <t>سخنرانی @jadi بهترین بخش فریلند تا الآن بود. #freeland_day</t>
  </si>
  <si>
    <t>[ph]arzan</t>
  </si>
  <si>
    <t>Freelance Procrastinator, Software Architect, *nix Enthusiast, vim Lover, Part-time Musician, Full-time Hungry, ಠ_ಠ</t>
  </si>
  <si>
    <t>خدمت اون دوستی که تو #فریلند دنبال بوگاتی ویرون بود عرض می‌کنم که برنامه‌نویسی واقعا کم بازدهه. من قاچاق مواد رو پیشنهاد می‌کنم #freeland_day</t>
  </si>
  <si>
    <t>Ilia Vakili</t>
  </si>
  <si>
    <t>https://pbs.twimg.com/media/Dm9tQndXoAAeiCy.jpg</t>
  </si>
  <si>
    <t>https://twitter.com/freelanday/status/1040170182185033728</t>
  </si>
  <si>
    <t>ارائه الهام غفارزاده خیلی خوبه. دقیق و با تکیه بر تجربه شخصی و البته آموزنده #freeland_day #فریلند RT @freelanday: الهام غفارزاده با ما درمورد مذاکره در فریلنسینگ صحبت می‌کنه این که چطور خوب مذاکره کنیم و پروژه‌ رو درست و حسابی بگیریم. الهام قراره از تجربیات خودش بگه</t>
  </si>
  <si>
    <t>‏‏برنامه نویسی دوست دارم</t>
  </si>
  <si>
    <t>کاشکی منم میتونستم بیام 😳 #freeland_day #فریلند</t>
  </si>
  <si>
    <t>navid</t>
  </si>
  <si>
    <t>میگن آخر همایش اسنپ ویرون قراره بوگاتی قرعه‌کشی کنه #فریلند #freelanday</t>
  </si>
  <si>
    <t>ولی بیاین روراست باشیم، کارگاه‌ها اصلا کارگاه نیستن و از نظر اجرا هیچ فرقی با ارائه‌ها ندارن. پس دلیلی نداشت تو برنامه‌ی سایت عنوان‌شون کارگاه ثبت بشه. #فریلند #freeland_day</t>
  </si>
  <si>
    <t>https://twitter.com/Nasrabadiam/status/1040168827592630272
https://twitter.com/Nasrabadiam/status/1040155606974439424</t>
  </si>
  <si>
    <t>انصافا راست میگه حداقل اسلایدها رو یه جا بذارید ما که نتونستیم #فریلند باشیم هم بتونیم استفاده کنیم #freeland_day RT @Nasrabadiam: الان که فکر میکنم، اگر @freelanday ویدئو ارائه‌ها رو بده، خیلی بیشتر خوشحال میشیم. #freeland_day #فریلند</t>
  </si>
  <si>
    <t>میلاد نوری: من همیشه پروژه هایی رو میگرفتم که ویژگی‌هاش ۱۰٪ از توان من بیشتر بود؛ چون به خودآموز بودن خودم اعتقاد داشتم @MilaDnu #فریلند #freeland_day</t>
  </si>
  <si>
    <t>http://www.shahamirian.info</t>
  </si>
  <si>
    <t>Web Developer, Interested in simplifying and making things work better.</t>
  </si>
  <si>
    <t>Shiraz, Iran</t>
  </si>
  <si>
    <t>توی چند سال گذشته بین زندگی کارمندی و فریلنسینگ سوئیچ کردم. بیشترین مدتی که جایی کارمند بودم ۱۳ ماه بود. نمیدونم چقدر مثل میلاد(@MilaDnu ) فریلنسینگ توی خونم باشه. #freeland_day</t>
  </si>
  <si>
    <t>Mehdi Shahamirian</t>
  </si>
  <si>
    <t>میلاد نوری: کار رایگان بکنید برای رزومتون، ولی کار ارزون و بی‌کیفیت نکنید... #freeland_day #فریلند</t>
  </si>
  <si>
    <t>من پنجشنبه ی تعطیلم اومدم شرکت که کار کنم بعد همش دارم توئیت های #فریلند میخونم یکی نیست بگه دیوانه خوب میرفتی فریلند، مسخره ی وحشی 😳 #freeland_day</t>
  </si>
  <si>
    <t>https://www.linkedin.com/in/soroush-nikpour-7b653bb3</t>
  </si>
  <si>
    <t>First, Father of two little angels, Second, Following my own dreams, I believe Pizza is a religion.</t>
  </si>
  <si>
    <t>find / -name soroush</t>
  </si>
  <si>
    <t>چه خبری مهم‌تر از اینکه دوستان دارند ناهار رو آماده می‌کنن :) #freeland_day #فریلند #خداکنه‌پیتزا‌باشه</t>
  </si>
  <si>
    <t>Soroush Nikpour</t>
  </si>
  <si>
    <t>https://pbs.twimg.com/media/Dm90eL1WsAAsCSJ.jpg</t>
  </si>
  <si>
    <t>عالی بودی پسر دمت گرم خیلی مفید @MilaDnu #freeland_day #فریلند</t>
  </si>
  <si>
    <t>https://pbs.twimg.com/media/Dm90mIMW0AEtS5V.jpg</t>
  </si>
  <si>
    <t>مثال بسیار عالی میلاد نوری @MilaDnu برای ارائه‌ش توی فریلند بندرانزلی: تهمینه_میلانی بعدا هرچقد نقاش خفنی بشه، ما بازم این کار توی ذهنمون میمونه! #freeland_day #فریلند</t>
  </si>
  <si>
    <t>Android Developer</t>
  </si>
  <si>
    <t>پوشش پخش زنده واقعا ضعیفه و تصویر سیاه :/ فکر میکنم camera میره رو استندبای! قشنگ همچین حالتیه #freeland_day #فریلند</t>
  </si>
  <si>
    <t>sara ghorbani</t>
  </si>
  <si>
    <t>https://pbs.twimg.com/media/Dm91KiEW0AEB15e.jpg</t>
  </si>
  <si>
    <t>ارائه @MilaDnu هم خیلی خوب بود. احساس نزدیکی کردم. #فریلند #freeland_day</t>
  </si>
  <si>
    <t>علاقه مند به برنامه نویسی کامپیوتر تکنولوژی شبکه امنیت گرافیک کراس فیت شنا کوهنوردی طبیعت گلگشت قهوه تلخ انواع کباب و انواع همایش تکنولوژی های روز</t>
  </si>
  <si>
    <t>رشت</t>
  </si>
  <si>
    <t>https://pbs.twimg.com/media/Dm91Oe8VsAE43KI.jpg</t>
  </si>
  <si>
    <t>من عاشق اینم که پول بدم بیام همایش فریلند بعدش دولتی ها و مقامات کشوری بیان برامون سخنرانی کنن #freeland_day #freelandday</t>
  </si>
  <si>
    <t>توماج</t>
  </si>
  <si>
    <t>http://parhamb.com</t>
  </si>
  <si>
    <t>Product Designer</t>
  </si>
  <si>
    <t>توی همایش فریلنسینگ (فریلند) در مورد تفاوت فریلنس با کار ریموت هم بگید، مخصوصا اینکه یکی که کار ریموت می‌کنه باید بدونه همزمان با بقیه باید آن‌لاین باشه نه اینکه نصف شب به بقیه پیغام بده و پیگیری کنه #freeland_day @freelanday @arashbarahmand</t>
  </si>
  <si>
    <t>Parham Baghestani</t>
  </si>
  <si>
    <t>http://peivast.com</t>
  </si>
  <si>
    <t>‏ماهنامه اطلاع‌رسانی، پژوهشی، تحلیلی و فرهنگی پیوست تلفن: ۴۲۸۲۴۰۰۰ فکس:۴۲۸۲۴۱۱۲</t>
  </si>
  <si>
    <t>تهران - خیابان عضدی جنوبی</t>
  </si>
  <si>
    <t>✅</t>
  </si>
  <si>
    <t>https://pbs.twimg.com/media/Dm91-czUwAAH6Fg.jpg</t>
  </si>
  <si>
    <t>اثنی عشری‌ رئیس سازمان نظام‌صنفی کشور در همایش فریلنسینگ در حال سخنرانی است. @Freeland #freeland_day #فریلند @tehrannsr</t>
  </si>
  <si>
    <t>ماهنامه پیوست</t>
  </si>
  <si>
    <t>یه تجربه دیگه هم برای فریلنس کار کردن اینه که حتما حتما بزارید مشتری پول vps رو پرداخت کنه و حتی قیمت ها رو ببینه... وگرنه ممکنه پروژه نصفه کنسل شه و شما مجبور شید دنبال پولتون بدوید #فریلند #freeland_day</t>
  </si>
  <si>
    <t>رئیس سازمان صنفی کشور حضورش رو در همایش فریلند تقسیر آرش برهمند(@ArashBarahmand) میدونه که به قولی مسیر رو عوض کرده. 😅مرسی #freeland_day</t>
  </si>
  <si>
    <t>می‌ترسم از رگولاتوری و ورود دولت به هر چیزی... می‌ترسم آقا... مثل سگ می‌ترسم... #فریلند #freelanday</t>
  </si>
  <si>
    <t>https://pbs.twimg.com/media/Dm93qMfX0AAEyN3.jpg</t>
  </si>
  <si>
    <t>خلال دندوناش خوشمزه نبود :))) #فریلند #freeland_day</t>
  </si>
  <si>
    <t>با کمال احترام متاسفانه باید بگم یکی از بدترین پخش های زنده ای بود که تا حالا دیدم، همایش های دیگه معمولا فقط اولش اشکال داره که برطرف میشه اما... بقول @MilaDnu مثل #تهمینه_میلانی هر کار چیپ انجام ندید #freeland_day #فریلند @rooydadtv</t>
  </si>
  <si>
    <t>https://pbs.twimg.com/media/Dm94ZEQX4AI6aU5.jpg</t>
  </si>
  <si>
    <t>این بود آرمان های فریلنسری؟ #فریلند #freeland_day</t>
  </si>
  <si>
    <t>https://pbs.twimg.com/media/Dm94mG0U0AAJXQX.jpg</t>
  </si>
  <si>
    <t>و همایش‌هایی که برای #۴۴ایران مناسب سازی نشده #فریلند #freeland_day</t>
  </si>
  <si>
    <t>Scrum master/ PR Specialist جدّی نگیرید، همه می‌میریم.</t>
  </si>
  <si>
    <t>https://pbs.twimg.com/media/Dm94rUsWwAEdg3s.jpg</t>
  </si>
  <si>
    <t>مثلا استیجش تمیز بود غذاش خوب بود ساندویچ میدادیم نوشابه دادیم همایش‌زاتان‌دان دادیم خیلی قشنگ ^_^ #فریلند #freeland_day #freelanday_ir @freelanday</t>
  </si>
  <si>
    <t>ساغر الهی</t>
  </si>
  <si>
    <t>هيچ وقت نتونستم تو #پونيشا پروژه بگيرم،البته بيشتر از٣،٤بار هم سعى نكردم ولى بلد نيستم قلقشو انگار</t>
  </si>
  <si>
    <t>semiraa🇪🇸🇮🇷</t>
  </si>
  <si>
    <t>قبل از این همایش نظرم این بود: فیریلنسری برای آدم‌‌های جاه طلب، متأهل و ریشه ساز ای مثل من انتخاب آخره. هنوزم نظرم همینه! #فریلند #freeland_day</t>
  </si>
  <si>
    <t>ساندویچ‌ها با سرعت ۵۶ عدد در ثانیه (البته قبل از قرار گرفتن روی میز) تموم میشن. رو هوا تموم میشن لعنتیا 😭 #فریلند #freeland_day</t>
  </si>
  <si>
    <t>نه ماگ بهم رسید نه استیکر ☹️😞 @sahar_sobhani @SajjadRad #فریلند #freeland_day</t>
  </si>
  <si>
    <t>https://pbs.twimg.com/media/Dm96hImW4AAobjq.jpg</t>
  </si>
  <si>
    <t>جعبه اسرارِ حسین کزازی #فریلند #freeland_day</t>
  </si>
  <si>
    <t>برنامه نویس بذله‌گو</t>
  </si>
  <si>
    <t>يه جا همين اطراف</t>
  </si>
  <si>
    <t>درستش این بود تو پونیشا درخواست بزنیم “ساندویچ گیر از روی هوا” بلکه بتونیم ناهار بخوریم . #freeland_day #فریلند</t>
  </si>
  <si>
    <t>⌘ خَسْته فِرفِری ⇪</t>
  </si>
  <si>
    <t>https://twitter.com/tired_curly/status/1040159883344179200</t>
  </si>
  <si>
    <t>یه فریلنسر هکر نداریم سیستم های صوتیشون رو هک کنه یه رعنا پلی کنیم ؟ #freeland_day #فریلند RT @tired_curly: درسته که همایش تو گیلان برگزار شه و شما آهنگ “رعنا” رو پلی نکنید ؟! #freeland_day #آهنگ_درخواستی</t>
  </si>
  <si>
    <t>http://rvahidian.com</t>
  </si>
  <si>
    <t>Urbanist | Enthusiastic about Innovation, Smart Cities, Technology &amp; Entrepreneurship</t>
  </si>
  <si>
    <t>Tehran, Iran</t>
  </si>
  <si>
    <t>https://pbs.twimg.com/media/Dm9-VaaUUAEAfyz.jpg</t>
  </si>
  <si>
    <t>منم سهم استیکرم رو از رفیق هنرمند @sahar_sobhani گرفتم 😍 #فریلند #freeland_day</t>
  </si>
  <si>
    <t>Reyhaneh Vahidian</t>
  </si>
  <si>
    <t>جا داره از تمام آقایان و خانم‌هایی که در #فریلند لباس یا موی رنگی دارم تشکر کنم. حضورتون انرژی داده به فضا 😊 #freeland_day</t>
  </si>
  <si>
    <t>https://twitter.com/Atabakakson/status/1040190568402436097</t>
  </si>
  <si>
    <t>از تمام مو فرها و مو شرابی‌ها تشکر می‌کنم #freeland_day #فریلند RT @Atabakakson: جا داره از تمام آقایان و خانم‌هایی که در #فریلند لباس یا موی رنگی دارم تشکر کنم. حضورتون انرژی داده به فضا 😊 #freeland_day</t>
  </si>
  <si>
    <t>‏‏من انسانم و هیچ چیز انسانی با من بیگانه نیست</t>
  </si>
  <si>
    <t>کاش منم الان فری‌لند بودم. #freeland_day</t>
  </si>
  <si>
    <t>Tomasz</t>
  </si>
  <si>
    <t>دانشجوى مديريت،علاقه مند به سياست واقتصاد.</t>
  </si>
  <si>
    <t>https://pbs.twimg.com/media/Dm-BebaXgAIqZt7.jpg</t>
  </si>
  <si>
    <t>بوگاتى كه نشد ولى براى قاچاق مواد برنامه دارم! #freeland_day #فریلند</t>
  </si>
  <si>
    <t>Milad Behdad</t>
  </si>
  <si>
    <t>SysAdmin and Developer. Co-Founder of http://sazito.com #go #ruby #php #kubernetes #docker The person called at night to fix shit</t>
  </si>
  <si>
    <t>چقدر تیم پونیشا اینجا جذاب و هماهنگ به نظر میان #freeland_day #فریلند</t>
  </si>
  <si>
    <t>Miad Abrin</t>
  </si>
  <si>
    <t>http://Teami.me</t>
  </si>
  <si>
    <t>https://pbs.twimg.com/media/Dm-Bz0uXoAAFfEs.jpg</t>
  </si>
  <si>
    <t>👏برنامه نویس ها روزتون مبارک👏 تو #freeland_day برای شبکه سازی و پیدا کردن همتیمی سری به ما بزنید ... #فریلند #استارتاپ</t>
  </si>
  <si>
    <t>تیمی |ارتباط بگیر وسریع تیم استارتاپی خودت رو بساز</t>
  </si>
  <si>
    <t>میگن حامد ام🙂😃ENTJ</t>
  </si>
  <si>
    <t>isfahan , Islamic Republic of</t>
  </si>
  <si>
    <t>همایش دیدن ینی نشسته باشی تو خونه اونورم قرمه سبزی آماده باشه آب یخ+2بسته چیپس هم کنارت. رو تخت هم لم داده باشی و لپ تاب جلوت و بشینی فریلند ببینی @navidbehrangi نوید جان متشکریم😁 #freeland_day</t>
  </si>
  <si>
    <t>Hamed Rabbanikhah</t>
  </si>
  <si>
    <t>https://tyto.ir</t>
  </si>
  <si>
    <t>بهترین قسمت روز، شبِ آن است</t>
  </si>
  <si>
    <t>منم استیکر میخوام خو #freeland_day #فریلند</t>
  </si>
  <si>
    <t>mehran</t>
  </si>
  <si>
    <t>http://www.raychat.io</t>
  </si>
  <si>
    <t>@raychat_io @silkroadstartup</t>
  </si>
  <si>
    <t>تبریز</t>
  </si>
  <si>
    <t>خوبی میکرو ناهار اینه که برا بعد تایم ناهار توی همایش خوابت نمیبره دی ): #فریلند #Freeland_day</t>
  </si>
  <si>
    <t>gadirsa</t>
  </si>
  <si>
    <t>https://pbs.twimg.com/media/Dm-FAf-X4AAwFPx.jpg</t>
  </si>
  <si>
    <t>مومنت را نصب می‌نِماید! 😒😑😒 #فریلند #freeland_day</t>
  </si>
  <si>
    <t>https://pbs.twimg.com/media/Dm-FIwMXoAAtS_-.jpg</t>
  </si>
  <si>
    <t>با این نرم‌افزارها می‌تونین بفهمین چقدر از گوشیتون و نرم‌افزارهاش استفاده می‌کنین. در واقع بفهمین چقدر وقت هدر می‌دین! #فریلند #freelanday</t>
  </si>
  <si>
    <t>http://www.iYashar.ir</t>
  </si>
  <si>
    <t>Ceo of weconomy / study in Economy science and startup economy &amp; ecosystem / Consultant Improve systems &amp; methods in Companies</t>
  </si>
  <si>
    <t>چرا بریم #فریلند؟! چرا نریم؟ خب البته من امروز کار داشتم، اما شما که می تونین برین 😁 #freeland_day پ. ن: به نظر شما با این تبلیغ بهم یه کپن مجانی می دن یه پروژه ثبت کنم؟! 😂 😜 😂</t>
  </si>
  <si>
    <t>Yashar Azarsaeid</t>
  </si>
  <si>
    <t>https://en.m.wikipedia.org/wiki/Pomodoro_Technique</t>
  </si>
  <si>
    <t>برای داشتن تمرکز و مدیریت زمان مفید از تکنیک پومودورو استفاده کنید. برای من کم تمرکز بسیار مفید بوده #فریلند #Freeland_Day</t>
  </si>
  <si>
    <t>اگه هفته ای حداقل یه روز به دلِ طبیعت نمیزنی فقط زنده ای... زندگی نمیکنی #فریلند #freeland_day</t>
  </si>
  <si>
    <t>خب، moment رو نصب کردم و واقعا استرس دارم. چون مطمئنم گزارشی که قراره بهم بده وحشتناک خواهد بود -_- #فریلند #freeland_day</t>
  </si>
  <si>
    <t>https://pbs.twimg.com/media/Dm-HH7-U0AAQDwg.jpg</t>
  </si>
  <si>
    <t>علی حاجی محمدی(@Hamyarwp) خطاب به فریلنسرها: به کمپین ۹۰ روز بدون اینترنت گوشی همراه بپیوندید! (برای زمانبندی پست‌های شبکه‌های اجتماعی از نوین هاب @novinhub استفاده کنید) #freeland_day #فریلند</t>
  </si>
  <si>
    <t>https://pbs.twimg.com/media/Dm-INdQV4AAj_N5.jpg</t>
  </si>
  <si>
    <t>#freeland_day دوباره من عاشق اینم که برم همایش فریلند پول بدم میکروناهار گیرم بیاد بعدشم همش مسئولین دولتی بیان برامون صحبت کنن😘😘😘😘</t>
  </si>
  <si>
    <t>امیر ناظمی عضو هیات عامل سازمان فناوری اطلاعات: فریلنسر از بعد اجتماعی نیز قابل بررسی است که طبق یک تحقیق ۴۰ درصد دلیل فریلنسر بودن را رشد شخصی دانسته اند @amirnazemy @freelanday #freeland_day #فریلند</t>
  </si>
  <si>
    <t>فریلنسینگ تعلق رو ازبین میبره. درواقع ماها افرادی میبنیم که متعلق به هیچ جا نیست. مثلا یه نفر با 2شرکت کار میکنه ولی عضو هیچکدوم هم نیست #freeland_day</t>
  </si>
  <si>
    <t>https://pbs.twimg.com/media/Dm-Jy3MXsAAGI2e.jpg</t>
  </si>
  <si>
    <t>مقام نخست زشت ترین فایل ارائه و حوصله‌سربرترین سخنران! #freeland_day #فریلند</t>
  </si>
  <si>
    <t>https://virgool.io/@behzadhashemi</t>
  </si>
  <si>
    <t>یک عدد آدمِ خیلی معمولی که از هنر، ادبیات و روزمَرگی ها می نویسد ...</t>
  </si>
  <si>
    <t>پخش زنده تون اصلا خوب نیست یا تصویر نداره یا تصویر فریز میشه، در ضمن ارتفاع دوربین تراز نیست و جلوی دوربین هم رفت و آمد خیلی زیاده. #freeland_day #فریلند</t>
  </si>
  <si>
    <t>Behzad Hashemi</t>
  </si>
  <si>
    <t>لیلی هستم</t>
  </si>
  <si>
    <t>من چرا همه چی و دیر خبردار میشم #فریلند #freeland_day</t>
  </si>
  <si>
    <t>لیلی</t>
  </si>
  <si>
    <t>دوستان @freelanday این آقای ناظمی بود تو لیست سخنران‌ها ؟! #freeland_day #فریلند</t>
  </si>
  <si>
    <t>https://pbs.twimg.com/media/Dm-LDJQXsAAssFn.jpg</t>
  </si>
  <si>
    <t>🚀 نخستین همایش فریلنسینگ موفق‌ 🗒️ ٢٢ شهریورماه ٩٧‌ 📌 بندرانزلی‌ ‌‌ #freeland_day #freelancer #seebdaal #فریلند #فریلنسر #سیبدال</t>
  </si>
  <si>
    <t>seebdaal</t>
  </si>
  <si>
    <t>همایش در حال برگزاریه و صف دستشویی پره . نوشابه هاش خیلی گیرا بود :) #freeland_day #فریلند</t>
  </si>
  <si>
    <t>امیر ناظمی عضو هیات عامل سازمان فناوری اطلاعات: هرچقدر یک‌کشور توسعه یافته تر باشد هرچقدر تعداد شخصیت حقوقی اش یعنی شرکتها افزایش یابد و به همان‌ نسبت تعداد فریلنسرها نیز افزایش می یابد @freelanday @amirnazemy #freeland_day #فریلند</t>
  </si>
  <si>
    <t>بیایم تجربه هامونو توییت کنیم #فریلند #freeland_day</t>
  </si>
  <si>
    <t>https://pbs.twimg.com/media/Dm-OU2tWsAAjiL7.jpg</t>
  </si>
  <si>
    <t>میزان درخواست محتوا در دنیا #freeland_day #فریلند</t>
  </si>
  <si>
    <t>انقددددر خوابم میاد که نگم براتون #فریلند #freelanday</t>
  </si>
  <si>
    <t>https://pbs.twimg.com/media/Dm-PwyqW4AAYJBU.jpg</t>
  </si>
  <si>
    <t>میون همه ی عزیزان دلی که اومدن جا داره یادی کنیم از دیجیکالای عزیز و مردم دوست! #freeland_day #فریلند</t>
  </si>
  <si>
    <t>;)</t>
  </si>
  <si>
    <t>https://pbs.twimg.com/media/Dm-P_dsW4AEZKeu.jpg</t>
  </si>
  <si>
    <t>تو روز همایش پونیشا توسط پشتیبانی اخطار بگیری این بود مهمون نوازی؟؟؟!!! #freeland_day</t>
  </si>
  <si>
    <t>Milad khaleghi</t>
  </si>
  <si>
    <t>UX/UI designer and QCO @tarjomyar_ir | co-founder and HR @targoman | geek | linux lover | developer | pursuing management issues | software engineer |</t>
  </si>
  <si>
    <t>https://pbs.twimg.com/media/Dm9Ehu2XgAED4G0.jpg</t>
  </si>
  <si>
    <t>https://twitter.com/bardia_jz/status/1040125394949758976</t>
  </si>
  <si>
    <t>حدود ۲۰ دقیفه مونده تا کارگاه «افزایش راندمان و درآمد فریلنسینگ». آماده باشید. @tarjomyar_ir @freelanday #freeland_day RT @bardia_jz: کارگاه @tarjomyar_ir رو از دست ندین. اگر دوست دارید فریلنس توی زمینه ترجمه کار بکنید حتی اگر زبانتون خیلی خوب نیست. @freelanday #freeland_day</t>
  </si>
  <si>
    <t>bardia</t>
  </si>
  <si>
    <t>بیاین همو ببینیم خوب. آشناهامونو که جاهای دیگه هم می‌بینیم. #فریلند #freelanday</t>
  </si>
  <si>
    <t>من به لطف قهوه‌ی رئیس اصلااااا خسته نیستم ولی احساس می‌کنم سی‌پی‌یوم سوخته :))) #فریلند #freeland_day</t>
  </si>
  <si>
    <t>an Int. Marketing student/ a Graphics lover/</t>
  </si>
  <si>
    <t>وژدانا یه بارم که شده این آهنگو با کلام پخش کنید 😭😭 چه می‌چسبه تو سالن! #blank_space #teylor_swift #فریلند #freeland_day</t>
  </si>
  <si>
    <t>MohammadHassan</t>
  </si>
  <si>
    <t>https://pbs.twimg.com/media/Dm-VtEWWwAAYYZS.jpg</t>
  </si>
  <si>
    <t>با انررژی و عالی 😍#فریلند #Freeland_day #پونیشا</t>
  </si>
  <si>
    <t>Geek , Developer</t>
  </si>
  <si>
    <t>Rasht</t>
  </si>
  <si>
    <t>https://pbs.twimg.com/media/Dm-bMTJX0AE36Wk.jpg</t>
  </si>
  <si>
    <t>تیم اجرایی ⁦💪 #فریلند #freeland_day</t>
  </si>
  <si>
    <t>Alireza</t>
  </si>
  <si>
    <t>A Gamer who doesn't have time to play :)) indie game developer isfahan uni</t>
  </si>
  <si>
    <t>کاوه تو همایش فریلند ارائه داشته ؟؟؟؟؟؟ شت من دو روز پیش انزلی بودم کاش میومدم :(((( #freeland_day</t>
  </si>
  <si>
    <t>ساقه نقره ای تا اطلاع ثانوی</t>
  </si>
  <si>
    <t>https://pbs.twimg.com/media/Dm-cipzXsAEdWtS.jpg</t>
  </si>
  <si>
    <t>"چطو به تو گیر ندادن" در #فریلند 😂😂 #freeland_day</t>
  </si>
  <si>
    <t>http://mekaeil.me</t>
  </si>
  <si>
    <t>میکائیل هستم که از سال ۲۰۱۱ وارد حوزه وب و برنامه نویسی شدم واز ۲۰۱۷ فعالیت در حوزه بک اند رو شروع کردم.عاشق پی اچ پی ولاراول هستم واز کارکردن باهاش لذت می‌برم.</t>
  </si>
  <si>
    <t>صحبت‌ها و تجربیات حامد تکمیل چقدر خوبه لذت میبرم دمش گرم. #freeland_day #فریلند</t>
  </si>
  <si>
    <t>Mekaeil</t>
  </si>
  <si>
    <t>https://pbs.twimg.com/media/Dm-dxd3W4AUbCOK.jpg</t>
  </si>
  <si>
    <t>سه تا من تو دنیاهای موازی ثبت‌نام کردن :))) #freeland_day #فریلند</t>
  </si>
  <si>
    <t>دیگران دوست ندارند اولین نفری باشند که شما رو تجربه می‌کنند #freeland_day #فریلند</t>
  </si>
  <si>
    <t>https://telegram.me/HarfBeManBot?start=NjQ2NTkyNjM</t>
  </si>
  <si>
    <t>I’m pretending</t>
  </si>
  <si>
    <t>https://pbs.twimg.com/media/Dm-eQAxWwAENkUp.jpg</t>
  </si>
  <si>
    <t>قانون ۸۰-۲۰ : ۸۰ درصد لذت فریلنس واسه ماست، ۲۰ درصدش برا کارفرما #freeland_day</t>
  </si>
  <si>
    <t>💤</t>
  </si>
  <si>
    <t>https://twitter.com/khosikhosikhosi/status/1040224019990102017</t>
  </si>
  <si>
    <t>برای تجربه‌ی اول سالم کسی هست؟! :)) #freeland_day #فریلند RT @khosikhosikhosi: دیگران دوست ندارند اولین نفری باشند که شما رو تجربه می‌کنند #freeland_day #فریلند</t>
  </si>
  <si>
    <t>من دیگه نمی‌تونم، منو همینجا بزارید و برید! #فریلند #freeland_day</t>
  </si>
  <si>
    <t>http://EHsAnmIm.blog.ir</t>
  </si>
  <si>
    <t>ما نوادگان تاریخ،مسافران زمان،فراموش شدگان آینده و دیده نشدگان امروزیم،نه نامه ای در بطری و نه صدایی در پیچ و خم کائنات،ما خاموشیم . ::.. :.. .:.:..: .::.. ..:.</t>
  </si>
  <si>
    <t>مرز پر گهر</t>
  </si>
  <si>
    <t>حداقل ۲۰ الی ۲۵ تا آدم جدید شناختم و این موضوع خیلی خوب بود #فریلند #freelanday</t>
  </si>
  <si>
    <t>lΞHsAN</t>
  </si>
  <si>
    <t>به تماشای جهان آمده ام&amp;‏‏طراح گرافیک. ‏‏‏مخاطبِ رادیو،حرفِ حساب،،سینمای مستند،گربه،هنر،کتاب،سکوت،انشا،پاستا،حجاب اختیاری‏. Freelance Graphic Designer 📚📝💭💻</t>
  </si>
  <si>
    <t>#فریلند حُسن ختام خوبی برای آخر هفته و اواخر تابستون۹۷ بود.راضی بودم*هرچند توی کارتم بجای میدیا نوشتن مدیا ولی خب😉💙 #free_land #freeland_day #ponisha خسته نباشید</t>
  </si>
  <si>
    <t>میدیا</t>
  </si>
  <si>
    <t>https://pbs.twimg.com/media/Dm-gXCgWsAA-Lr4.jpg</t>
  </si>
  <si>
    <t>دمتون گرم، خیلی روز خوبی ساختید برامون. خسته نباشید همگی @freelanday #فریلند #freeland_day</t>
  </si>
  <si>
    <t>https://pbs.twimg.com/media/Dm-gfkLX0AUHFez.jpg</t>
  </si>
  <si>
    <t>نوین هاب از همه عوامل اجرایی اولین همایش فریلنسینگ تشکر می‌کند #دمتون_گرم @freelanday #فریلند #freeland_day</t>
  </si>
  <si>
    <t>http://binosha.com</t>
  </si>
  <si>
    <t>#بینوشا همه چیز درمورد #تکنولوژی #گجت #همایش #بررسی #ویدیویی و #صوتی #binoshacast</t>
  </si>
  <si>
    <t>https://pbs.twimg.com/media/Dm-glDBXsAw6poQ.jpg</t>
  </si>
  <si>
    <t>مصاحبه‌های زیادی توی همایش فریلند انجام شد که به زودی پخش میشن و امیدواریم ازشون خوشتون بیاد😁 #freeland_day #فریلند @freelanday</t>
  </si>
  <si>
    <t>Binosha</t>
  </si>
  <si>
    <t>http://sajjadrad.com</t>
  </si>
  <si>
    <t>Rise and shine, blood and pain Developer @atbox.io</t>
  </si>
  <si>
    <t>Rasht,Iran</t>
  </si>
  <si>
    <t>https://pbs.twimg.com/media/Dm-gmLaXcAEyQ0Z.jpg</t>
  </si>
  <si>
    <t>میلاد دهقان و اکیپش @milad_d3 بچه‌ها دمتون گرم ♥️ #فریلند #freeland_day</t>
  </si>
  <si>
    <t>Sajjad Rad</t>
  </si>
  <si>
    <t>Programmer | Developer | Freelancer | UI Designer | Content Producer in Digital Marketing Group &amp; Geek!!</t>
  </si>
  <si>
    <t>ایران</t>
  </si>
  <si>
    <t>https://twitter.com/SajjadRad/status/1040226636795445249</t>
  </si>
  <si>
    <t>به پایان داره میاد این #فریلند ، حکایت همچنان باقی است... #freeland_day RT @SajjadRad: میلاد دهقان و اکیپش @milad_d3 بچه‌ها دمتون گرم ♥️ #فریلند #freeland_day</t>
  </si>
  <si>
    <t>رابْ اِستارک</t>
  </si>
  <si>
    <t>زندگی با فریلنسینگ تغییر میکند... #freeland_day</t>
  </si>
  <si>
    <t>Android software engineer | freelancer</t>
  </si>
  <si>
    <t>ارائه @silvercover هم خیلی خوب بود، با اینکه جزو ارائه‌های آخر بود، اما کلی نکته جدید برای من داشت. مرسی 👌👌👌 #freeland_day #فریلند @freelanday</t>
  </si>
  <si>
    <t>http://linktr.ee/mahdi.zahiri</t>
  </si>
  <si>
    <t>💢﷽💢 MahdiX 🚀 Startuper ◽ #Creative #Graphic #Designer ◽ #DigitalMarketing . At @teami_me &amp; @finnovaco</t>
  </si>
  <si>
    <t>https://pbs.twimg.com/media/Dm-hZKzW4AUQOJM.jpg</t>
  </si>
  <si>
    <t>من خودم تجربه برگزاری ایونت دارم . واقعا نیما اراده بزرگی داره که همه رو از سراسر ایران یه اخر هفته جمع کرده بندر انزلی ، خدا قوت نیما جان . دمت گرم . همیشه متفاوت بودی و هستی👏👏👏 @Nima1980 #freeland_day #فریلند</t>
  </si>
  <si>
    <t>mahdi zahiri</t>
  </si>
  <si>
    <t>‏‏‏‏‏‏‏مجاهدین خلق و آخوندا و عرزشیها و پورن استارها فالو نکنن. رییس باند توییتری تک نفره خودمم</t>
  </si>
  <si>
    <t>همینجا</t>
  </si>
  <si>
    <t>با یه مشت شوآف گر بیسواد کپی کار جدید آشنا شدم که فقط ادا و نمایش و منم منم های دروغین بودن. با آشنا و پارتی و رانت براشون تبلیغ میشه و یه عده زودباور فکر میکنن اینها واقعا خودشون تلاش کردن ... #فریلند #freelandday #freeland_day</t>
  </si>
  <si>
    <t>میس اینجانب</t>
  </si>
  <si>
    <t>http://www.paymentexpress.ir</t>
  </si>
  <si>
    <t>founder and business developer at paymentexpress.ir</t>
  </si>
  <si>
    <t>https://pbs.twimg.com/media/Dm-iFU8X4AAUIkj.jpg</t>
  </si>
  <si>
    <t>پیمنت اکسپرس در فریلند #freeland_day</t>
  </si>
  <si>
    <t>میثم عبداللهی</t>
  </si>
  <si>
    <t>همه چی نباید محدود به فریلنسینگ باشه شما فریلنسر میشی که مهارت یاد بگیری. مهارت که بیاد ایده هم میاد. ایده هم که بیاد باهاش کسب و کار میاد. و خب. شما میتونی بجای یه نفر؛ 10نفر باشی. میتونی صدها نفر باشی. #freeland_day</t>
  </si>
  <si>
    <t>http://zavie.co</t>
  </si>
  <si>
    <t>Coworking Community Space in Tehran</t>
  </si>
  <si>
    <t>https://twitter.com/manzarsezavar/status/1040158343497699328
https://twitter.com/AmirrezaShf/status/1040128448419835904</t>
  </si>
  <si>
    <t>منظر اولین فریلنسر زاویه بود که ما رو با کارهای فوق‌العاده قشنگش و بعد از اون فریلنسرهای زیادی آشنا کرد 😍 #فریلند #freeland_day RT @ManzarSezavar: تمام روزایی که زاویه بودم از کار کردنم لذت بردم. یه جورایی دلم خیلی واسه میز کنار پنجره م و در واقع پرنور ترین و قشنگ ترین مکانم واسه کار کردن تنگ میشه :(</t>
  </si>
  <si>
    <t>Zavié</t>
  </si>
  <si>
    <t>http://rezamahmoudi.ir</t>
  </si>
  <si>
    <t>UI Designer &amp; Front End Developer | My Github, Dribbble &amp; Instagram : rezaaa | @mysazito</t>
  </si>
  <si>
    <t>خسته نباشید تیم پونیشا @ponisha @Nima1980 #freeland_day</t>
  </si>
  <si>
    <t>RΞZA</t>
  </si>
  <si>
    <t>https://pbs.twimg.com/media/Dm-i0GaX4AA64Rh.jpg</t>
  </si>
  <si>
    <t>ولی انصافا این تصویر صحیحی از یک فریلنسر نیست :)) #فریلند #freeland_day</t>
  </si>
  <si>
    <t>https://pbs.twimg.com/media/Dm-iyYRXoAULFUH.jpg</t>
  </si>
  <si>
    <t>خب خب پنل داره شروع میشه آرش ایز کامینگ بِی بی 😂❤ @ArashBarahmand #freeland_day #فریلند</t>
  </si>
  <si>
    <t>خدا رحم کنه آرش رفت بالا! @ArashBarahmand #freelanday #فریلند</t>
  </si>
  <si>
    <t>متاسفانه توی کار فریلنسری هم رانت و باندبازی بسیار رایجه و البته هیچ ربطی به توان فنی و قدرت مهارت فریلنسر نداره. آدمهایی که با نقش بسیار پررنگ همین باند بازیها رشد کردن رو دارم توی این همایش هم بسیار پررنگ تر از قبل میبینم #freelandday #freeland_day #فریلند</t>
  </si>
  <si>
    <t>https://pbs.twimg.com/media/Dm-jSLOX4AAr8sU.jpg</t>
  </si>
  <si>
    <t>صندلی‌هایی که سفارش می‌دی و صندلی‌هایی که برات ارسال می‌شه. #فریلند #freeland_day</t>
  </si>
  <si>
    <t>http://farnam.me</t>
  </si>
  <si>
    <t>INTP,Violinist 🎻, Web Developer 🌐,Python🐍, Nothing Is True , Everything Is Permitted</t>
  </si>
  <si>
    <t>یه جای دیگه</t>
  </si>
  <si>
    <t>https://pbs.twimg.com/media/Dm-jYJdVAAAlpSA.jpg</t>
  </si>
  <si>
    <t>این هم از دوتا از استیکر های جدید #فلربو توی #فریلند :)) #freeland_day</t>
  </si>
  <si>
    <t>ویولنیست</t>
  </si>
  <si>
    <t>ولی درستش این بود این رویداد رو 4 جولای برگزار کنن #فریلند #freeland_day</t>
  </si>
  <si>
    <t>اقا کولرو خاموش کن #فریلند #freeland_day</t>
  </si>
  <si>
    <t>با @ArashBarahmand قراره #فریلند رو با خنده و پرانرژی تموم کنیم 😂 #freeland_day</t>
  </si>
  <si>
    <t>درخواست گزینه شلوارک با دو بنده سفید رو دارم 😬🖐 @ArashBarahmand #فریلند #freeland_day</t>
  </si>
  <si>
    <t>‏‏‏‏‏‏‏ورود برای عموم به جز فامیل و اکس و نکس و فرس و باقی دوستان آزاد می‌باشد.</t>
  </si>
  <si>
    <t>بچه‌های #فریلند اگه وقت داشتین حتمن به لاهیجان هم سر بزنید! اونقد جای دیدنی داره که پشیمون نشین :) #freeland_day</t>
  </si>
  <si>
    <t>- عل -</t>
  </si>
  <si>
    <t>آرش جان درباره به خود اشتغالی هم توضیح بده @ArashBarahmand #فریلند #Freeland_Day</t>
  </si>
  <si>
    <t>‏‏‏‎‎‎#پدر_پیگیری_ایران</t>
  </si>
  <si>
    <t>Iran (not the islamic one)</t>
  </si>
  <si>
    <t>در حال زدن یه نیمچه کد تقریبا فریلنسری دارم صدای فریلند رو هم گوش میدم و دارم پاره می‌شم از مالتی تسکینگ. #freelanday</t>
  </si>
  <si>
    <t>جانی🏳</t>
  </si>
  <si>
    <t>مسیح شبیه دن بیلزریان نیست ؟ #freeland_day @freelanday #فریلند</t>
  </si>
  <si>
    <t>فریلنسر بودن برای کسانی مثل من که یه تایمی در ماه حوصله کار کردن ندارن گزینه ی خوبیه #freelanday #فریلند</t>
  </si>
  <si>
    <t>فریلنسینگ همون شغل آزاده به نظرم یه پروژه میگیری تو یه‌تایم تقریبا مشخص تموم میشه #فریلنسر #freeland_day</t>
  </si>
  <si>
    <t>Front-End Developer at http://alibaba.ir, Sticker Monger at http://flerbo.ir, Symbol of Failure at http://nakamology.ir!</t>
  </si>
  <si>
    <t>#Freeland_day من حس‌ میکنم «فریلنسینگ» و «ریمورت جاب» با هم قاطی شدن امروز. خیلی از مواردی که مطرح میشه، توی جفتشون هست</t>
  </si>
  <si>
    <t>Javid Izadfar</t>
  </si>
  <si>
    <t>اونهایی که در موقع فریلنسینگ شلوارک می‌پوشن ریتوییت کن همدیگه رو پیدا کنیم! #فریلند #freeland_day</t>
  </si>
  <si>
    <t>قرار بود یادت بندازیم تو پنل در مورد فریلنسر بود در حوزه خدمات (مثل مشاوره) هم حرف بزنین. #freeland_day #فریلند @ArashBarahmand</t>
  </si>
  <si>
    <t>تو رویداد #فریلند با شور و اشتیاق شرکت کردم اشتباهاتی دیدم و نگفتم اما قرار نیست به مقدسات توهین یا با اونها شوخی کنید #freeland_day @ArashBarahmand @freelanday</t>
  </si>
  <si>
    <t>http://neomehrabi.ir</t>
  </si>
  <si>
    <t>MetalHead/LinuxHead, Software Engineer, InfoSec, Blogger, Cisco Networking Systems, Front-end developer</t>
  </si>
  <si>
    <t>/</t>
  </si>
  <si>
    <t>جادی اینجا، جادی اونجا، جادی همه جا زبل خان زمانه ات را بشناس @jadi #فریلند #freelanday</t>
  </si>
  <si>
    <t>Neo Mehrabi</t>
  </si>
  <si>
    <t>پای‌ایرج ملکی به #فریلند هم باز شده سئو به این میگن :))) با کمی تاخیر البته #freeland_day</t>
  </si>
  <si>
    <t>کاش مهمان های پنل در مورد کارشون 30 ثانیه صحبت میکردند #Freeland_day #فریلند</t>
  </si>
  <si>
    <t>Software Engineer | MetalHead | Feminist | Hiker | Junior world traveler Gilan, Chaboksar :)</t>
  </si>
  <si>
    <t>قسمت بد فریلنس بودن اینه که یهو سر از ویدیو گربه هایی که از خیار میترسن در میاری #freeland_day</t>
  </si>
  <si>
    <t>🏳️لخخمث</t>
  </si>
  <si>
    <t>ولی چه حالی میده رو تخت دراز بکشی و فریلند ببینی 😆 #فریلند #freeland_day</t>
  </si>
  <si>
    <t>توی کارای فریلنسینگ شرکت ها میتونن صفته بگیرن توقع امضای NDA داشته باشن؟ #فریلند #freeland_day</t>
  </si>
  <si>
    <t>یکی از نقاط قوت رویداد #فریلند عدم وجود تبلیغات حال بهم زن بود ممنون @ponisha بابت #freeland_day</t>
  </si>
  <si>
    <t>یادی کنیم از نارنجی... #فریلند #freeland_day</t>
  </si>
  <si>
    <t>نشد یه رویداد تو اهواز باشه؟ :( #فریلند #freelanday</t>
  </si>
  <si>
    <t>راستی اگه دختری پایتون بلد نیست ولی بازم می‌خواد نتوورکینگ کنه بیاد ته سالن پیش من و سروش و علی #freeland_day #فریلند</t>
  </si>
  <si>
    <t>این همه که امروز درباره مزایای فریلنسینگ گفته شد و ازش تعریف کردند، یکی پیدا نشد بیاد کامل فریلنسینگ رو خوردش کنه و بگه اصلا سمت این کار نرید و آخر عاقبت نداره! #فریلند #freeland_day</t>
  </si>
  <si>
    <t>از روش‌های تعیین قیمت هم بگید خیلیا میدونم مشکل دارن گفته بشه خوبه🤔 #freeland_day #فریلند</t>
  </si>
  <si>
    <t>لطفا شلوارتون رو تو پنل عوض نکنید، مرسی اَه! #فریلند #freeland_day</t>
  </si>
  <si>
    <t>اسلاید ها و ویدیو ها رو برای دانلود میگذارید انشاالله؟ #فریلند #freeland_day</t>
  </si>
  <si>
    <t>از نظر من عبارت فریلنسر به فردی نسبت داده میشه که «تحت یه قرارداد موقت (نه الزامن بلندمدت) یه پروژه رو انجام می‌ده و بعدش کارش با اون پروژه کاملا تموم میشه میره سراغ پروژه و شرکت/فرد بعدی». #فریلند #Freeland_day</t>
  </si>
  <si>
    <t>کیم‌کاردشیان مجلس لاستیکش درست شد رفت :) #freeland_day #فریلند</t>
  </si>
  <si>
    <t>مسیح چطو بتو گیر ندادن؟ #فریلند #freeland_day</t>
  </si>
  <si>
    <t>Web Designer</t>
  </si>
  <si>
    <t>آقا اون زوم دوربین لایو زنده رو مثل قبل کنید، اینطور کیفیت به شدت افت پیدا کرده! #Freeland_day #freelanday #Freeland #فریلند</t>
  </si>
  <si>
    <t>Matin Rhmanyan</t>
  </si>
  <si>
    <t>یکی دیگه از بزرگترین مشکلات فریلنس ها امید به آینده شغلی و بیمه بهداشت و سلامت هستش مثلا بری خواستگاری بگی شغلم فری لنسره نهایتش خانواده طرف فکر میکنن ماهیگیری 😬😬😬 @ArashBarahmand #freeland_day</t>
  </si>
  <si>
    <t>به نظرم یکی از موضوعاتی که تو رویداد #فریلند خالی بود موضوع فریلنسینگ از نگاه کارفرما و اصلاح این نگاه بود. #freeland_day @freelanday</t>
  </si>
  <si>
    <t>صادقانه و رک حرف زدن در مورد پروژه باید از سمت کارفرما هم باشه #freeland_day #فریلند</t>
  </si>
  <si>
    <t>به‌نظرم جالب‌تر از تی‌شرت تکراری مسیح اینه که شلوار مسیح مقدم و آرش برهمند تو عکس یکیه :)) #فریلند #freeland_day</t>
  </si>
  <si>
    <t>یکی از بهترین تجربه‌های همکاریم با سحر بود. واقعا حرفه‌ای کار می‌کنه آدم حرفه‌ای هم باید پول کارشو درست بگیره :) #freeland_day #فریلند</t>
  </si>
  <si>
    <t>http://appleconf.com</t>
  </si>
  <si>
    <t>از تمامی حضار #فریلند در صورت تمایل و علاقه مندی میتوانند در سومین همایش توسعه دهندگان iOS ایران شرکت کنند. اطلاعات بیشتر:  #freeland_day</t>
  </si>
  <si>
    <t>https://www.amirmeimari.ir</t>
  </si>
  <si>
    <t>💻 Web Developer 🤠 Devil’s Advocate (ENTP) ☠️ “If your ship doesn’t come in, swim out to meet it.”</t>
  </si>
  <si>
    <t>چرا قیمت بعضی پروژه ها توی #پونیشا اینقدر کمه و اصلا با اون قیمت قابل انجام نیست؟ اینها بازار #فریلنس ایران رو خراب نمیکنه؟ #freeland_day @ponisha @ArashBarahmand</t>
  </si>
  <si>
    <t>🚬 it's Amir</t>
  </si>
  <si>
    <t>+داداش حالا شما چندتا اتود بزن ما انتخاب کنیم -قبلش باید پیش پرداخت بدید! +اگه کار زدید و ما خوشمون نیومد؟! -با پشت دست تو دهن 👋 @sahar_sobhani 👍👍 #freeland_day #فریلند</t>
  </si>
  <si>
    <t>🎷</t>
  </si>
  <si>
    <t>اونجات</t>
  </si>
  <si>
    <t>https://twitter.com/theanother/status/1040235001986658304</t>
  </si>
  <si>
    <t>یعنی چی آخه؟ :)) #freelanday #فریلند RT @theanother: پونیشا یک کسب و کار نیست، یک سبک زندگیه! #Freeland</t>
  </si>
  <si>
    <t>ساکثیفون</t>
  </si>
  <si>
    <t>وقتی فریلنسری، کسی نیست که کارت رو چک کنه و مطمئن شی کارت کیفیت کافی رو داره یا نه. ممکنه وسواس بگیری یا کار بی کیفیت تحویل بدی. این دغدغه رو چطور مدیریت میکنن؟ #فریلند #freeland_day @ArashBarahmand</t>
  </si>
  <si>
    <t>توی آخرین مصاحبم مصاحبه کننده گفت رقمی رو برای حقوق بگو که باهاش خوشحالی چون باید خوشحال باشی که درست کار کنی #freeland_day #فریلند</t>
  </si>
  <si>
    <t>به نظرم اگه خود نیما هم تو پنل بود و تجربیات تو پونیشا هم می گفت خوب می شد @ArashBarahmand #freeland_day #فریلند</t>
  </si>
  <si>
    <t>نیازمندی‌های #فریلند: به یک کمک راننده با روابط عمومی بالا به مقصد تهران نیازمندیم. ۲۰۶ سفید، بی‌رنگ #freeland_day</t>
  </si>
  <si>
    <t>درمورد قیمت‌های پایینی که در پروژه‌های @ponisha ارائه میشه و پایین آوردن ارزش کارها، شمارو ارجاع میدم به عبارت معروفی از مارکس که میگه: «کارگران جهان متحد شوید! شما چیزی برای از دست دادن ندارید جز زنجیرهایتان!»🤷‍♂️ #فریلند #freeland_day</t>
  </si>
  <si>
    <t>http://barahouei.ir</t>
  </si>
  <si>
    <t>i am iranian also i am baluch. i love Linux, anime and books...</t>
  </si>
  <si>
    <t>فریلند به خوبی مشخص کرد تعداد برنامه‌نویس‌های تنها به شدت زیاده! هر طرف رو نگاه میکنی، یکی خودش رو به عنوان دوست‌پسر کاندید کرده! ماشاءالله همه هم بدون رنگ و کم‌کارکردن و دست یه خانم دکتر بودن که فقط نگاهشون میکرده! #freeland_day</t>
  </si>
  <si>
    <t>Abdulghani Barahouei Moqaddam</t>
  </si>
  <si>
    <t>#فریلند ۴۰٪ تبلیغات بود! #freeland_day</t>
  </si>
  <si>
    <t>http://parsa.ws</t>
  </si>
  <si>
    <t>Bug Developer</t>
  </si>
  <si>
    <t>Iran - Mashhad</t>
  </si>
  <si>
    <t>کدوم عاقلی طرفدار سفته و چک هست!؟ هر کی دیدم در موردش حرف زده فقط قصدش فشار روی طرف مقابل بوده. #freelanday #فریلند</t>
  </si>
  <si>
    <t>Parsa</t>
  </si>
  <si>
    <t>http://linkedin.com/in/mehdijahani</t>
  </si>
  <si>
    <t>Computer Engineering @ University of Tehran | Content providing assistant @ Myket | Former olympiad student now a teacher | Food &amp; photography lover |AKA: Aamer</t>
  </si>
  <si>
    <t>مهران نشسته کنارم و کنتراتی داره توییت می‌کنه! چیه این #فریلند اصن؟ تمام بدن من داره می‌لرزه! #Freeland_Day @Mehranabbac</t>
  </si>
  <si>
    <t>Mehdi Jahani @Freelanday</t>
  </si>
  <si>
    <t>اخه گاهی میان میگن پروژه فلان چیزه بعد رو اون سطح سختی و حجم قرارداد بسته میشه بعد قرار داد n تا فیچر دیگه اضافه میکنن ری اکشن درست چیه؟ #freeland_day #فریلند</t>
  </si>
  <si>
    <t>Founder &amp; CEO @ http://cafekado.ir</t>
  </si>
  <si>
    <t>#freeland_day خوب بابا تا کارفرما تایید نکنه که پیش پرداخت رو پونیشا آزاد نمیکنه</t>
  </si>
  <si>
    <t>reza rezaeipour</t>
  </si>
  <si>
    <t>من سال ها قبل به سفارش یک آشنا برای یکی از بیمه ها کلی بروشور زدم و درست زمان گرفتن مبلغ مدیرکل شرکت رو به جرم حقوق های نجومی گرفتن و کل حساب هاش بلوکه شد و دست ما موند تو پوست گردو!! حتما پیش پرداخت بگیرید!!! #freeland_day #فریلند #کلیداسرار</t>
  </si>
  <si>
    <t>سوالم اینه که چرا @ponisha روی فریلنسرها فشار مالی میاره؟ هم ماهیانه میگیره، هم درصدی از پروژه رو! تازه از کارفرما هم درصد میگیره @ArashBarahmand #freeland_day #فریلند</t>
  </si>
  <si>
    <t>https://pbs.twimg.com/media/Dm-rVA3X4AEYI6j.jpg</t>
  </si>
  <si>
    <t>این ماگ رو هم خیلی دوست داشتم دمتون گرم 😁 @atbox_io #freeland_day #فریلند</t>
  </si>
  <si>
    <t>اینهمه از فریلنسینگ گفتین بیشترش سمت برنامه نویسا بود واسه طراحا بازار وحشتناک داغونه @ArashBarahmand والا ما طراحام دوست داریم فریلنس باشیم. خیییییلی مشکلات طراحا بیشتره #freeland_day</t>
  </si>
  <si>
    <t>https://pbs.twimg.com/media/Dm-sGvoUcAEOg8h.jpg</t>
  </si>
  <si>
    <t>رفتیم تو هشتگ های داغ #freeland_day #فریلند</t>
  </si>
  <si>
    <t>تو کتاب نوآفرینی چاپ انتشارات آریاناقلم میگه برای نوآفرینی باید میزان ریسک رو پایین آورد، حرفهای مسیح هم اینو تایید می‌کنه برای فریلنسینگ نباید کارمندی رو کنار گذاشت... #فریلند #freeland_day</t>
  </si>
  <si>
    <t>مشکل پول ندادن رو بزارید کنار مشکل قرارداد که خیلی‌ جاها فقط شرکت و ساختار حقوقی رو میشناسن. من خیلی از پروژ‌ه‌هام رو اینطوری از دست دادم @ArashBarahmand #فریلند #freeland_day</t>
  </si>
  <si>
    <t>تصویر باز رفت، فقط صدا داریم، پایتون خر است #freeland_day #فریلند</t>
  </si>
  <si>
    <t>از بچه های پنل بپرسین کار تیمی برای فریلنسر بودن رو تا حالا امتحان کردین؟ نتیجه چطور بوده؟ #freeland_day #فریلند</t>
  </si>
  <si>
    <t>ایتقدر خوابم میاد و خسته‌ام نمیفهمم پنل چی میگن توش انگار گوشم از کار افتاده⁦🤦‍♂️⁩ #freeland_day #فریلند</t>
  </si>
  <si>
    <t>#freeland_day فریلنسینگ قدمت طولانی داره تو تاریخ ما.زائوها فریلنسر بودن</t>
  </si>
  <si>
    <t>mehdi niknami</t>
  </si>
  <si>
    <t>http://dribbble.com/kiawisherman</t>
  </si>
  <si>
    <t>I'm kiarash Amalivand, Freelancer • User Interface Designer &amp; User Experience Architect • Product Designer, Also GEEK, Car Tuner</t>
  </si>
  <si>
    <t>راجع به فریلنسر‌های بازار خراب کن حرف بزنیم یکم، که قیمت ها و در نتیجه بازار رو به چوخ می‌دن و از صبح راجع بهش صحبت نشد! #فریلند #Freeland_Day</t>
  </si>
  <si>
    <t>K!A</t>
  </si>
  <si>
    <t>http://www.roozysoft.com</t>
  </si>
  <si>
    <t>I'm tired of being what you want me to be Feeling so faithless, lost under the surface ... Every step that I take is another mistake to you</t>
  </si>
  <si>
    <t>شهر باران</t>
  </si>
  <si>
    <t>#فریلند همان #freeland_day است !</t>
  </si>
  <si>
    <t>Roozbeh PH</t>
  </si>
  <si>
    <t>http://SirSaleh.com</t>
  </si>
  <si>
    <t>من یعنی آمار، گنو/لینوکس و رویابینی.</t>
  </si>
  <si>
    <t>کاش یه فریلند تهران بزنین این سری باخبر شم :( #freeland_day</t>
  </si>
  <si>
    <t>Sir Saleh</t>
  </si>
  <si>
    <t>https://www.Nima.today</t>
  </si>
  <si>
    <t>💣 Iranian IT journalist, cyber freak, digital marketing geek | CMO at @PayPing_ir</t>
  </si>
  <si>
    <t>تهران Tehran</t>
  </si>
  <si>
    <t>https://pbs.twimg.com/media/Dm-tm9eXsAgKjsU.jpg</t>
  </si>
  <si>
    <t>توضیح فریلنسینگ به روایت یک تصویر پ.ن: متاسفانه باید خودت واسه خودت چایی بریزی :)))) #فریلند #freeland_day</t>
  </si>
  <si>
    <t>ریتوعیتر</t>
  </si>
  <si>
    <t>http://ArmanJ.com</t>
  </si>
  <si>
    <t>Studied math at @Helli_Nodet, Computer Science at KHU / Back-end freelancer / Part-time blogger / Piano enthusiast / @Termustat Co-founder</t>
  </si>
  <si>
    <t>Earth</t>
  </si>
  <si>
    <t>https://twitter.com/diegoarman2jr/status/1040239136727359489</t>
  </si>
  <si>
    <t>يكى از باگ هاى اين مسير فريلنسينگ نداشتن آينده روشن و مشخصه؛ بخصوص بيمه كه نبودش عملن آدمو فلج ميكنه #فريلند #freeland_day RT @diegoArman2Jr: بيمه؟ #freeland_day</t>
  </si>
  <si>
    <t>آرمان</t>
  </si>
  <si>
    <t>زیاده خواهی تو همه چیز بده خداییش! #Freeland_Day #فریلند</t>
  </si>
  <si>
    <t>به نظرم دوره بعدی دیگه قید پخش زنده تصویری رو بزنید و کلا پخش رادیویی داشته باشید چون اکثرا تصویر نداشتیم، خصوصا اینکه یک دوربین ثابت هم بیشتر نبود و کلا مراسم خسته کننده به نظر میرسید. #freeland_day #فریلند</t>
  </si>
  <si>
    <t>میگم حالا که این هشتگ تلنت شد ه من رو هم فالو کنید 😂 #فریلند #freeland_day</t>
  </si>
  <si>
    <t>جهت همراهی سالم تا تهران کی هست؟ #Freeland_Day #فریلند</t>
  </si>
  <si>
    <t>https://pbs.twimg.com/media/Dm-s-htX0AAo746.jpg</t>
  </si>
  <si>
    <t>https://twitter.com/PMohseniy/status/1040240246171086853</t>
  </si>
  <si>
    <t>پیشنهاد بلاک #فریلند #freelanday #freeland_day RT @PMohseniy: #freeland_day شما صحبت کنید ما سالاد ماکارونی‌مون رو تموم کنیم به حول قوه‌ی الهی😎😎😎😂😂😂بفرماید😝😜</t>
  </si>
  <si>
    <t>به نظر من تغییر کردن جزئیات پروژه اشکال نداره. مهم اینه که کارفرما این رو متوجه باشه که هر تغییری می‌تونه مستلزم هزینه و زمان بیشتر باشه. #freelanday #freeland_day #فریلند</t>
  </si>
  <si>
    <t>دارن یه چیزی رو چسب می‌زنن بیرون! #فریلند #freeland_day</t>
  </si>
  <si>
    <t xml:space="preserve"> Rasht/Gilan/Iran</t>
  </si>
  <si>
    <t>آقا این صندلی من شکسته #freeland_day #فریلند</t>
  </si>
  <si>
    <t>شاید یکم روشن تر</t>
  </si>
  <si>
    <t>حالا شرکت‌ها به کنار، چرا جاهایی مثل پونیشا برای پروژه‌ها حداقل قیمت تعریف نمی‌کنه؟ ارزش کار فریلنسرها با قیمت‌های خیلی خیلی پایین نابود میشه #freeland_day</t>
  </si>
  <si>
    <t>http://Livography.com</t>
  </si>
  <si>
    <t>‏‏‏‏‏مشاور و کارشناس پخش زنده اینترنتی ‎‎‎@livography_com</t>
  </si>
  <si>
    <t>دوستان من بعد همایش برمیگردم تهران، خوشحال میشم با من همراه بشید #freeland_day #فریلند</t>
  </si>
  <si>
    <t>Mohsen Nazhand</t>
  </si>
  <si>
    <t>می دونستید ponisha ترکیب چیه ؟ پویا ، نیما ، شایان 😯 خیلی خوب میشد نیما این داستان جالب رو می گفت 😁 @Nima1980 @ArashBarahmand #فریلند #freeland_day</t>
  </si>
  <si>
    <t>https://pbs.twimg.com/media/Dm-uquLXoAAPcS8.jpg</t>
  </si>
  <si>
    <t>با امین فرهنگ آخرای #فریلند #Freeland_Day</t>
  </si>
  <si>
    <t>https://pbs.twimg.com/media/Dm-vH-yX0AALpo5.jpg</t>
  </si>
  <si>
    <t>بالاخره دلشو به دست آوردم😂♥️❤️♥️ @Mehranabbac #Freeland_Day #فریلند</t>
  </si>
  <si>
    <t>البته #توییتر رو زخم کردیم😂 #Freeland_Day #فریلند</t>
  </si>
  <si>
    <t>دوستان گویا شام نمی‌دن، کسی هیئت خوبی که تو انزلی شام بده سراغ داره؟ بی‌زحمت آدرس بده‌. مرسی :)* #freeland_day #فریلند</t>
  </si>
  <si>
    <t>https://pbs.twimg.com/media/Dm-vSmwUYAE9bFZ.jpg</t>
  </si>
  <si>
    <t>ماشالا ترند توییتر شد امروز :)) #freeland_day #فریلند</t>
  </si>
  <si>
    <t>فکر کنم آرش رعنا رو میوت کرده. آخرش رعنا رو پلی کنین انرژی داشته باشیم برگردیم شهرمون :) این آخرین تلاشمه :))) #freeland_day #فریلند</t>
  </si>
  <si>
    <t>آرش جان چرا اکتیو نیستی برادر ما برای چالش بحث و گاه زد و خورد بین عزیزان روی استیج به شما اعتماد کردیم😂 #فریلند #freeland_day</t>
  </si>
  <si>
    <t>https://twitter.com/the_big_Johnny/status/1040239180771672064</t>
  </si>
  <si>
    <t>آخ جون اسمم رو گفت آرش و پرسنال برندینگ شدم. ^___^ #freeland_day #freelanday #فریلند RT @the_big_Johnny: آقا نام کاربری من مگه خار داره؟ سوالم رو می‌پرسی آی‌دیم رو بگو دیگه. @ArashBarahmand #freeland_day</t>
  </si>
  <si>
    <t>تو بعضی فانکشنای مهم پروژه ۵ ثانیه delay بزارین و تحویل بدین. بعد یه مدت که مشتری گله کرد، اون تیکه کدارو بردارین و بگین پرفورمنس سیستم رو بردین بالا.😎 کارفرما هم کلی خوشحال و راضی😬🖐 #فریلند #freeland_day</t>
  </si>
  <si>
    <t>یک اپ میخوام عین اسنپ ۲۵۰ هزارتومن . در مورد این سبک خواسته ها هم صحبت کنین. #freeland_day #فریلند</t>
  </si>
  <si>
    <t>#freeland_day اینا چرا دارن میرن #فریلند</t>
  </si>
  <si>
    <t>مثل همه جا توی فریلنسینگ هم اگه ببینن طرف خانم هست فکر میکنه میتونه با پول کارو پیش ببره #freeland_day</t>
  </si>
  <si>
    <t>میگم فقط مشتریای شما میگن این طرحو(طرح کاملا سطح بالاس) که بچه 2ساله ی منم بلده بزنه یا فقط مشتریای من اینجورین؟ #فریلند #freeland_day</t>
  </si>
  <si>
    <t>این همایش هم تموم شد و بغل ندادن... ‌‌برکت از همایش‌‌ها رفته #فریلند #freelanday #freeland_day</t>
  </si>
  <si>
    <t>http://linktr.ee/amin.far</t>
  </si>
  <si>
    <t>Emm.. Traveler, Business student and TEDxer who takes photos and loves food #فریلند</t>
  </si>
  <si>
    <t>https://pbs.twimg.com/media/Dm-wixuX4AEicht.jpg</t>
  </si>
  <si>
    <t>آخر برنامه ست و دیگه خسته شدیم مثل این بچه های شر رفتیم ته کلاس نشستیم شلوغ میکنیم #فریلند #freeland_day</t>
  </si>
  <si>
    <t>امین فرهنگ 🐘 @freelanday</t>
  </si>
  <si>
    <t>https://pbs.twimg.com/media/Dm-wvfoXoAgfEuZ.jpg</t>
  </si>
  <si>
    <t>فریلنسینگ چیست؟ و فریلنسر کیست؟ 📝 مجموعه توییت #freeland_day #فریلند</t>
  </si>
  <si>
    <t>آقا ما فقط یه سرورمون ۵۰۰ تومنه خداییش. #Freeland_Day #فریلند</t>
  </si>
  <si>
    <t>https://pbs.twimg.com/media/Dm-w878UcAI5MPG.jpg</t>
  </si>
  <si>
    <t>عینک من بعد همایشا⁦🤦‍♂️⁩ #freeland_day #فریلند</t>
  </si>
  <si>
    <t>دیگه برگردیم خوونه هامون #فریلند @freelanday #freeland_day</t>
  </si>
  <si>
    <t>http://MortezaGolestani.com</t>
  </si>
  <si>
    <t>Webmaster at Game2Download and Beginner Copywriter and Social Media Marketer at SMPRO</t>
  </si>
  <si>
    <t>ما هم پرسنال برندیگ می‌خوایم 😐 #Freeland_day #freelanday #Freeland #فریلند</t>
  </si>
  <si>
    <t>Morteza Golestani</t>
  </si>
  <si>
    <t>پخش زنده بازم قطع شد. :( #freeland_day #freelanday #فریلند</t>
  </si>
  <si>
    <t>https://cafebazaar.ir/app/ir.mhkz.pingo/</t>
  </si>
  <si>
    <t>من مدت زیادی نیست که دارم سعی میکنم دولوپر اندروید بشم و یجورایی فریلنسر هستم الان، و از طرفی روز برنامه‌نویس‌ها و رویداد #فریلند هم هست و تصادفاً درخواست انتشار دومین اپ من در @cafebazaar امروز پذیرفته شد، خوشحال میشم ازم حمایت کنید :))  #freeland_day</t>
  </si>
  <si>
    <t>من @Retooeter رو نبینم نمیرم :| #فریلند #freeland_day</t>
  </si>
  <si>
    <t>حیف آخرش قطع شد پخش زنده. با وجود همه غری که زدیم بابت پخش زنده ولی مرسی که همین رو هم به رایگان در اختیارمون قرار دادید و خسته نباشید پونیشائیان و فریلندیان. بنده به شخصه خیلی استفاده کردم. #freeland_day #freelanday #فریلند</t>
  </si>
  <si>
    <t>در جهان چيز نويي نيست؛ تو خود را بشناس.</t>
  </si>
  <si>
    <t>https://pbs.twimg.com/media/Dm9gFoqU0AASBkG.jpg</t>
  </si>
  <si>
    <t>https://twitter.com/nima1980/status/1040156451115859969</t>
  </si>
  <si>
    <t>آقا من الان خوابم برد. خواب دیدم #freeland_day #فریلند هستم. و با نیما ملاقات کردم و واقعا فضای خوبی بود. دوست داشتم. باور کرده بودم که تو همایش هستم. هم تجربه خوبی بود . هم از نظر قدرت تخیل و تصویرهایی ذهن RT @Nima1980: دوستون دارم، روز خوبی داشته باشید #freeland_day</t>
  </si>
  <si>
    <t>Sina Masihpour</t>
  </si>
  <si>
    <t>خب وقتشم باشه وقت تشکر از همه ی دست اندر کارانِ رویداده @freelanday @ponisha @ArashBarahmand که راضی باش خیلی خندیدیم @navidbehrangi که با همه مشکلات کچل شد سر پخش زنده و..... شاد باشید. باشید. نرید. بیاید #فریلند #freeland_day نه تنها خوب بود بلکه خییییییییییییلی خوب بود</t>
  </si>
  <si>
    <t>▪️Founder at Negareshnab ▪️ Business Consultant ▪️PR Manager at Click.ir ▪️ICT Journalist ▪️ Software Engineer ▪️SW Organizer 🌙Ordibehesht</t>
  </si>
  <si>
    <t>https://twitter.com/Mehrank23/status/1040246763557408769</t>
  </si>
  <si>
    <t>واقعا خوب شد که در اون لحظه ما اونجا بودیم و تونستیم اون سگ رو نجات بدیم هرچند به #فریلند_دی نرسیدیم ولی عرض ارادت به همه دوستانی که اونجا بودن #فریلند #freeland_day #Freeland #freelanday RT @Mehrank23: داشتم میومدم #فریلند یه ماشین جلوم زد به یک سگ و در رفت منم سگ را برگردونم تهران دامپزشکی. حس میکنم امروز مفید بودم.</t>
  </si>
  <si>
    <t>Alisadroddini</t>
  </si>
  <si>
    <t>https://pbs.twimg.com/media/Dm-3GkWX4AESY_v.jpg</t>
  </si>
  <si>
    <t>تیم اجرایی #فریلند، دمتون گرم، واقعا عالی بودین ♥️ #freeland_day</t>
  </si>
  <si>
    <t>http://javadtavakoli.net</t>
  </si>
  <si>
    <t>انقد از فریلند دی توییت کردن که من که نتونستم برم نشستم با یه چش اشک یه چش خون فقط به صفحه مونیتور نگاه میکنم ، مگه چه خبر بوده واقعا انقد خوب بوده ؟ #فریلند #freeland_day</t>
  </si>
  <si>
    <t>Javad</t>
  </si>
  <si>
    <t>علاقه‌مند به طبیعتگردی، عکاسی، طراحی، استارتاپ‌ها</t>
  </si>
  <si>
    <t>به ما گفتن رشت و انزلی گردیِ جمعه هم تووو برنامه‌ی فریلنده ک 😁 ‌ #freeland_day #فریلند</t>
  </si>
  <si>
    <t>mahyar avn</t>
  </si>
  <si>
    <t>‏‏یه دانشجویِ روانشناسیِ پر هیجان😎🍃🌸</t>
  </si>
  <si>
    <t>وقتی با آقای آرش برهمند عکس میگرفتیم خیلی دلم میخواست بهش بگم مرسی که هستی😁😁😁 اگه نبودی من نمیتونستم حمیدرضا رو پیدا کنم و با هم ازدواج کنیم🙈🙈🙈 قضیه برمیگرده به استارتاپ ویکند دانشگاه گیلان و هشتگ‌های #استارتاپ_ویکند #freeland_day #فریلند @ArashBahmani @hamidreza94_</t>
  </si>
  <si>
    <t>Parisa.mohseniy</t>
  </si>
  <si>
    <t>قبلنا راحت تر میخندیدم. الان باید براش بیشتر کالری بسوزونم... اینستاگرام:http://instagram.com/zigool</t>
  </si>
  <si>
    <t>https://pbs.twimg.com/media/Dm_Ah0zVAAAdRzk.jpg</t>
  </si>
  <si>
    <t>شرکت تو رویداد #فریلند خیلی عالی بود. اینکه دوستان خوبی هم پیدا کردم دلیل خوبیش رو دو برابر کرد با @jadi هم عکس گرفتم! #Freeland_Day</t>
  </si>
  <si>
    <t>ZigOoL</t>
  </si>
  <si>
    <t>http://freelanday.ir</t>
  </si>
  <si>
    <t>‏نخستین همایش فریلنسینگ موفق ۲۲ شهریور منطقه آزاد انزلی #فریلند #Freeland_day ⭕ثبت نام و تهیه بلیط👇🏼⁩👇🏼</t>
  </si>
  <si>
    <t>رویداد #فریلند تموم شد ولی #فریلنسینگ هنوز باقیه. سعی کردیم با همه‌ی کم و زیادها آموزش‌های خوبی برای فریلنسرها ارائه کنیم و قدمی برای پیش‌رفت این حوزه برداریم. خیلی ممنون که همراهمون بودید و حمایتمون کردید. موفق باشید! #Freeland_Day</t>
  </si>
  <si>
    <t>freelanday</t>
  </si>
  <si>
    <t>http://navidbehrangi.com</t>
  </si>
  <si>
    <t>یک گیک عاشق وب! Founder @rooydadtv و خدا بیامرز @yarakarcom</t>
  </si>
  <si>
    <t>https://pbs.twimg.com/media/Dm_CeAyW4AM05Q2.jpg</t>
  </si>
  <si>
    <t>آقای مقدم هستن از سخنرانان رویداد #فریلند #freeland_day</t>
  </si>
  <si>
    <t>Navid Behrangi</t>
  </si>
  <si>
    <t>یه خسته نباشی اساسی بگیم به بچه‌های پونیشا و مخصوصا @Nima1980 . خیلی همایش خوبی بود و کلی استفاده کردیم. کاش بقیه استارتاپ‌ها هم شروع کنن و از کارهای بزرگ نترسن. #فریلند #freeland_day</t>
  </si>
  <si>
    <t>https://pbs.twimg.com/media/Dm_NAvlU0AA0XMV.jpg</t>
  </si>
  <si>
    <t>#فریلند هم تموم شد از همه اونایی باعث شدن که همه چی خوب پیش بره ‌و باعث دورهم جمع شدن ما شدن تشکر میکنم :) #freeland_day</t>
  </si>
  <si>
    <t>https://virgool.io/@mahmoudetc</t>
  </si>
  <si>
    <t>محمود اسکندری #WebDeveloper #ENTP / #Blockchain Lover</t>
  </si>
  <si>
    <t>شهر گمگشتگان</t>
  </si>
  <si>
    <t>من بعد از اومدن و خستگی در کردن فهمیدم یه رویدادی به نام #فریلند #freeland_day برگزار شده در مورد فریلنسینگ و اینا که همه کارمندا رفتن توش شرکت کردن فریلنسر واقعی بعید میدونم از این جور جاها بره :) چون فریلنسرها اون پشت مشتا قایمن کسی نمیدونه کجا هستن و چیکار میکنن 😉😎</t>
  </si>
  <si>
    <t>Mahmoud Eskandari</t>
  </si>
  <si>
    <t>من 24سال تمام دارم 6 سالی هست که فریلنسر هستم 25% کل زندگیم فریلنسری کردم :) CTO at Felan هم نشدم CEO at ZahreMar هم نشدم ... الان از زندگیم راضیم خیلی دوست دارم درامد چندتا برنامه نویس ارشد توی شرکتهای معروف رو بدونم ببینم ضرر کردم به نسبت یا جلوترم🤔 #فریلند #freeland_day</t>
  </si>
  <si>
    <t>http://optictour.ir/</t>
  </si>
  <si>
    <t>think different. switch to rock... \m/ http://sinatrader.ir</t>
  </si>
  <si>
    <t>لوگوی فریلند که کپیه... #freelanday</t>
  </si>
  <si>
    <t>moh3njj</t>
  </si>
  <si>
    <t>پونیشا خجالت نمیکشه با این لوگوی پونیشا هاب؟ #freeland_day</t>
  </si>
  <si>
    <t>Web and Mobile Developer - React and Drupal master at @kallehbrand / Former at @idpay_ir. Creator of FontARA: http://bit.ly/2BVjy4W</t>
  </si>
  <si>
    <t>Iran - Tehran</t>
  </si>
  <si>
    <t>قسمت جالب امروز فیریلند این بود که ما با @jadi تو یه بومگردی اتاق رزرو کردیم، اگه خستگی اجازه بده شاید بشه یه ورقی بازی کنیم :)) #فریلند #freeland_day</t>
  </si>
  <si>
    <t>Mostafa Alahyari</t>
  </si>
  <si>
    <t>فریلنسری یعنی بعد از یه مدت کار کردن زنگ خور گوشیت میشه مثل کال سنتر ایرانسل مجبوری یا تیم بشی یا مشتری‌هاتو هَرَس کنی #فریلند #freeland_day</t>
  </si>
  <si>
    <t>جا داره تو آخرين توييتى كه هشتگ #freeland_day ميزنم ( قول ميدم آخريشه :))) )، تشكر كنم از بچه هاى #فريلند و همينطور سخنران ها و غرفه دارا. حقيقتن همايش مفيدى بود و كلى فوت و فن فريلنسينگ ياد گرفتيم. خسته نباشيد!</t>
  </si>
  <si>
    <t>http://www.geekbang.ir</t>
  </si>
  <si>
    <t>Front-end developer / Linux lover / Food worshipper / book worm / slow!</t>
  </si>
  <si>
    <t>سالهای سال ما گیلان بودیم و همه رویداد باحالهای IT تو تهران برگزار میشد. حالا که من خودم تهران هستم #فریلند توی گیلان برگزار شده! چطوری از گلوتون پایین می‌ره تک‌خورها؟! #freeland_day</t>
  </si>
  <si>
    <t>Mahdi Aryayi</t>
  </si>
  <si>
    <t>http://p3ym4n.com</t>
  </si>
  <si>
    <t>Software Developer, trying to be an #Entrepreneur at @Hamanapp.</t>
  </si>
  <si>
    <t>https://twitter.com/rezaeipourreza/status/1040203170465685505</t>
  </si>
  <si>
    <t>من کلا نفی می‌کنم #فریلنسینگ رو، این کار شغل نیست و از ابتدا اشتباه هست. فعالان فعلی هم بازار رو خراب کردن. #فریلند #freelanday RT @rezaeipourreza: #freeland_day کسی در مورد دوره میانسالی و بازنشستگی فریلنسرها صحبت نمیکنه . تامین آینده دارند آیا ؟ تا کی میتونن کار کنن ؟ بازنشستگی و ... چی ؟ آیا یه آدم ۴۰ ۵۰ ساله همچنان مثل یه جوون میتونه فریلنسر خوبی باشه ؟ نفی نمیکنما دارم سوال میکنم</t>
  </si>
  <si>
    <t>p3ym4n 🌀</t>
  </si>
  <si>
    <t>صدای دریا بهترین اختتامیه بود برای #فریلند. واقعا مرسی از بچه‌های @ponisha که رویداد رو توی انزلی برگزار کردن 😊 #freeland_day</t>
  </si>
  <si>
    <t>http://xishma.ir/</t>
  </si>
  <si>
    <t>‏‏دارای سابقه مطالعه صفحات «فدرالیسم» و «سوسیالیسم» در ویکی‌پدیای فارسی</t>
  </si>
  <si>
    <t>رویداد #فریلند هم رفتیم و ‌‌شرکت کردیم؛ و دم برگزار کننده هاش گرم، کارشون عالی بود. #freeland_day</t>
  </si>
  <si>
    <t>Hasan Noori</t>
  </si>
  <si>
    <t>https://pbs.twimg.com/media/Dm_dje0UwAAbpgr.jpg</t>
  </si>
  <si>
    <t>از جمله دوستانی که تو #فریلند خیلی مشتاق دیدارش بودم آقا اتابک عزیز بود با اتابک هم عکس گرفتم! @Atabakakson #Freeland_Day</t>
  </si>
  <si>
    <t>‏‏‏‏‏‏💻یکم ‏‏‏‏‏‏برنامه نویس 🎨 یکم ‏طراح ⚽ و یکم فوتسالیست . عاشق مجله دانستنی ها . تلاش برای ساختن آینده ای بهتر برای خودم و اطرافیانم...</t>
  </si>
  <si>
    <t>#ict_time آشنا شدن با افراد و پلتفرم های جدید . اطلاعات و تجربه های مفید . حال خوب همه و همه تو فریلند انزلی گنجونده شده بود... جادی رو هم از نزدیک دیدم😍😁 هرچند انتظارش رو نداشتم... و... #freeland_day #freelancers #jadi</t>
  </si>
  <si>
    <t>مدنی</t>
  </si>
  <si>
    <t>https://shahabsiavash.com</t>
  </si>
  <si>
    <t>Graphic designer &amp; font artist × Writer &amp; Awarded Critic × Username everywhere: @si47ash × Founder of "Siavash Font Store": https://sfonts.ir</t>
  </si>
  <si>
    <t>https://pbs.twimg.com/media/Dm_jxtRU0AM0VqY.jpg</t>
  </si>
  <si>
    <t>خب اینم از #فریلند. راستش اگه کسی بود که می‌شد دید هم تو اون شلوغی و داستان فشرده من که نتونستم پیدا کنم. از باحال‌ترین چیزها البته @atbox و @mysazito بود که اولی لطف کرد یه ماگ کامل مرتبط با فونت داد بهم و دومی هم کلی برنامه‌های باحال داره که دیگه لو نمی‌دم 😍 #freeland_day</t>
  </si>
  <si>
    <t>Shahab Siavash</t>
  </si>
  <si>
    <t>i,am not hero . just like you</t>
  </si>
  <si>
    <t>#freeland_day #فریلند #پونیشا #ponisha دم همه کسایی که امروز زحمت کشیدن گرم خیلی روز خوبی بود و آدم اصلا متوجه گذر زمان نمیشد همه کسایی هم که صحبت کردن عالی بودن کاش اینجور برنامه های بیشتر باشن خیلی خوشحالم که این روز رو از دست ندادم</t>
  </si>
  <si>
    <t>عضو متوسط خانواده</t>
  </si>
  <si>
    <t>http://Zoomit.ir</t>
  </si>
  <si>
    <t>co-founder and Editor-in-Chief of Zoomit.ir</t>
  </si>
  <si>
    <t>امروز وقتی استقبال و شور و حال فریلنسرها تو #فریلند رو دیدم، یاد گرفتم که اگر رویدادی درست برنامه‌ریزی بشه و محتوا و بخش‌های مناسب مخاطب رو ارائه کنه، فرقی نمی‌کنه کجا برگزار بشه چون مخاطب حتی تا انزلی هم برای شرکت داخلش می‌ره. دم @Nima1980 و تیمش گرم. #freeland_day</t>
  </si>
  <si>
    <t>Masoud Yousefnejad</t>
  </si>
  <si>
    <t>https://pbs.twimg.com/media/Dm_sf7EX0AE8aMG.jpg</t>
  </si>
  <si>
    <t>http://Instagram.com/mahankhoshi</t>
  </si>
  <si>
    <t>عزیزان حالا که همایش #فریلند تموم شد به فکرم رسید هرکی دوست داره با هشتگ همایش کسب و کارش رو معرفی کنه. این کار به کسایی که نتونستن کانکشن ایجاد کنن هم کمک میکنه موضوع کار من #موشن_گرافیک #تصویرسازی و جلوه های ویژه برای دیدن کار ها👇  #freeland_day</t>
  </si>
  <si>
    <t>جا داره اینجا از تمامی دوستان و آشنایانی که امروز تایم لاینشون با هشتگ #freeland_day و #فریلند زخم کردم حلالیت بطلبم تا ایونت بعدی ! :))</t>
  </si>
  <si>
    <t>‏‏‏زندگی هیچ است یا هیچ است یا هیچ است یا ...</t>
  </si>
  <si>
    <t>نه ماگ گرفتیم ، نه ایتیکر ، بال هواپیمامونم که شکست 🙁 اما عیب نداره کلی دوست خوب پیدا کردیم #freeland_day #فریلند</t>
  </si>
  <si>
    <t>سبحان ۹۹% بفاک رفته</t>
  </si>
  <si>
    <t>امروز یه نفر دیگه به لیست الگوهای شخصیم و البته به لیست بغل‌کردنی‌ها:) اضافه شد: @Nima1980 مرسی که با همایش #فریلند امروز چراغی که مدت‌ها تو ذهنم خاموش شده بود رو روشن کردی و حالا با امیدواری خیلی بیشتری نسبت به قبل به سمت آینده میرم! امروز رو فراموش نمی‌کنم :) #freeland_day</t>
  </si>
  <si>
    <t>https://pbs.twimg.com/media/Dm_wnV4X0AE7fus.jpg</t>
  </si>
  <si>
    <t>خیلی چیزهای جدید امروز یادگرفتیم😊 با @jadi عزیز. . #فریلند #freeland_day</t>
  </si>
  <si>
    <t>یجوری کل تایم لاینم صحبت از فریلنده ک احساس میکنم تنها کسی ک نرفته اونجا منم. #freeland_day #فریلند</t>
  </si>
  <si>
    <t>یک عدد آت‌ِ‌فِ</t>
  </si>
  <si>
    <t>http://isport.ir/fa/posts/shahbod</t>
  </si>
  <si>
    <t>Football Writer http://isport.ir</t>
  </si>
  <si>
    <t>https://pbs.twimg.com/media/Dm_2KDmXoAEXQFC.jpg</t>
  </si>
  <si>
    <t>https://twitter.com/ishahbod/status/1040320516572278789/photo/1</t>
  </si>
  <si>
    <t>۷ صبح رفتیم انزلی، ۸:۳۰ شب برگشتیم. میزبان ۶۰۰ شرکت کننده و انجام دادن کارهای عکاسی اونم واسه ۱۰ ساعت آسون نیست. اون کنار هم بودن «تیم» جبران کرد. #فریلند #پونیشا</t>
  </si>
  <si>
    <t>shahbod</t>
  </si>
  <si>
    <t>ولی جاداره از آقای ماهی‌ستانی، مسئول برق سالن همایش منطقه آزاد هم یه تشکر ویژه کنم که امروز صبح به طور خودجوش اومد و سه راهی برقمون رو تعمیر کرد، اگه نبود تو غرفه هیچ کاری نمی‌تونستیم انجام بدیم. دمش گرم 👍 هرچند میدونم عضو توییتر نیست #فریلند #Freeland_day</t>
  </si>
  <si>
    <t>http://www.majidonline.com</t>
  </si>
  <si>
    <t>@AfsoonBahrami's Husband, Hana's Daddy | Founder of @majidonline and @wsschool_org | Developer, Geek, Speaker, Backend Lover ❤ | CTO at http://aroco.tech</t>
  </si>
  <si>
    <t>به نیما و تیم خوب برگزار کننده #فریلند تبریک و خسته نباشید می‌گم، رویداد بسیار خوبی بود @Nima1980 @freelanday #freeland_day</t>
  </si>
  <si>
    <t>Majid Alavizadeh</t>
  </si>
  <si>
    <t>https://www.instagram.com/p/BnrcanOnVbR/?utm_source=ig_twitter_share&amp;igshid=k6xrp802vcve</t>
  </si>
  <si>
    <t>در حاشیه فریلند با جادی #freeland_day #فریلند</t>
  </si>
  <si>
    <t>#فریلنسر ی یک روش کسب درآمد نیست. یک پایه اقتصادیه. حس می‌کنم گذر از ساختار کارمندی به فریلنسری در حد گذر برده داری به شیوه کارمندیه. من #پونیشا رو تازه تست کردم. فوق العاده است. دم @Nima1980 و تیم پونیشا گرم. کار بزرگی کردن و می‌کنند.</t>
  </si>
  <si>
    <t>Reza Hesamifard</t>
  </si>
  <si>
    <t>اسم نمیگم که ترور شخصیت نشه 😉 با یکی از سخنران ها تو صف #قهوه_رئیس هم کلام شدم که متاسفانه به شکل عجیبی در رفت، حتی بیخیال قهوه ش شد. سرور گرامی روی درون گراییت کار کن. خواستم پیشنهاد همکاری بدم که با این حرکت پشیمون شدم. #فریلند #freeland_day</t>
  </si>
  <si>
    <t>https://pbs.twimg.com/media/DnAHCKTU0AAv6-y.jpg</t>
  </si>
  <si>
    <t>همایش #فریلند هم تموم شد ما از #بینوشا حامی رسانه‌ای بودیم دم همه گرم مخصوصا پونیشا و نیمای عزیز @BinoshaCast @freelanday #freeland_day</t>
  </si>
  <si>
    <t>https://t.me/sharenovate</t>
  </si>
  <si>
    <t>‏‏‏‏هیات علمی مرکز تحقیقات سیاست علمی کشور/ پژوهشگر سیاستگذاری علم، فناوری و نوآوری / آینده‌پژوه http://t.me/sharenovate‎‎‎‎ http://instagram.com/amir.nazemy‎</t>
  </si>
  <si>
    <t>هوتن نجات یه شاعر بود دهه ۵۰، یه شعر داشت با این مطلع: "سکوت در دریا جاودانه می زیست. این دریا که با همه وصلت کرده چگونه خاطره‌ی همه‌ی تصویرها را نگهدار است؟" از اثرات اقامت شبانه در ساحل انزلی #فریلند #freeland_day</t>
  </si>
  <si>
    <t>امیر ناظمی</t>
  </si>
  <si>
    <t>https://pbs.twimg.com/media/DnAHRJOXsAA7Q6B.jpg</t>
  </si>
  <si>
    <t>رفیقام که نمیتونسته برسه به همایش این اسکرین شات رو از پخش زنده بفرسته، کل خستگی ها از تنت در می‌ره #freeland_day #فریلند</t>
  </si>
  <si>
    <t>من فرصت نشد درست حسابی تشکر کنم از تیم. امیدوارم از رفتار و تصمیمات و سبک کاریمونو راضی بوده باشید و اگه پیشنهادی هست بگید بهمون. فردا هم زنگ میزنم تک تک تشکر میکنم. تهش بگم که #فریلند بدون شما تیمِ داوطلب، موفق برگزار نمیشد. کارکردن با شما باعث افتخار منه #freeland_day</t>
  </si>
  <si>
    <t>https://www.linkedin.com/in/arastuq</t>
  </si>
  <si>
    <t>Web Geek, Doonpayeh Software Engineer, Senior Configuration File Editor, Cosmopolitan, Permanent Student, Reader And Learner, @farnoushshalile Is My Rock!</t>
  </si>
  <si>
    <t>touhid.arastu AT جیمیل</t>
  </si>
  <si>
    <t>الان تو رشت تا زانو می‌رید تو برنامه‌نویس و توییتری #freeland_day #فریلند</t>
  </si>
  <si>
    <t>Touhid Arastu</t>
  </si>
  <si>
    <t>سعی میکنم حرف مغزمو به زبون نیارم، تا حد توانم با چندتا خط کج و کوله به تصویر بکشم...</t>
  </si>
  <si>
    <t>https://pbs.twimg.com/media/DnBFgTDW0AArS2H.jpg</t>
  </si>
  <si>
    <t>طراحی لگو برای مسابقه apviser #فریلند #پونیشا @ponisha</t>
  </si>
  <si>
    <t>Mojtaba(mojiw)</t>
  </si>
  <si>
    <t>MEAN Stack😍 programmers get a follow back instantly 🙂 always learning 🤓📚👨‍💻🏋️😎😌</t>
  </si>
  <si>
    <t>https://twitter.com/AminKt96/status/1040340924134514689</t>
  </si>
  <si>
    <t>حس من وقتی همایش ها همیشه تهران بود ممنون پونیشا ممنون نیما #freeland_day RT @AminKt96: یه فریلندو نرفتیما ملت انقد تویت کردن و استوری گذاشتن زخم شدیم خلاصه هرکس تو عمرم شناختم دیشبو انزلی بود تف ب زندگی</t>
  </si>
  <si>
    <t>http://www.geektori.ir</t>
  </si>
  <si>
    <t>معدن استیکر برای گیک ها 👇 برای سفارش به سایت مراجعه کنید و حال کنید</t>
  </si>
  <si>
    <t>https://pbs.twimg.com/media/DnB7ZnzU4AE3acU.jpg</t>
  </si>
  <si>
    <t>استیکرای گیکتوری دو تو همایش فریلند گرفتید ؟ اگه هنوز انزلی هستید از محیط فوق العادش حتما استفاده کنید و لذت ببرید. برای استیکر هم کد تخفیف داشته باشید : freeland #freeland_day</t>
  </si>
  <si>
    <t>Geektori_ir</t>
  </si>
  <si>
    <t>Freelancing-» SEO | Musician &amp; Architecture</t>
  </si>
  <si>
    <t>https://pbs.twimg.com/media/DnCFDGhX0AIsMIl.jpg</t>
  </si>
  <si>
    <t>#freeland_day به نظرم یه مشکل اصلی که تو این همایش بود، این بود که هیچ تعریف کاملی و دقیقی، درباره ی معنی دقیق فریلنس به فارس مشخص نشد!</t>
  </si>
  <si>
    <t>Ashkan layeghniya</t>
  </si>
  <si>
    <t>https://pbs.twimg.com/media/DnCHhLoX4AEf8oG.jpg</t>
  </si>
  <si>
    <t>ما اصنم افسرده نشدیم بعد همایش :)) صبح دل انگیز انزلی، جای همگان خالی. دست @Nima1980 و تیم دست اندرکاران درد نکنه، لذت بردیم و بهونه خوبی برای دور هم جمع شدن برامون ساختید و همچنین کندن از کار و دود و دم تهران! #فریلند #freeland_day</t>
  </si>
  <si>
    <t>http://Paystar.ir</t>
  </si>
  <si>
    <t>هم بنیانگذار و مدیر مارکتینگ پی استار</t>
  </si>
  <si>
    <t>کسی سخنرانی جادی تو فریلند رو داره؟ #فریلند #jadi #freeland_day #Freeland</t>
  </si>
  <si>
    <t>Amin Ebadifar</t>
  </si>
  <si>
    <t>فکر کنم تریکم واسه همصحبت شدن تو همایش #فریلند جالب بود،با اینکه فندک داشتم، اما از افرادی که بیرون از مراسم سیگار میکشدن تقاضای فندک میکردم و کم کم سوال میپرسیدم و شبکه سازی شروع میشد ، تو تمامشون هم موفق بودم .وقت نهارم که نگم با بغل دستیم چطور شبکه سازی کردیم 😂 #freeland_day</t>
  </si>
  <si>
    <t>https://twitter.com/hametGh/status/1040512213675593729</t>
  </si>
  <si>
    <t>بعد از انزلی‌گردی، پیش به‌سوی #فومن و #قلعه‌رودخان با عزیزان 😍😁 ‌‌ @gadirsa1 @hametGh @samanbaboli ‌ #فریلند #freeland_day RT @hametGh: @mahyar_avn قضیه کنسله، میریم :))</t>
  </si>
  <si>
    <t>Full-stack Developer, SEO | CEH | Mechanical Engineer(Acoustic&amp;Vibration), MSc @ IUT univ | Startup believed | The piano 🎹 &amp; book 📚 interested.</t>
  </si>
  <si>
    <t>In your dreams</t>
  </si>
  <si>
    <t>واسه خیلی‌ها که به هر دلیلی نتونستن توی همایش #فریلند شرکت کنن امکان پخش‌زنده فرصت ارزشمندی بود، اما عملاً کار نمی‌کرد و مشکلات زیادی داشت. امیدوارم در سایر همایش‌ها و ایونت‌های مشابه در آینده مشکل پخش‌زنده وجود نداشته باشه. #freeland_day @freelanday</t>
  </si>
  <si>
    <t>آقای میم</t>
  </si>
  <si>
    <t>اگر کسی همچنان خواست عصر برگرده تهران و جای خالی داشت خبر بده 😬#فریلند #freeland_day</t>
  </si>
  <si>
    <t>https://pbs.twimg.com/media/DnDyrWhX0AAIt4E.jpg</t>
  </si>
  <si>
    <t>این عکسو @Fahimeh3556 گرفت ازمون حس خوب داشتم بهش گفتم بذارم اینجا :))) #freeland_day #فریلند @freelanday</t>
  </si>
  <si>
    <t>عاقا آیا فقط منم که از بعد فریلند دارم یه بند آهنگ "ناممکن" رو گوش میدم یا شمام همچینین؟ بشددددددت قشنگه آهنگش #freeland_day #فریلند</t>
  </si>
  <si>
    <t>https://pbs.twimg.com/media/DnELerBX4AAdv-I.jpg</t>
  </si>
  <si>
    <t>لحظه‌ی خدافظی... :( #فریلند #freeland_day</t>
  </si>
  <si>
    <t>http://bit.ly/2PaBzy0</t>
  </si>
  <si>
    <t>دوستان #فریلند ی اگر عکسی دارید لطفا توی گوگل فوتوز بریزید تا این خاطره همیشه رو ابر ها و دل ما بمونه لینک جوین به گروه دوباره برای کسانی که لفت دادن :  @freelanday #freeland_day لینک گوگل در گروه تلگرام هست</t>
  </si>
  <si>
    <t>Hosein Kazazi</t>
  </si>
  <si>
    <t>اونقدر لذت میبرم از اینکه با افراد جدید خفن آشنا میشم. مخصوصا در #فریلند #freeland_day</t>
  </si>
  <si>
    <t>https://www.goodreads.com/eliafen</t>
  </si>
  <si>
    <t>Industrial Designer, Astronomy Enthusiast, Book Addict, Wanna be a Traveller, Dreamer, In Love @abbas1367</t>
  </si>
  <si>
    <t>Iran, Guilan, Rasht</t>
  </si>
  <si>
    <t>https://pbs.twimg.com/media/DnE96r8XcAAXaDO.jpg</t>
  </si>
  <si>
    <t>من تازه وقت کردم خاطرات #فریلند رو مرور کنم.. :)) #freeland_day ممنون از همه‌ی عزیزانی که اومدن و با انرژی خوبشون باعث شدن دیروز یه روز فوق‌العاده داشته باشیم در کنار هم..💜</t>
  </si>
  <si>
    <t>Elhami</t>
  </si>
  <si>
    <t>Targoman Intelligent Processing CSO , Internet Governance activist, Strategic advice in Technology, ICANN Fellow, Yoga lover , Literatures &amp; Philosophy fan</t>
  </si>
  <si>
    <t>https://pbs.twimg.com/media/DnGeFkcW0AIO2V2.jpg</t>
  </si>
  <si>
    <t>خوب ديگه #فریلند #freeland_day هم تموم شد ممنون از همه كه بودن و محيطي صميمي و پر انرژي خلق كردن 👏👏💐👌، خصوصا برگزاركننده ها : بچه هاي پونيشا و منطقه آزاد انزلي ، @Nima1980 و @همه . . . سري بعدي ايشالا ديزني لند</t>
  </si>
  <si>
    <t>Mehrzad Azghandi</t>
  </si>
  <si>
    <t>با خستگی بعد از سفر چه کنیم؟ #فریلند #freeland_day</t>
  </si>
  <si>
    <t>همچنان منتظرم چهار تا دونه عکس در بیاد از اون لشکر عکاس #فریلند #freeland_day</t>
  </si>
  <si>
    <t>https://pbs.twimg.com/media/DnHhqC8X0AAT6oN.jpg</t>
  </si>
  <si>
    <t>اتفاق های خوب یهو میافته که مثلا پنجشنبه پاشی بری فریلند.. بعد خسته و کوفته جمعه پاشی بری کوهنوردی و قله کله قندی ماسوله رو با ارتفاع ۲۴۸۰ متر درنوردی 😃😁 خب امروز چیکار کنیم؟ 🤔 #freeland_day</t>
  </si>
  <si>
    <t>https://pbs.twimg.com/media/DnHnPf1WsAACQEp.jpg</t>
  </si>
  <si>
    <t>اینم از دوستان خوب اتباکسیمون که تو رویداد #فریلند هم حضور داشتن. ولی بهم ماگ ندادن 😒 از راست:#گربه @SajjadRad @Saadeghi @hamednz @atbox #Freeland_Day</t>
  </si>
  <si>
    <t>http://vakavic.com</t>
  </si>
  <si>
    <t>Vakavic helps businesses automate their workflows or gain a better insight of their customers by providing text analysis and NLP solutions as a service.</t>
  </si>
  <si>
    <t>https://pbs.twimg.com/media/DnH0lOcXgAEzYoA.jpg</t>
  </si>
  <si>
    <t>https://goo.gl/2LoZ3e</t>
  </si>
  <si>
    <t>💻 اولین همایش فریلنسینگ 📈 تحلیل نظرات کاربران توییتر ⚙️ پردازش شده توسط واکاویک نسخه با کیفیت:  @miladnu @nima1980 @thereticent @khosikhosikhosi @jadi #ai #Machine_Learning #داده_کاوی #متن_کاوی #واکاویک #فریلند #Freeland_day #هوش_مصنوعی</t>
  </si>
  <si>
    <t>Vakavic</t>
  </si>
  <si>
    <t>http://zeeva.ir</t>
  </si>
  <si>
    <t>UI Designer &amp; Front-end developer Co-founder Zeeva Creative Studio Co-founder @deevanhub</t>
  </si>
  <si>
    <t>Iran,Rasht</t>
  </si>
  <si>
    <t>#فریلند_گم‌شده هرکی هرچیزی گم کرده یا پیدا کرده اشتباهی، بزاره ببینیم پیدا میشه یا نه 😅 #فریلند #Freeland_Day</t>
  </si>
  <si>
    <t>Mehran Abbasi</t>
  </si>
  <si>
    <t>https://pbs.twimg.com/media/DnD90NqX4AEMKQi.jpg</t>
  </si>
  <si>
    <t>https://twitter.com/Nima1980/status/1040610611133120514</t>
  </si>
  <si>
    <t>چقدر @sahar_sobhani خوشتیپه :))))) بقیه هم خوشتیپنا، ولی خووب :)))))) #فریلند #freeland_day RT @Nima1980: :) #freeland_day #فریلند</t>
  </si>
  <si>
    <t>http://ponisha.ir</t>
  </si>
  <si>
    <t>ما یک بازار کار آنلاین نیستیم. ما یک کارخانه آنلاین هستیم که با فراهم کردن ابزار مناسب برای انسانهای باانگیزه کمک میکنم جهان را به مکان بهتری تبدیل کنند.</t>
  </si>
  <si>
    <t>https://pbs.twimg.com/media/DnJJIeLX0AE4eEp.jpg</t>
  </si>
  <si>
    <t>http://pnsh.co/kit</t>
  </si>
  <si>
    <t>عکس‌ها و پرزنتیشن‌های همایش فریلند رو در لینک زیر مشاهده کنید. عکس‌های جدید به همین پوشه اضافه خواهد شد. #freeland_day #پونیشا #فریلند</t>
  </si>
  <si>
    <t>ponisha</t>
  </si>
  <si>
    <t>http://mihan360.com</t>
  </si>
  <si>
    <t>سعی میکنم با کسایی ارتباط داشته باشم که خیلی از من بیشتر علم دارند و ازشون یاد بگیرم. بخاطر همینه که خیلی دوست و رفیق دارم.</t>
  </si>
  <si>
    <t>https://twitter.com/mo_zahedi/status/1040334529905520641</t>
  </si>
  <si>
    <t>با تاخیر خسته نباشید جانانه بهتون بابت برگزاری #فریلند رویدادی به این بزرگی و خوبی، سختیهای زیادی داره و زحمت فروان میطلبه که فقط با عشق میشه انجامش داد. دم خودتون و تیمتون گرم @Nima1980 @Roshanyyy #freelanday #freeland_day RT @mo_zahedi: خدا قوت و ای ویل به @Nima1980 و @Roshanyyy و دیگر اعضای تیم اجرایی بابت برگزاری #فریلند . مرزهای رویداد خوب را در خارج تهران جابجا کردید.</t>
  </si>
  <si>
    <t>Mahdi Niazimanesh</t>
  </si>
  <si>
    <t>https://pbs.twimg.com/media/DnMkdaMU8AAVeh5.jpg</t>
  </si>
  <si>
    <t>https://twitter.com/silkroadstartup/status/1041216080012820480
https://www.instagram.com/silkroadstartup/</t>
  </si>
  <si>
    <t>#فریلند یها #freeland_day لایو رو از دست ندید 🤓 RT @silkroadstartup: 🔸⁣⁣⁣⁣امشب با @Nima1980 و @Roshanyyy درباره سبک زندگی‌شان, آزادکاری و کارآفرینی صحبت می‌کنیم. نیما و روشنک از موسسین @ponisha هستند که استارتاپ پرمخاطب خودشان را در روستایی در رشت اداره میکنند. این گفت و گو را از دست ندهید! 📆 یکشنبه 22:00 لینک👇 ⁣</t>
  </si>
  <si>
    <t>http://pnsh.co/fp</t>
  </si>
  <si>
    <t>همه عکس‌های #فریلند، عکس خودتون و دوستاتون رو پیدا کنید #freeland_day</t>
  </si>
  <si>
    <t>https://pbs.twimg.com/media/DnRoGIwW0AcPFq9.jpg</t>
  </si>
  <si>
    <t>تنها عکس من از رویداد #فریلند :| هرگز نمی‌بخشمتون عکاسان عزیز #freeland_day، هرگز -_-</t>
  </si>
  <si>
    <t>Programmer/Designer</t>
  </si>
  <si>
    <t>به نظرم شرکت در مسابقات طراحی #گرافیک واسه کسب درآمد یکی از عجیب‌ترین کارهاس. مخصوصا وقتی نمونه کارهای ارسال شده رو قبل از اینکه خودتون شرکت کنید می‌تونید ببینید. #دوپرو #پونیشا #dopro #ponisha</t>
  </si>
  <si>
    <t>Mojtaba Javan</t>
  </si>
  <si>
    <t>سلام! زیگول هستم!🙃 اینستاگرام:http://Instagram.com/zigool</t>
  </si>
  <si>
    <t>https://pbs.twimg.com/media/DnUTvTzW0AAv0XI.jpg</t>
  </si>
  <si>
    <t>یکی از اتفاقات خوب من تو #فریلند، ملاقات با آقای رجبلو بود. رفتم جلو و خوش‌آمد گفتم. لحظه ای خیلی شیرین و همراه با افتخار فراوون! این هدیه هم تقدیم ایشون می کنم و امیدوارم همینطور با سرعت و موفقیت پیش برن! @vrajabloo #Freeland_Day #تصویرسازی</t>
  </si>
  <si>
    <t>Software Engineer, Python Addict, Full Stack Web Developer &amp; A Geek!</t>
  </si>
  <si>
    <t>https://pbs.twimg.com/media/DnUyYDZX4AU656I.jpg</t>
  </si>
  <si>
    <t>"پست تاخیری" :)) یه دورهمی گیکی جذاب با کلی آدم باحال و کلی چیز برای یادگیری! دم بچه های پونیشا به خصوص @Nima1980 گرم که چنین رویدادی ترتیب دادن. #فریلند #freeland_day</t>
  </si>
  <si>
    <t>Schmidt اشمِت</t>
  </si>
  <si>
    <t>http://www.khalafi.com</t>
  </si>
  <si>
    <t>developer</t>
  </si>
  <si>
    <t>tehran/iran</t>
  </si>
  <si>
    <t>وقتی قیمت ایجاد پروژه ، یا محدوده پروژه میره بالا و تخفیف های قبل تغییر نمیکنند! منطقیه؟ من بخوام پروژه 50 تومنی انجام بدم نمیتونم؟! منطقیه؟! #پونیشا #فریلنسر</t>
  </si>
  <si>
    <t>bahman khalafi</t>
  </si>
  <si>
    <t>https://techpin.org/</t>
  </si>
  <si>
    <t>Techpin helps VCs and angel investors make the right decisions and invest on the most promising startups in MENA.</t>
  </si>
  <si>
    <t>https://pbs.twimg.com/media/DnYSdHoWwAAm6S3.jpg</t>
  </si>
  <si>
    <t>http://blog.techpin.ir/freeland-2018-report/</t>
  </si>
  <si>
    <t>🖊 گزارش همایش "فریلند"، اولین رویداد تخصصی فریلنسر ها در ایران، را در بلاگ تکپین بخوانید:  @freelanday #Freeland_Day</t>
  </si>
  <si>
    <t>TechPin</t>
  </si>
  <si>
    <t>http://www.ponisha.ir</t>
  </si>
  <si>
    <t>Co-founder &amp; Chief Happiness Officer at Ponisha.ir, Family, Animal, Travel and Nature Lover :)</t>
  </si>
  <si>
    <t>Tehran, Rasht</t>
  </si>
  <si>
    <t>https://pbs.twimg.com/media/DnZLCtKXcAAQQ2H.jpg</t>
  </si>
  <si>
    <t>#freeland_day after party اگر شماها نبودین، #فریلند هم نبود ❤️ ازتون ممنونم بچه‌ها (تیم اجرایی)، شماها حرف ندارین امیدوارم به زودی در کنار هم رویدادهای هیجان‌انگیز بیشتری برگزار کنیم #پونیشا #کارتیمی #teamworkmakesthedreamwork</t>
  </si>
  <si>
    <t>Roshanak At</t>
  </si>
  <si>
    <t>electrical engineering/fencing/coding</t>
  </si>
  <si>
    <t>یه استارتاپ برای شروع به چه مجوزات قانونی نیاز داره؟ ایا برای راه اندازی باید مراحل قانونی خاصی رو بگذرونیم؟#فریلند #freeland_day #استارتاپ</t>
  </si>
  <si>
    <t>malahat</t>
  </si>
  <si>
    <t>https://pbs.twimg.com/media/DnknUKLX4AAxOnS.jpg</t>
  </si>
  <si>
    <t>فرانچسکا پرسید #پونیشا یعنی چی؟ فک کرد یه لغت معموله و از لوگو سبزش خوشش اومد. براش توضیح دادم پونیشا چیه و چیکار می‌کنه. آقای نور محمدی برای ایتالیا برنامه نداری؟ مردم ایتالیا خوششون اومده از اسم و لوگو پونیشا 😂😂 @Nima1980</t>
  </si>
  <si>
    <t>امین فرهنگ 🐘</t>
  </si>
  <si>
    <t>در مورد #کارگاه _آموزش_فریلنسینگ میشه بیشتر توضیح بدین؟ کجای رشت برگزار میشه؟ تایمش چجوریه؟ چه کسانی مدرس هستن؟ #freeland_day #ponisha</t>
  </si>
  <si>
    <t>https://hoomanmns.com</t>
  </si>
  <si>
    <t>I waited too much to wait again ;) #Liberty #Love #Respect</t>
  </si>
  <si>
    <t>https://pbs.twimg.com/media/DnoOdPMXsAAXDDN.jpg</t>
  </si>
  <si>
    <t>یه رویداد تا این اندازه می‌تونست مفید، جذاب و جو صمیمانه‌ای رو داشته باشه! از تک‌تک تیم اجرایی قدردانی می‌کنم ❤ پ.ن. و حس خوب شکار شدن! 😂 #freeland_day #ponisha #freeland #فریلند #پونیشا</t>
  </si>
  <si>
    <t>Hooman Mansuri</t>
  </si>
  <si>
    <t>https://pbs.twimg.com/media/DnyFmEGXgAAJMKl.jpg</t>
  </si>
  <si>
    <t>http://bit.ly/2MVPIh0</t>
  </si>
  <si>
    <t>بیست و دوم شهریورماه تو منطقه آزاد انزلی یک همایش تخصصی با موضوع کار فریلسینگ برگزار شد. در قسمت دوم بینوشا با سخنرانان همایش صحبت کوتاهی داشته  #freeland_day @freelanday @ponisha #بینوشا #پونیشا</t>
  </si>
  <si>
    <t>https://pbs.twimg.com/media/Dn16gVdX0AEBJN3.jpg</t>
  </si>
  <si>
    <t>http://bit.ly/2O3XPwl
http://bit.ly/2PXasGX</t>
  </si>
  <si>
    <t>به بخش دوم #فریلند رسیدیم که با سخنرانان همایش صحبت می‌کنیم. آپارات 🇮🇷🇮🇷 :  یوتیوب 🌎🌍 :  خوشحال می‌شیم نظرات و نقد هاتون رو بگید @freelanday @BinoshaCast #freeland_day</t>
  </si>
  <si>
    <t>https://twitter.com/BinoshaCast/status/1044125512208187392
http://bit.ly/2O3XPwl
http://bit.ly/2PXasGX</t>
  </si>
  <si>
    <t>مصاحبه‌های بینوشا را با فریلنسرها در فریلند ببینید #freeland_day #فریلند RT @BinoshaCast: به بخش دوم #فریلند رسیدیم که با سخنرانان همایش صحبت می‌کنیم. آپارات 🇮🇷🇮🇷 :  یوتیوب 🌎🌍 :  خوشحال می‌شیم نظرات و نقد هاتون رو بگید @freelanday @BinoshaCast #freeland_day</t>
  </si>
  <si>
    <t>Profile Image</t>
  </si>
  <si>
    <t>Timezone</t>
  </si>
  <si>
    <t>Website</t>
  </si>
  <si>
    <t>Bio</t>
  </si>
  <si>
    <t>Location</t>
  </si>
  <si>
    <t>User Since</t>
  </si>
  <si>
    <t>Verfied</t>
  </si>
  <si>
    <t>Listed</t>
  </si>
  <si>
    <t>Follows</t>
  </si>
  <si>
    <t>Followers</t>
  </si>
  <si>
    <t>App</t>
  </si>
  <si>
    <t>Media</t>
  </si>
  <si>
    <t>Link(s)</t>
  </si>
  <si>
    <t>Tweet ID</t>
  </si>
  <si>
    <t>Tweet Text</t>
  </si>
  <si>
    <t>Full Name</t>
  </si>
  <si>
    <t>Screen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</si>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</sst>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font>
      <sz val="10"/>
      <color rgb="FF000000"/>
      <name val="Arial"/>
    </font>
    <font>
      <sz val="8"/>
      <name val="Droid Sans"/>
    </font>
    <font>
      <u/>
      <sz val="8"/>
      <color rgb="FF0000FF"/>
      <name val="Droid Sans"/>
    </font>
    <font>
      <sz val="8"/>
      <color rgb="FFFFFFFF"/>
      <name val="Droid Sans"/>
    </font>
  </fonts>
  <fills count="3">
    <fill>
      <patternFill patternType="none"/>
    </fill>
    <fill>
      <patternFill patternType="gray125"/>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164"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 fillId="0" borderId="0" xfId="0" quotePrefix="1" applyFont="1" applyAlignment="1">
      <alignmen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nstagram.com/m.khoshiartwork" TargetMode="External"/><Relationship Id="rId299" Type="http://schemas.openxmlformats.org/officeDocument/2006/relationships/hyperlink" Target="http://alirezaie.ga/" TargetMode="External"/><Relationship Id="rId21" Type="http://schemas.openxmlformats.org/officeDocument/2006/relationships/hyperlink" Target="http://www.saros.ir/" TargetMode="External"/><Relationship Id="rId63" Type="http://schemas.openxmlformats.org/officeDocument/2006/relationships/hyperlink" Target="https://t.me/sharenovate" TargetMode="External"/><Relationship Id="rId159" Type="http://schemas.openxmlformats.org/officeDocument/2006/relationships/hyperlink" Target="http://amirrezaa.ir/" TargetMode="External"/><Relationship Id="rId324" Type="http://schemas.openxmlformats.org/officeDocument/2006/relationships/hyperlink" Target="https://pbs.twimg.com/media/Dm9WhmvU4AE58vz.jpg" TargetMode="External"/><Relationship Id="rId170" Type="http://schemas.openxmlformats.org/officeDocument/2006/relationships/hyperlink" Target="http://farnam.me/" TargetMode="External"/><Relationship Id="rId226" Type="http://schemas.openxmlformats.org/officeDocument/2006/relationships/hyperlink" Target="http://www.novinhub.com/" TargetMode="External"/><Relationship Id="rId268" Type="http://schemas.openxmlformats.org/officeDocument/2006/relationships/hyperlink" Target="http://www.saros.ir/" TargetMode="External"/><Relationship Id="rId32" Type="http://schemas.openxmlformats.org/officeDocument/2006/relationships/hyperlink" Target="https://pbs.twimg.com/media/DnD90NqX4AEMKQi.jpg" TargetMode="External"/><Relationship Id="rId74" Type="http://schemas.openxmlformats.org/officeDocument/2006/relationships/hyperlink" Target="http://instagram.com/mahankhoshi" TargetMode="External"/><Relationship Id="rId128" Type="http://schemas.openxmlformats.org/officeDocument/2006/relationships/hyperlink" Target="http://www.saros.ir/" TargetMode="External"/><Relationship Id="rId335" Type="http://schemas.openxmlformats.org/officeDocument/2006/relationships/hyperlink" Target="https://pbs.twimg.com/media/Dm9UNKDWsAE7vCr.jpg" TargetMode="External"/><Relationship Id="rId5" Type="http://schemas.openxmlformats.org/officeDocument/2006/relationships/hyperlink" Target="http://bit.ly/2MVPIh0" TargetMode="External"/><Relationship Id="rId181" Type="http://schemas.openxmlformats.org/officeDocument/2006/relationships/hyperlink" Target="https://pbs.twimg.com/media/Dm-iyYRXoAULFUH.jpg" TargetMode="External"/><Relationship Id="rId237" Type="http://schemas.openxmlformats.org/officeDocument/2006/relationships/hyperlink" Target="http://teami.me/" TargetMode="External"/><Relationship Id="rId279" Type="http://schemas.openxmlformats.org/officeDocument/2006/relationships/hyperlink" Target="https://pbs.twimg.com/media/Dm9pUQ1X4AAkTA4.jpg" TargetMode="External"/><Relationship Id="rId43" Type="http://schemas.openxmlformats.org/officeDocument/2006/relationships/hyperlink" Target="http://hkazazi.com/" TargetMode="External"/><Relationship Id="rId139" Type="http://schemas.openxmlformats.org/officeDocument/2006/relationships/hyperlink" Target="http://sirsaleh.com/" TargetMode="External"/><Relationship Id="rId290" Type="http://schemas.openxmlformats.org/officeDocument/2006/relationships/hyperlink" Target="https://www.linkedin.com/in/babalhavaeji" TargetMode="External"/><Relationship Id="rId304" Type="http://schemas.openxmlformats.org/officeDocument/2006/relationships/hyperlink" Target="https://pbs.twimg.com/media/Dm9d6maVsAABYvd.jpg" TargetMode="External"/><Relationship Id="rId346" Type="http://schemas.openxmlformats.org/officeDocument/2006/relationships/hyperlink" Target="https://pbs.twimg.com/media/Dm9PaP2W4AAFlVg.jpg" TargetMode="External"/><Relationship Id="rId85" Type="http://schemas.openxmlformats.org/officeDocument/2006/relationships/hyperlink" Target="http://www.geekbang.ir/" TargetMode="External"/><Relationship Id="rId150" Type="http://schemas.openxmlformats.org/officeDocument/2006/relationships/hyperlink" Target="http://parsa.ws/" TargetMode="External"/><Relationship Id="rId192" Type="http://schemas.openxmlformats.org/officeDocument/2006/relationships/hyperlink" Target="https://pbs.twimg.com/media/Dm-gmLaXcAEyQ0Z.jpg" TargetMode="External"/><Relationship Id="rId206" Type="http://schemas.openxmlformats.org/officeDocument/2006/relationships/hyperlink" Target="https://pbs.twimg.com/media/Dm-dxd3W4AUbCOK.jpg" TargetMode="External"/><Relationship Id="rId248" Type="http://schemas.openxmlformats.org/officeDocument/2006/relationships/hyperlink" Target="http://www.saros.ir/" TargetMode="External"/><Relationship Id="rId12" Type="http://schemas.openxmlformats.org/officeDocument/2006/relationships/hyperlink" Target="https://pbs.twimg.com/media/DnZLCtKXcAAQQ2H.jpg" TargetMode="External"/><Relationship Id="rId108" Type="http://schemas.openxmlformats.org/officeDocument/2006/relationships/hyperlink" Target="https://pbs.twimg.com/media/Dm-w878UcAI5MPG.jpg" TargetMode="External"/><Relationship Id="rId315" Type="http://schemas.openxmlformats.org/officeDocument/2006/relationships/hyperlink" Target="http://www.saros.ir/" TargetMode="External"/><Relationship Id="rId357" Type="http://schemas.openxmlformats.org/officeDocument/2006/relationships/hyperlink" Target="http://armiksoft.com/" TargetMode="External"/><Relationship Id="rId54" Type="http://schemas.openxmlformats.org/officeDocument/2006/relationships/hyperlink" Target="https://pbs.twimg.com/media/DnCFDGhX0AIsMIl.jpg" TargetMode="External"/><Relationship Id="rId96" Type="http://schemas.openxmlformats.org/officeDocument/2006/relationships/hyperlink" Target="http://freelanday.ir/" TargetMode="External"/><Relationship Id="rId161" Type="http://schemas.openxmlformats.org/officeDocument/2006/relationships/hyperlink" Target="http://amirrezaa.ir/" TargetMode="External"/><Relationship Id="rId217" Type="http://schemas.openxmlformats.org/officeDocument/2006/relationships/hyperlink" Target="https://pbs.twimg.com/media/Dm-OU2tWsAAjiL7.jpg" TargetMode="External"/><Relationship Id="rId259" Type="http://schemas.openxmlformats.org/officeDocument/2006/relationships/hyperlink" Target="http://parhamb.com/" TargetMode="External"/><Relationship Id="rId23" Type="http://schemas.openxmlformats.org/officeDocument/2006/relationships/hyperlink" Target="http://ponisha.ir/" TargetMode="External"/><Relationship Id="rId119" Type="http://schemas.openxmlformats.org/officeDocument/2006/relationships/hyperlink" Target="http://farnam.me/" TargetMode="External"/><Relationship Id="rId270" Type="http://schemas.openxmlformats.org/officeDocument/2006/relationships/hyperlink" Target="https://pbs.twimg.com/media/Dm9tQndXoAAeiCy.jpg" TargetMode="External"/><Relationship Id="rId326" Type="http://schemas.openxmlformats.org/officeDocument/2006/relationships/hyperlink" Target="https://pbs.twimg.com/media/Dm9Wpk2W0AAldli.jpg" TargetMode="External"/><Relationship Id="rId65" Type="http://schemas.openxmlformats.org/officeDocument/2006/relationships/hyperlink" Target="http://aminkhs.com/" TargetMode="External"/><Relationship Id="rId130" Type="http://schemas.openxmlformats.org/officeDocument/2006/relationships/hyperlink" Target="https://pbs.twimg.com/media/Dm-s-htX0AAo746.jpg" TargetMode="External"/><Relationship Id="rId172" Type="http://schemas.openxmlformats.org/officeDocument/2006/relationships/hyperlink" Target="http://ehsanmim.blog.ir/" TargetMode="External"/><Relationship Id="rId228" Type="http://schemas.openxmlformats.org/officeDocument/2006/relationships/hyperlink" Target="https://tyto.ir/" TargetMode="External"/><Relationship Id="rId281" Type="http://schemas.openxmlformats.org/officeDocument/2006/relationships/hyperlink" Target="https://pbs.twimg.com/media/Dm9obVfXsAEE8Y6.jpg" TargetMode="External"/><Relationship Id="rId337" Type="http://schemas.openxmlformats.org/officeDocument/2006/relationships/hyperlink" Target="http://www.mahdikhosravi.com/" TargetMode="External"/><Relationship Id="rId34" Type="http://schemas.openxmlformats.org/officeDocument/2006/relationships/hyperlink" Target="https://goo.gl/2LoZ3e" TargetMode="External"/><Relationship Id="rId76" Type="http://schemas.openxmlformats.org/officeDocument/2006/relationships/hyperlink" Target="https://www.instagram.com/m.khoshiartwork" TargetMode="External"/><Relationship Id="rId141" Type="http://schemas.openxmlformats.org/officeDocument/2006/relationships/hyperlink" Target="http://dribbble.com/kiawisherman" TargetMode="External"/><Relationship Id="rId7" Type="http://schemas.openxmlformats.org/officeDocument/2006/relationships/hyperlink" Target="http://binosha.com/" TargetMode="External"/><Relationship Id="rId183" Type="http://schemas.openxmlformats.org/officeDocument/2006/relationships/hyperlink" Target="https://pbs.twimg.com/media/Dm-i0GaX4AA64Rh.jpg" TargetMode="External"/><Relationship Id="rId239" Type="http://schemas.openxmlformats.org/officeDocument/2006/relationships/hyperlink" Target="https://twitter.com/Atabakakson/status/1040190568402436097" TargetMode="External"/><Relationship Id="rId250" Type="http://schemas.openxmlformats.org/officeDocument/2006/relationships/hyperlink" Target="https://pbs.twimg.com/media/Dm94rUsWwAEdg3s.jpg" TargetMode="External"/><Relationship Id="rId292" Type="http://schemas.openxmlformats.org/officeDocument/2006/relationships/hyperlink" Target="http://hkazazi.com/" TargetMode="External"/><Relationship Id="rId306" Type="http://schemas.openxmlformats.org/officeDocument/2006/relationships/hyperlink" Target="http://ms31376.ir/" TargetMode="External"/><Relationship Id="rId45" Type="http://schemas.openxmlformats.org/officeDocument/2006/relationships/hyperlink" Target="http://hkazazi.com/" TargetMode="External"/><Relationship Id="rId87" Type="http://schemas.openxmlformats.org/officeDocument/2006/relationships/hyperlink" Target="https://virgool.io/@mahmoudetc" TargetMode="External"/><Relationship Id="rId110" Type="http://schemas.openxmlformats.org/officeDocument/2006/relationships/hyperlink" Target="http://dribbble.com/kiawisherman" TargetMode="External"/><Relationship Id="rId348" Type="http://schemas.openxmlformats.org/officeDocument/2006/relationships/hyperlink" Target="https://docs.google.com/spreadsheets/d/1_c_9lScYPc4ZwC0tlwQtYCZ7wjLFy_Pg9SCaQQ_Xbyw" TargetMode="External"/><Relationship Id="rId152" Type="http://schemas.openxmlformats.org/officeDocument/2006/relationships/hyperlink" Target="http://barahouei.ir/" TargetMode="External"/><Relationship Id="rId194" Type="http://schemas.openxmlformats.org/officeDocument/2006/relationships/hyperlink" Target="http://sajjadrad.com/" TargetMode="External"/><Relationship Id="rId208" Type="http://schemas.openxmlformats.org/officeDocument/2006/relationships/hyperlink" Target="https://pbs.twimg.com/media/Dm-cipzXsAEdWtS.jpg" TargetMode="External"/><Relationship Id="rId261" Type="http://schemas.openxmlformats.org/officeDocument/2006/relationships/hyperlink" Target="https://pbs.twimg.com/media/Dm91KiEW0AEB15e.jpg" TargetMode="External"/><Relationship Id="rId14" Type="http://schemas.openxmlformats.org/officeDocument/2006/relationships/hyperlink" Target="http://blog.techpin.ir/freeland-2018-report/" TargetMode="External"/><Relationship Id="rId56" Type="http://schemas.openxmlformats.org/officeDocument/2006/relationships/hyperlink" Target="http://www.geektori.ir/" TargetMode="External"/><Relationship Id="rId317" Type="http://schemas.openxmlformats.org/officeDocument/2006/relationships/hyperlink" Target="http://www.rezaparsa.net/" TargetMode="External"/><Relationship Id="rId359" Type="http://schemas.openxmlformats.org/officeDocument/2006/relationships/hyperlink" Target="http://ebrahimirad.com/" TargetMode="External"/><Relationship Id="rId98" Type="http://schemas.openxmlformats.org/officeDocument/2006/relationships/hyperlink" Target="http://javadtavakoli.net/" TargetMode="External"/><Relationship Id="rId121" Type="http://schemas.openxmlformats.org/officeDocument/2006/relationships/hyperlink" Target="http://dribbble.com/kiawisherman" TargetMode="External"/><Relationship Id="rId163" Type="http://schemas.openxmlformats.org/officeDocument/2006/relationships/hyperlink" Target="http://amirrezaa.ir/" TargetMode="External"/><Relationship Id="rId219" Type="http://schemas.openxmlformats.org/officeDocument/2006/relationships/hyperlink" Target="http://peivast.com/" TargetMode="External"/><Relationship Id="rId230" Type="http://schemas.openxmlformats.org/officeDocument/2006/relationships/hyperlink" Target="http://www.iyashar.ir/" TargetMode="External"/><Relationship Id="rId25" Type="http://schemas.openxmlformats.org/officeDocument/2006/relationships/hyperlink" Target="http://www.raychat.io/" TargetMode="External"/><Relationship Id="rId67" Type="http://schemas.openxmlformats.org/officeDocument/2006/relationships/hyperlink" Target="https://www.instagram.com/p/BnrcanOnVbR/?utm_source=ig_twitter_share&amp;igshid=k6xrp802vcve" TargetMode="External"/><Relationship Id="rId272" Type="http://schemas.openxmlformats.org/officeDocument/2006/relationships/hyperlink" Target="https://twitter.com/way2pay_network/status/1040086187145408513" TargetMode="External"/><Relationship Id="rId328" Type="http://schemas.openxmlformats.org/officeDocument/2006/relationships/hyperlink" Target="https://pbs.twimg.com/media/Dm1Aw3iV4AAWazD.jpg" TargetMode="External"/><Relationship Id="rId88" Type="http://schemas.openxmlformats.org/officeDocument/2006/relationships/hyperlink" Target="http://optictour.ir/" TargetMode="External"/><Relationship Id="rId111" Type="http://schemas.openxmlformats.org/officeDocument/2006/relationships/hyperlink" Target="https://pbs.twimg.com/media/Dm-wvfoXoAgfEuZ.jpg" TargetMode="External"/><Relationship Id="rId132" Type="http://schemas.openxmlformats.org/officeDocument/2006/relationships/hyperlink" Target="http://www.roozysoft.com/" TargetMode="External"/><Relationship Id="rId153" Type="http://schemas.openxmlformats.org/officeDocument/2006/relationships/hyperlink" Target="http://isapanah.com/" TargetMode="External"/><Relationship Id="rId174" Type="http://schemas.openxmlformats.org/officeDocument/2006/relationships/hyperlink" Target="http://isapanah.com/" TargetMode="External"/><Relationship Id="rId195" Type="http://schemas.openxmlformats.org/officeDocument/2006/relationships/hyperlink" Target="https://pbs.twimg.com/media/Dm-glDBXsAw6poQ.jpg" TargetMode="External"/><Relationship Id="rId209" Type="http://schemas.openxmlformats.org/officeDocument/2006/relationships/hyperlink" Target="https://pbs.twimg.com/media/Dm-bMTJX0AE36Wk.jpg" TargetMode="External"/><Relationship Id="rId360" Type="http://schemas.openxmlformats.org/officeDocument/2006/relationships/hyperlink" Target="https://www.instagram.com/m.khoshiartwork" TargetMode="External"/><Relationship Id="rId220" Type="http://schemas.openxmlformats.org/officeDocument/2006/relationships/hyperlink" Target="https://pbs.twimg.com/media/Dm-LDJQXsAAssFn.jpg" TargetMode="External"/><Relationship Id="rId241" Type="http://schemas.openxmlformats.org/officeDocument/2006/relationships/hyperlink" Target="http://www.saros.ir/" TargetMode="External"/><Relationship Id="rId15" Type="http://schemas.openxmlformats.org/officeDocument/2006/relationships/hyperlink" Target="https://pbs.twimg.com/media/DnYSdHoWwAAm6S3.jpg" TargetMode="External"/><Relationship Id="rId36" Type="http://schemas.openxmlformats.org/officeDocument/2006/relationships/hyperlink" Target="http://vakavic.com/" TargetMode="External"/><Relationship Id="rId57" Type="http://schemas.openxmlformats.org/officeDocument/2006/relationships/hyperlink" Target="https://twitter.com/AminKt96/status/1040340924134514689" TargetMode="External"/><Relationship Id="rId262" Type="http://schemas.openxmlformats.org/officeDocument/2006/relationships/hyperlink" Target="https://pbs.twimg.com/media/Dm90mIMW0AEtS5V.jpg" TargetMode="External"/><Relationship Id="rId283" Type="http://schemas.openxmlformats.org/officeDocument/2006/relationships/hyperlink" Target="https://www.instagram.com/m.khoshiartwork" TargetMode="External"/><Relationship Id="rId318" Type="http://schemas.openxmlformats.org/officeDocument/2006/relationships/hyperlink" Target="https://pbs.twimg.com/media/Dm9XpK5VsAA4Bo1.jpg" TargetMode="External"/><Relationship Id="rId339" Type="http://schemas.openxmlformats.org/officeDocument/2006/relationships/hyperlink" Target="http://mohsenshabanian.com/" TargetMode="External"/><Relationship Id="rId78" Type="http://schemas.openxmlformats.org/officeDocument/2006/relationships/hyperlink" Target="https://pbs.twimg.com/media/Dm_jxtRU0AM0VqY.jpg" TargetMode="External"/><Relationship Id="rId99" Type="http://schemas.openxmlformats.org/officeDocument/2006/relationships/hyperlink" Target="https://pbs.twimg.com/media/Dm-3GkWX4AESY_v.jpg" TargetMode="External"/><Relationship Id="rId101" Type="http://schemas.openxmlformats.org/officeDocument/2006/relationships/hyperlink" Target="https://twitter.com/Mehrank23/status/1040246763557408769" TargetMode="External"/><Relationship Id="rId122" Type="http://schemas.openxmlformats.org/officeDocument/2006/relationships/hyperlink" Target="https://pbs.twimg.com/media/Dm-vH-yX0AALpo5.jpg" TargetMode="External"/><Relationship Id="rId143" Type="http://schemas.openxmlformats.org/officeDocument/2006/relationships/hyperlink" Target="http://ehsanmim.blog.ir/" TargetMode="External"/><Relationship Id="rId164" Type="http://schemas.openxmlformats.org/officeDocument/2006/relationships/hyperlink" Target="http://aminkhs.com/" TargetMode="External"/><Relationship Id="rId185" Type="http://schemas.openxmlformats.org/officeDocument/2006/relationships/hyperlink" Target="http://rezamahmoudi.ir/" TargetMode="External"/><Relationship Id="rId350" Type="http://schemas.openxmlformats.org/officeDocument/2006/relationships/hyperlink" Target="https://pbs.twimg.com/media/Dm9LBJoUwAEweU4.jpg" TargetMode="External"/><Relationship Id="rId9" Type="http://schemas.openxmlformats.org/officeDocument/2006/relationships/hyperlink" Target="https://hoomanmns.com/" TargetMode="External"/><Relationship Id="rId210" Type="http://schemas.openxmlformats.org/officeDocument/2006/relationships/hyperlink" Target="https://pbs.twimg.com/media/Dm-VtEWWwAAYYZS.jpg" TargetMode="External"/><Relationship Id="rId26" Type="http://schemas.openxmlformats.org/officeDocument/2006/relationships/hyperlink" Target="https://twitter.com/mo_zahedi/status/1040334529905520641" TargetMode="External"/><Relationship Id="rId231" Type="http://schemas.openxmlformats.org/officeDocument/2006/relationships/hyperlink" Target="https://pbs.twimg.com/media/Dm-FIwMXoAAtS_-.jpg" TargetMode="External"/><Relationship Id="rId252" Type="http://schemas.openxmlformats.org/officeDocument/2006/relationships/hyperlink" Target="http://aminkhs.com/" TargetMode="External"/><Relationship Id="rId273" Type="http://schemas.openxmlformats.org/officeDocument/2006/relationships/hyperlink" Target="https://pbs.twimg.com/media/Dm8g3DQXoAEDuX9.jpg" TargetMode="External"/><Relationship Id="rId294" Type="http://schemas.openxmlformats.org/officeDocument/2006/relationships/hyperlink" Target="http://last.fm/omid_azami" TargetMode="External"/><Relationship Id="rId308" Type="http://schemas.openxmlformats.org/officeDocument/2006/relationships/hyperlink" Target="https://pbs.twimg.com/media/Dm9dAlrW4AEvu_8.jpg" TargetMode="External"/><Relationship Id="rId329" Type="http://schemas.openxmlformats.org/officeDocument/2006/relationships/hyperlink" Target="http://isapanah.com/" TargetMode="External"/><Relationship Id="rId47" Type="http://schemas.openxmlformats.org/officeDocument/2006/relationships/hyperlink" Target="http://www.mahdikhosravi.com/" TargetMode="External"/><Relationship Id="rId68" Type="http://schemas.openxmlformats.org/officeDocument/2006/relationships/hyperlink" Target="http://www.majidonline.com/" TargetMode="External"/><Relationship Id="rId89" Type="http://schemas.openxmlformats.org/officeDocument/2006/relationships/hyperlink" Target="http://optictour.ir/" TargetMode="External"/><Relationship Id="rId112" Type="http://schemas.openxmlformats.org/officeDocument/2006/relationships/hyperlink" Target="https://www.nima.today/" TargetMode="External"/><Relationship Id="rId133" Type="http://schemas.openxmlformats.org/officeDocument/2006/relationships/hyperlink" Target="https://virgool.io/@behzadhashemi" TargetMode="External"/><Relationship Id="rId154" Type="http://schemas.openxmlformats.org/officeDocument/2006/relationships/hyperlink" Target="http://linktr.ee/mahdi.zahiri" TargetMode="External"/><Relationship Id="rId175" Type="http://schemas.openxmlformats.org/officeDocument/2006/relationships/hyperlink" Target="http://www.saros.ir/" TargetMode="External"/><Relationship Id="rId340" Type="http://schemas.openxmlformats.org/officeDocument/2006/relationships/hyperlink" Target="https://pbs.twimg.com/media/Dm9Rt4jU4AAhun9.jpg" TargetMode="External"/><Relationship Id="rId361" Type="http://schemas.openxmlformats.org/officeDocument/2006/relationships/hyperlink" Target="http://asalrad.com/" TargetMode="External"/><Relationship Id="rId196" Type="http://schemas.openxmlformats.org/officeDocument/2006/relationships/hyperlink" Target="http://binosha.com/" TargetMode="External"/><Relationship Id="rId200" Type="http://schemas.openxmlformats.org/officeDocument/2006/relationships/hyperlink" Target="http://ehsanmim.blog.ir/" TargetMode="External"/><Relationship Id="rId16" Type="http://schemas.openxmlformats.org/officeDocument/2006/relationships/hyperlink" Target="https://techpin.org/" TargetMode="External"/><Relationship Id="rId221" Type="http://schemas.openxmlformats.org/officeDocument/2006/relationships/hyperlink" Target="https://virgool.io/@behzadhashemi" TargetMode="External"/><Relationship Id="rId242" Type="http://schemas.openxmlformats.org/officeDocument/2006/relationships/hyperlink" Target="https://pbs.twimg.com/media/Dm9-VaaUUAEAfyz.jpg" TargetMode="External"/><Relationship Id="rId263" Type="http://schemas.openxmlformats.org/officeDocument/2006/relationships/hyperlink" Target="http://www.novinhub.com/" TargetMode="External"/><Relationship Id="rId284" Type="http://schemas.openxmlformats.org/officeDocument/2006/relationships/hyperlink" Target="https://twitter.com/khosikhosikhosi/status/1040158641582743552?s=19" TargetMode="External"/><Relationship Id="rId319" Type="http://schemas.openxmlformats.org/officeDocument/2006/relationships/hyperlink" Target="http://aminkhs.com/" TargetMode="External"/><Relationship Id="rId37" Type="http://schemas.openxmlformats.org/officeDocument/2006/relationships/hyperlink" Target="https://pbs.twimg.com/media/DnHnPf1WsAACQEp.jpg" TargetMode="External"/><Relationship Id="rId58" Type="http://schemas.openxmlformats.org/officeDocument/2006/relationships/hyperlink" Target="https://pbs.twimg.com/media/DnBFgTDW0AArS2H.jpg" TargetMode="External"/><Relationship Id="rId79" Type="http://schemas.openxmlformats.org/officeDocument/2006/relationships/hyperlink" Target="https://shahabsiavash.com/" TargetMode="External"/><Relationship Id="rId102" Type="http://schemas.openxmlformats.org/officeDocument/2006/relationships/hyperlink" Target="https://twitter.com/nima1980/status/1040156451115859969" TargetMode="External"/><Relationship Id="rId123" Type="http://schemas.openxmlformats.org/officeDocument/2006/relationships/hyperlink" Target="http://dribbble.com/kiawisherman" TargetMode="External"/><Relationship Id="rId144" Type="http://schemas.openxmlformats.org/officeDocument/2006/relationships/hyperlink" Target="https://pbs.twimg.com/media/Dm-sGvoUcAEOg8h.jpg" TargetMode="External"/><Relationship Id="rId330" Type="http://schemas.openxmlformats.org/officeDocument/2006/relationships/hyperlink" Target="https://pbs.twimg.com/media/Dm9WhmvU4AE58vz.jpg" TargetMode="External"/><Relationship Id="rId90" Type="http://schemas.openxmlformats.org/officeDocument/2006/relationships/hyperlink" Target="https://virgool.io/@mahmoudetc" TargetMode="External"/><Relationship Id="rId165" Type="http://schemas.openxmlformats.org/officeDocument/2006/relationships/hyperlink" Target="http://amirrezaa.ir/" TargetMode="External"/><Relationship Id="rId186" Type="http://schemas.openxmlformats.org/officeDocument/2006/relationships/hyperlink" Target="http://zavie.co/" TargetMode="External"/><Relationship Id="rId351" Type="http://schemas.openxmlformats.org/officeDocument/2006/relationships/hyperlink" Target="https://mrasgari.ir/" TargetMode="External"/><Relationship Id="rId211" Type="http://schemas.openxmlformats.org/officeDocument/2006/relationships/hyperlink" Target="http://www.raychat.io/" TargetMode="External"/><Relationship Id="rId232" Type="http://schemas.openxmlformats.org/officeDocument/2006/relationships/hyperlink" Target="https://pbs.twimg.com/media/Dm-FAf-X4AAwFPx.jpg" TargetMode="External"/><Relationship Id="rId253" Type="http://schemas.openxmlformats.org/officeDocument/2006/relationships/hyperlink" Target="https://pbs.twimg.com/media/Dm94ZEQX4AI6aU5.jpg" TargetMode="External"/><Relationship Id="rId274" Type="http://schemas.openxmlformats.org/officeDocument/2006/relationships/hyperlink" Target="http://way2pay.ir/" TargetMode="External"/><Relationship Id="rId295" Type="http://schemas.openxmlformats.org/officeDocument/2006/relationships/hyperlink" Target="https://pbs.twimg.com/media/Dm9hvLyX0AA-qjy.jpg" TargetMode="External"/><Relationship Id="rId309" Type="http://schemas.openxmlformats.org/officeDocument/2006/relationships/hyperlink" Target="http://www.saros.ir/" TargetMode="External"/><Relationship Id="rId27" Type="http://schemas.openxmlformats.org/officeDocument/2006/relationships/hyperlink" Target="http://mihan360.com/" TargetMode="External"/><Relationship Id="rId48" Type="http://schemas.openxmlformats.org/officeDocument/2006/relationships/hyperlink" Target="https://pbs.twimg.com/media/DnDyrWhX0AAIt4E.jpg" TargetMode="External"/><Relationship Id="rId69" Type="http://schemas.openxmlformats.org/officeDocument/2006/relationships/hyperlink" Target="https://twitter.com/ishahbod/status/1040320516572278789/photo/1" TargetMode="External"/><Relationship Id="rId113" Type="http://schemas.openxmlformats.org/officeDocument/2006/relationships/hyperlink" Target="https://pbs.twimg.com/media/Dm-wixuX4AEicht.jpg" TargetMode="External"/><Relationship Id="rId134" Type="http://schemas.openxmlformats.org/officeDocument/2006/relationships/hyperlink" Target="http://dribbble.com/kiawisherman" TargetMode="External"/><Relationship Id="rId320" Type="http://schemas.openxmlformats.org/officeDocument/2006/relationships/hyperlink" Target="https://pbs.twimg.com/media/Dm9XmrIXcAAfvgN.jpg" TargetMode="External"/><Relationship Id="rId80" Type="http://schemas.openxmlformats.org/officeDocument/2006/relationships/hyperlink" Target="https://pbs.twimg.com/media/Dm_dje0UwAAbpgr.jpg" TargetMode="External"/><Relationship Id="rId155" Type="http://schemas.openxmlformats.org/officeDocument/2006/relationships/hyperlink" Target="https://twitter.com/theanother/status/1040235001986658304" TargetMode="External"/><Relationship Id="rId176" Type="http://schemas.openxmlformats.org/officeDocument/2006/relationships/hyperlink" Target="http://amirrezaa.ir/" TargetMode="External"/><Relationship Id="rId197" Type="http://schemas.openxmlformats.org/officeDocument/2006/relationships/hyperlink" Target="https://pbs.twimg.com/media/Dm-gfkLX0AUHFez.jpg" TargetMode="External"/><Relationship Id="rId341" Type="http://schemas.openxmlformats.org/officeDocument/2006/relationships/hyperlink" Target="http://www.sindad.com/" TargetMode="External"/><Relationship Id="rId362" Type="http://schemas.openxmlformats.org/officeDocument/2006/relationships/hyperlink" Target="http://www.novinhub.com/" TargetMode="External"/><Relationship Id="rId201" Type="http://schemas.openxmlformats.org/officeDocument/2006/relationships/hyperlink" Target="https://twitter.com/khosikhosikhosi/status/1040224019990102017" TargetMode="External"/><Relationship Id="rId222" Type="http://schemas.openxmlformats.org/officeDocument/2006/relationships/hyperlink" Target="https://pbs.twimg.com/media/Dm-Jy3MXsAAGI2e.jpg" TargetMode="External"/><Relationship Id="rId243" Type="http://schemas.openxmlformats.org/officeDocument/2006/relationships/hyperlink" Target="http://rvahidian.com/" TargetMode="External"/><Relationship Id="rId264" Type="http://schemas.openxmlformats.org/officeDocument/2006/relationships/hyperlink" Target="https://pbs.twimg.com/media/Dm90eL1WsAAsCSJ.jpg" TargetMode="External"/><Relationship Id="rId285" Type="http://schemas.openxmlformats.org/officeDocument/2006/relationships/hyperlink" Target="http://www.mahdikhosravi.com/" TargetMode="External"/><Relationship Id="rId17" Type="http://schemas.openxmlformats.org/officeDocument/2006/relationships/hyperlink" Target="http://www.khalafi.com/" TargetMode="External"/><Relationship Id="rId38" Type="http://schemas.openxmlformats.org/officeDocument/2006/relationships/hyperlink" Target="https://pbs.twimg.com/media/DnHhqC8X0AAT6oN.jpg" TargetMode="External"/><Relationship Id="rId59" Type="http://schemas.openxmlformats.org/officeDocument/2006/relationships/hyperlink" Target="https://www.linkedin.com/in/arastuq" TargetMode="External"/><Relationship Id="rId103" Type="http://schemas.openxmlformats.org/officeDocument/2006/relationships/hyperlink" Target="https://pbs.twimg.com/media/Dm9gFoqU0AASBkG.jpg" TargetMode="External"/><Relationship Id="rId124" Type="http://schemas.openxmlformats.org/officeDocument/2006/relationships/hyperlink" Target="https://pbs.twimg.com/media/Dm-uquLXoAAPcS8.jpg" TargetMode="External"/><Relationship Id="rId310" Type="http://schemas.openxmlformats.org/officeDocument/2006/relationships/hyperlink" Target="https://pbs.twimg.com/media/Dm9aSd8W4AA77kY.jpg" TargetMode="External"/><Relationship Id="rId70" Type="http://schemas.openxmlformats.org/officeDocument/2006/relationships/hyperlink" Target="https://pbs.twimg.com/media/Dm_2KDmXoAEXQFC.jpg" TargetMode="External"/><Relationship Id="rId91" Type="http://schemas.openxmlformats.org/officeDocument/2006/relationships/hyperlink" Target="https://virgool.io/@mahmoudetc" TargetMode="External"/><Relationship Id="rId145" Type="http://schemas.openxmlformats.org/officeDocument/2006/relationships/hyperlink" Target="https://pbs.twimg.com/media/Dm-rVA3X4AEYI6j.jpg" TargetMode="External"/><Relationship Id="rId166" Type="http://schemas.openxmlformats.org/officeDocument/2006/relationships/hyperlink" Target="http://www.mahdikhosravi.com/" TargetMode="External"/><Relationship Id="rId187" Type="http://schemas.openxmlformats.org/officeDocument/2006/relationships/hyperlink" Target="https://pbs.twimg.com/media/Dm-iFU8X4AAUIkj.jpg" TargetMode="External"/><Relationship Id="rId331" Type="http://schemas.openxmlformats.org/officeDocument/2006/relationships/hyperlink" Target="http://aminkhs.com/" TargetMode="External"/><Relationship Id="rId352" Type="http://schemas.openxmlformats.org/officeDocument/2006/relationships/hyperlink" Target="http://ebrahim-nikmard.ir/" TargetMode="External"/><Relationship Id="rId1" Type="http://schemas.openxmlformats.org/officeDocument/2006/relationships/hyperlink" Target="https://pbs.twimg.com/media/Dn16gVdX0AEBJN3.jpg" TargetMode="External"/><Relationship Id="rId212" Type="http://schemas.openxmlformats.org/officeDocument/2006/relationships/hyperlink" Target="https://twitter.com/bardia_jz/status/1040125394949758976" TargetMode="External"/><Relationship Id="rId233" Type="http://schemas.openxmlformats.org/officeDocument/2006/relationships/hyperlink" Target="http://isapanah.com/" TargetMode="External"/><Relationship Id="rId254" Type="http://schemas.openxmlformats.org/officeDocument/2006/relationships/hyperlink" Target="https://www.instagram.com/m.khoshiartwork" TargetMode="External"/><Relationship Id="rId28" Type="http://schemas.openxmlformats.org/officeDocument/2006/relationships/hyperlink" Target="http://pnsh.co/kit" TargetMode="External"/><Relationship Id="rId49" Type="http://schemas.openxmlformats.org/officeDocument/2006/relationships/hyperlink" Target="http://aminkhs.com/" TargetMode="External"/><Relationship Id="rId114" Type="http://schemas.openxmlformats.org/officeDocument/2006/relationships/hyperlink" Target="http://linktr.ee/amin.far" TargetMode="External"/><Relationship Id="rId275" Type="http://schemas.openxmlformats.org/officeDocument/2006/relationships/hyperlink" Target="https://twitter.com/Nasrabadiam/status/1040155606974439424" TargetMode="External"/><Relationship Id="rId296" Type="http://schemas.openxmlformats.org/officeDocument/2006/relationships/hyperlink" Target="https://pbs.twimg.com/media/Dm9gtLiWwAAW6Ub.jpg" TargetMode="External"/><Relationship Id="rId300" Type="http://schemas.openxmlformats.org/officeDocument/2006/relationships/hyperlink" Target="https://pbs.twimg.com/media/Dm9eSnoXcAU7DzC.jpg" TargetMode="External"/><Relationship Id="rId60" Type="http://schemas.openxmlformats.org/officeDocument/2006/relationships/hyperlink" Target="http://linktr.ee/amin.far" TargetMode="External"/><Relationship Id="rId81" Type="http://schemas.openxmlformats.org/officeDocument/2006/relationships/hyperlink" Target="http://xishma.ir/" TargetMode="External"/><Relationship Id="rId135" Type="http://schemas.openxmlformats.org/officeDocument/2006/relationships/hyperlink" Target="https://twitter.com/diegoarman2jr/status/1040239136727359489" TargetMode="External"/><Relationship Id="rId156" Type="http://schemas.openxmlformats.org/officeDocument/2006/relationships/hyperlink" Target="https://www.instagram.com/m.khoshiartwork" TargetMode="External"/><Relationship Id="rId177" Type="http://schemas.openxmlformats.org/officeDocument/2006/relationships/hyperlink" Target="https://pbs.twimg.com/media/Dm-jYJdVAAAlpSA.jpg" TargetMode="External"/><Relationship Id="rId198" Type="http://schemas.openxmlformats.org/officeDocument/2006/relationships/hyperlink" Target="http://www.novinhub.com/" TargetMode="External"/><Relationship Id="rId321" Type="http://schemas.openxmlformats.org/officeDocument/2006/relationships/hyperlink" Target="https://about.me/MoeinQ" TargetMode="External"/><Relationship Id="rId342" Type="http://schemas.openxmlformats.org/officeDocument/2006/relationships/hyperlink" Target="http://www.rezaparsa.net/" TargetMode="External"/><Relationship Id="rId363" Type="http://schemas.openxmlformats.org/officeDocument/2006/relationships/hyperlink" Target="https://pbs.twimg.com/media/Dm9FljVWwAAw8gs.jpg" TargetMode="External"/><Relationship Id="rId202" Type="http://schemas.openxmlformats.org/officeDocument/2006/relationships/hyperlink" Target="http://www.mahdikhosravi.com/" TargetMode="External"/><Relationship Id="rId223" Type="http://schemas.openxmlformats.org/officeDocument/2006/relationships/hyperlink" Target="http://peivast.com/" TargetMode="External"/><Relationship Id="rId244" Type="http://schemas.openxmlformats.org/officeDocument/2006/relationships/hyperlink" Target="https://twitter.com/tired_curly/status/1040159883344179200" TargetMode="External"/><Relationship Id="rId18" Type="http://schemas.openxmlformats.org/officeDocument/2006/relationships/hyperlink" Target="https://pbs.twimg.com/media/DnUyYDZX4AU656I.jpg" TargetMode="External"/><Relationship Id="rId39" Type="http://schemas.openxmlformats.org/officeDocument/2006/relationships/hyperlink" Target="https://tyto.ir/" TargetMode="External"/><Relationship Id="rId265" Type="http://schemas.openxmlformats.org/officeDocument/2006/relationships/hyperlink" Target="https://www.linkedin.com/in/soroush-nikpour-7b653bb3" TargetMode="External"/><Relationship Id="rId286" Type="http://schemas.openxmlformats.org/officeDocument/2006/relationships/hyperlink" Target="http://freelanday.ir/" TargetMode="External"/><Relationship Id="rId50" Type="http://schemas.openxmlformats.org/officeDocument/2006/relationships/hyperlink" Target="http://rezamahmoudi.ir/" TargetMode="External"/><Relationship Id="rId104" Type="http://schemas.openxmlformats.org/officeDocument/2006/relationships/hyperlink" Target="http://www.saros.ir/" TargetMode="External"/><Relationship Id="rId125" Type="http://schemas.openxmlformats.org/officeDocument/2006/relationships/hyperlink" Target="http://linkedin.com/in/mehdijahani" TargetMode="External"/><Relationship Id="rId146" Type="http://schemas.openxmlformats.org/officeDocument/2006/relationships/hyperlink" Target="http://aminkhs.com/" TargetMode="External"/><Relationship Id="rId167" Type="http://schemas.openxmlformats.org/officeDocument/2006/relationships/hyperlink" Target="http://neomehrabi.ir/" TargetMode="External"/><Relationship Id="rId188" Type="http://schemas.openxmlformats.org/officeDocument/2006/relationships/hyperlink" Target="http://www.paymentexpress.ir/" TargetMode="External"/><Relationship Id="rId311" Type="http://schemas.openxmlformats.org/officeDocument/2006/relationships/hyperlink" Target="http://isapanah.com/" TargetMode="External"/><Relationship Id="rId332" Type="http://schemas.openxmlformats.org/officeDocument/2006/relationships/hyperlink" Target="http://www.saros.ir/" TargetMode="External"/><Relationship Id="rId353" Type="http://schemas.openxmlformats.org/officeDocument/2006/relationships/hyperlink" Target="http://www.saros.ir/" TargetMode="External"/><Relationship Id="rId71" Type="http://schemas.openxmlformats.org/officeDocument/2006/relationships/hyperlink" Target="http://isport.ir/fa/posts/shahbod" TargetMode="External"/><Relationship Id="rId92" Type="http://schemas.openxmlformats.org/officeDocument/2006/relationships/hyperlink" Target="https://pbs.twimg.com/media/Dm_NAvlU0AA0XMV.jpg" TargetMode="External"/><Relationship Id="rId213" Type="http://schemas.openxmlformats.org/officeDocument/2006/relationships/hyperlink" Target="https://pbs.twimg.com/media/Dm9Ehu2XgAED4G0.jpg" TargetMode="External"/><Relationship Id="rId234" Type="http://schemas.openxmlformats.org/officeDocument/2006/relationships/hyperlink" Target="http://www.raychat.io/" TargetMode="External"/><Relationship Id="rId2" Type="http://schemas.openxmlformats.org/officeDocument/2006/relationships/hyperlink" Target="http://ponisha.ir/" TargetMode="External"/><Relationship Id="rId29" Type="http://schemas.openxmlformats.org/officeDocument/2006/relationships/hyperlink" Target="https://pbs.twimg.com/media/DnJJIeLX0AE4eEp.jpg" TargetMode="External"/><Relationship Id="rId255" Type="http://schemas.openxmlformats.org/officeDocument/2006/relationships/hyperlink" Target="https://pbs.twimg.com/media/Dm93qMfX0AAEyN3.jpg" TargetMode="External"/><Relationship Id="rId276" Type="http://schemas.openxmlformats.org/officeDocument/2006/relationships/hyperlink" Target="http://ashkantaravati.ir/" TargetMode="External"/><Relationship Id="rId297" Type="http://schemas.openxmlformats.org/officeDocument/2006/relationships/hyperlink" Target="https://pbs.twimg.com/media/Dm9fu-AXsAAWsel.jpg" TargetMode="External"/><Relationship Id="rId40" Type="http://schemas.openxmlformats.org/officeDocument/2006/relationships/hyperlink" Target="https://pbs.twimg.com/media/DnGeFkcW0AIO2V2.jpg" TargetMode="External"/><Relationship Id="rId115" Type="http://schemas.openxmlformats.org/officeDocument/2006/relationships/hyperlink" Target="http://isapanah.com/" TargetMode="External"/><Relationship Id="rId136" Type="http://schemas.openxmlformats.org/officeDocument/2006/relationships/hyperlink" Target="http://armanj.com/" TargetMode="External"/><Relationship Id="rId157" Type="http://schemas.openxmlformats.org/officeDocument/2006/relationships/hyperlink" Target="https://www.amirmeimari.ir/" TargetMode="External"/><Relationship Id="rId178" Type="http://schemas.openxmlformats.org/officeDocument/2006/relationships/hyperlink" Target="http://farnam.me/" TargetMode="External"/><Relationship Id="rId301" Type="http://schemas.openxmlformats.org/officeDocument/2006/relationships/hyperlink" Target="https://www.instagram.com/m.khoshiartwork" TargetMode="External"/><Relationship Id="rId322" Type="http://schemas.openxmlformats.org/officeDocument/2006/relationships/hyperlink" Target="http://www.saros.ir/" TargetMode="External"/><Relationship Id="rId343" Type="http://schemas.openxmlformats.org/officeDocument/2006/relationships/hyperlink" Target="http://uxdev.ir/" TargetMode="External"/><Relationship Id="rId364" Type="http://schemas.openxmlformats.org/officeDocument/2006/relationships/hyperlink" Target="http://www.mahdikhosravi.com/" TargetMode="External"/><Relationship Id="rId61" Type="http://schemas.openxmlformats.org/officeDocument/2006/relationships/hyperlink" Target="https://pbs.twimg.com/media/DnAHRJOXsAA7Q6B.jpg" TargetMode="External"/><Relationship Id="rId82" Type="http://schemas.openxmlformats.org/officeDocument/2006/relationships/hyperlink" Target="http://www.saros.ir/" TargetMode="External"/><Relationship Id="rId199" Type="http://schemas.openxmlformats.org/officeDocument/2006/relationships/hyperlink" Target="https://pbs.twimg.com/media/Dm-gXCgWsAA-Lr4.jpg" TargetMode="External"/><Relationship Id="rId203" Type="http://schemas.openxmlformats.org/officeDocument/2006/relationships/hyperlink" Target="https://pbs.twimg.com/media/Dm-eQAxWwAENkUp.jpg" TargetMode="External"/><Relationship Id="rId19" Type="http://schemas.openxmlformats.org/officeDocument/2006/relationships/hyperlink" Target="https://pbs.twimg.com/media/DnUTvTzW0AAv0XI.jpg" TargetMode="External"/><Relationship Id="rId224" Type="http://schemas.openxmlformats.org/officeDocument/2006/relationships/hyperlink" Target="https://pbs.twimg.com/media/Dm-INdQV4AAj_N5.jpg" TargetMode="External"/><Relationship Id="rId245" Type="http://schemas.openxmlformats.org/officeDocument/2006/relationships/hyperlink" Target="https://pbs.twimg.com/media/Dm96hImW4AAobjq.jpg" TargetMode="External"/><Relationship Id="rId266" Type="http://schemas.openxmlformats.org/officeDocument/2006/relationships/hyperlink" Target="http://www.shahamirian.info/" TargetMode="External"/><Relationship Id="rId287" Type="http://schemas.openxmlformats.org/officeDocument/2006/relationships/hyperlink" Target="https://pbs.twimg.com/media/Dm9m98JWwAE9dT0.jpg" TargetMode="External"/><Relationship Id="rId30" Type="http://schemas.openxmlformats.org/officeDocument/2006/relationships/hyperlink" Target="http://ponisha.ir/" TargetMode="External"/><Relationship Id="rId105" Type="http://schemas.openxmlformats.org/officeDocument/2006/relationships/hyperlink" Target="https://cafebazaar.ir/app/ir.mhkz.pingo/" TargetMode="External"/><Relationship Id="rId126" Type="http://schemas.openxmlformats.org/officeDocument/2006/relationships/hyperlink" Target="http://linktr.ee/mahdi.zahiri" TargetMode="External"/><Relationship Id="rId147" Type="http://schemas.openxmlformats.org/officeDocument/2006/relationships/hyperlink" Target="https://www.linkedin.com/in/babalhavaeji" TargetMode="External"/><Relationship Id="rId168" Type="http://schemas.openxmlformats.org/officeDocument/2006/relationships/hyperlink" Target="http://www.mahdikhosravi.com/" TargetMode="External"/><Relationship Id="rId312" Type="http://schemas.openxmlformats.org/officeDocument/2006/relationships/hyperlink" Target="https://pbs.twimg.com/media/Dm9aRteX4AAkx2_.jpg" TargetMode="External"/><Relationship Id="rId333" Type="http://schemas.openxmlformats.org/officeDocument/2006/relationships/hyperlink" Target="http://www.saros.ir/" TargetMode="External"/><Relationship Id="rId354" Type="http://schemas.openxmlformats.org/officeDocument/2006/relationships/hyperlink" Target="http://mohsenshabanian.com/" TargetMode="External"/><Relationship Id="rId51" Type="http://schemas.openxmlformats.org/officeDocument/2006/relationships/hyperlink" Target="https://twitter.com/hametGh/status/1040512213675593729" TargetMode="External"/><Relationship Id="rId72" Type="http://schemas.openxmlformats.org/officeDocument/2006/relationships/hyperlink" Target="https://pbs.twimg.com/media/Dm_wnV4X0AE7fus.jpg" TargetMode="External"/><Relationship Id="rId93" Type="http://schemas.openxmlformats.org/officeDocument/2006/relationships/hyperlink" Target="http://farnam.me/" TargetMode="External"/><Relationship Id="rId189" Type="http://schemas.openxmlformats.org/officeDocument/2006/relationships/hyperlink" Target="https://pbs.twimg.com/media/Dm-hZKzW4AUQOJM.jpg" TargetMode="External"/><Relationship Id="rId3" Type="http://schemas.openxmlformats.org/officeDocument/2006/relationships/hyperlink" Target="https://pbs.twimg.com/media/Dn16gVdX0AEBJN3.jpg" TargetMode="External"/><Relationship Id="rId214" Type="http://schemas.openxmlformats.org/officeDocument/2006/relationships/hyperlink" Target="https://pbs.twimg.com/media/Dm-P_dsW4AEZKeu.jpg" TargetMode="External"/><Relationship Id="rId235" Type="http://schemas.openxmlformats.org/officeDocument/2006/relationships/hyperlink" Target="https://tyto.ir/" TargetMode="External"/><Relationship Id="rId256" Type="http://schemas.openxmlformats.org/officeDocument/2006/relationships/hyperlink" Target="http://www.shahamirian.info/" TargetMode="External"/><Relationship Id="rId277" Type="http://schemas.openxmlformats.org/officeDocument/2006/relationships/hyperlink" Target="http://amirrezaa.ir/" TargetMode="External"/><Relationship Id="rId298" Type="http://schemas.openxmlformats.org/officeDocument/2006/relationships/hyperlink" Target="https://raychat.io/" TargetMode="External"/><Relationship Id="rId116" Type="http://schemas.openxmlformats.org/officeDocument/2006/relationships/hyperlink" Target="https://twitter.com/the_big_Johnny/status/1040239180771672064" TargetMode="External"/><Relationship Id="rId137" Type="http://schemas.openxmlformats.org/officeDocument/2006/relationships/hyperlink" Target="https://pbs.twimg.com/media/Dm-tm9eXsAgKjsU.jpg" TargetMode="External"/><Relationship Id="rId158" Type="http://schemas.openxmlformats.org/officeDocument/2006/relationships/hyperlink" Target="http://appleconf.com/" TargetMode="External"/><Relationship Id="rId302" Type="http://schemas.openxmlformats.org/officeDocument/2006/relationships/hyperlink" Target="https://pbs.twimg.com/media/Dm9d4pUXoAE8n3x.jpg" TargetMode="External"/><Relationship Id="rId323" Type="http://schemas.openxmlformats.org/officeDocument/2006/relationships/hyperlink" Target="https://twitter.com/aminkhss/status/1040145192257503232" TargetMode="External"/><Relationship Id="rId344" Type="http://schemas.openxmlformats.org/officeDocument/2006/relationships/hyperlink" Target="https://pbs.twimg.com/media/Dm9Q5XbX4AEnoPd.jpg" TargetMode="External"/><Relationship Id="rId20" Type="http://schemas.openxmlformats.org/officeDocument/2006/relationships/hyperlink" Target="https://pbs.twimg.com/media/DnRoGIwW0AcPFq9.jpg" TargetMode="External"/><Relationship Id="rId41" Type="http://schemas.openxmlformats.org/officeDocument/2006/relationships/hyperlink" Target="https://pbs.twimg.com/media/DnE96r8XcAAXaDO.jpg" TargetMode="External"/><Relationship Id="rId62" Type="http://schemas.openxmlformats.org/officeDocument/2006/relationships/hyperlink" Target="http://linktr.ee/amin.far" TargetMode="External"/><Relationship Id="rId83" Type="http://schemas.openxmlformats.org/officeDocument/2006/relationships/hyperlink" Target="https://twitter.com/rezaeipourreza/status/1040203170465685505" TargetMode="External"/><Relationship Id="rId179" Type="http://schemas.openxmlformats.org/officeDocument/2006/relationships/hyperlink" Target="https://pbs.twimg.com/media/Dm-jSLOX4AAr8sU.jpg" TargetMode="External"/><Relationship Id="rId190" Type="http://schemas.openxmlformats.org/officeDocument/2006/relationships/hyperlink" Target="http://linktr.ee/mahdi.zahiri" TargetMode="External"/><Relationship Id="rId204" Type="http://schemas.openxmlformats.org/officeDocument/2006/relationships/hyperlink" Target="https://telegram.me/HarfBeManBot?start=NjQ2NTkyNjM" TargetMode="External"/><Relationship Id="rId225" Type="http://schemas.openxmlformats.org/officeDocument/2006/relationships/hyperlink" Target="https://pbs.twimg.com/media/Dm-HH7-U0AAQDwg.jpg" TargetMode="External"/><Relationship Id="rId246" Type="http://schemas.openxmlformats.org/officeDocument/2006/relationships/hyperlink" Target="https://www.linkedin.com/in/babalhavaeji" TargetMode="External"/><Relationship Id="rId267" Type="http://schemas.openxmlformats.org/officeDocument/2006/relationships/hyperlink" Target="http://amirhz.pro/" TargetMode="External"/><Relationship Id="rId288" Type="http://schemas.openxmlformats.org/officeDocument/2006/relationships/hyperlink" Target="http://www.karmastudio1.com/" TargetMode="External"/><Relationship Id="rId106" Type="http://schemas.openxmlformats.org/officeDocument/2006/relationships/hyperlink" Target="http://mortezagolestani.com/" TargetMode="External"/><Relationship Id="rId127" Type="http://schemas.openxmlformats.org/officeDocument/2006/relationships/hyperlink" Target="http://livography.com/" TargetMode="External"/><Relationship Id="rId313" Type="http://schemas.openxmlformats.org/officeDocument/2006/relationships/hyperlink" Target="http://aminkhs.com/" TargetMode="External"/><Relationship Id="rId10" Type="http://schemas.openxmlformats.org/officeDocument/2006/relationships/hyperlink" Target="https://pbs.twimg.com/media/DnknUKLX4AAxOnS.jpg" TargetMode="External"/><Relationship Id="rId31" Type="http://schemas.openxmlformats.org/officeDocument/2006/relationships/hyperlink" Target="https://twitter.com/Nima1980/status/1040610611133120514" TargetMode="External"/><Relationship Id="rId52" Type="http://schemas.openxmlformats.org/officeDocument/2006/relationships/hyperlink" Target="http://paystar.ir/" TargetMode="External"/><Relationship Id="rId73" Type="http://schemas.openxmlformats.org/officeDocument/2006/relationships/hyperlink" Target="https://www.amirmeimari.ir/" TargetMode="External"/><Relationship Id="rId94" Type="http://schemas.openxmlformats.org/officeDocument/2006/relationships/hyperlink" Target="https://pbs.twimg.com/media/Dm_CeAyW4AM05Q2.jpg" TargetMode="External"/><Relationship Id="rId148" Type="http://schemas.openxmlformats.org/officeDocument/2006/relationships/hyperlink" Target="https://www.instagram.com/m.khoshiartwork" TargetMode="External"/><Relationship Id="rId169" Type="http://schemas.openxmlformats.org/officeDocument/2006/relationships/hyperlink" Target="http://alirezaie.ga/" TargetMode="External"/><Relationship Id="rId334" Type="http://schemas.openxmlformats.org/officeDocument/2006/relationships/hyperlink" Target="https://mrasgari.ir/" TargetMode="External"/><Relationship Id="rId355" Type="http://schemas.openxmlformats.org/officeDocument/2006/relationships/hyperlink" Target="https://twitter.com/Nasrabadiam/status/1040116543722610689" TargetMode="External"/><Relationship Id="rId4" Type="http://schemas.openxmlformats.org/officeDocument/2006/relationships/hyperlink" Target="http://binosha.com/" TargetMode="External"/><Relationship Id="rId180" Type="http://schemas.openxmlformats.org/officeDocument/2006/relationships/hyperlink" Target="http://www.saros.ir/" TargetMode="External"/><Relationship Id="rId215" Type="http://schemas.openxmlformats.org/officeDocument/2006/relationships/hyperlink" Target="https://pbs.twimg.com/media/Dm-PwyqW4AAYJBU.jpg" TargetMode="External"/><Relationship Id="rId236" Type="http://schemas.openxmlformats.org/officeDocument/2006/relationships/hyperlink" Target="https://pbs.twimg.com/media/Dm-Bz0uXoAAFfEs.jpg" TargetMode="External"/><Relationship Id="rId257" Type="http://schemas.openxmlformats.org/officeDocument/2006/relationships/hyperlink" Target="https://pbs.twimg.com/media/Dm91-czUwAAH6Fg.jpg" TargetMode="External"/><Relationship Id="rId278" Type="http://schemas.openxmlformats.org/officeDocument/2006/relationships/hyperlink" Target="https://twitter.com/Armiksoftco/status/1040165857350090752" TargetMode="External"/><Relationship Id="rId303" Type="http://schemas.openxmlformats.org/officeDocument/2006/relationships/hyperlink" Target="https://www.zarinpal.com/" TargetMode="External"/><Relationship Id="rId42" Type="http://schemas.openxmlformats.org/officeDocument/2006/relationships/hyperlink" Target="https://www.goodreads.com/eliafen" TargetMode="External"/><Relationship Id="rId84" Type="http://schemas.openxmlformats.org/officeDocument/2006/relationships/hyperlink" Target="http://p3ym4n.com/" TargetMode="External"/><Relationship Id="rId138" Type="http://schemas.openxmlformats.org/officeDocument/2006/relationships/hyperlink" Target="https://www.nima.today/" TargetMode="External"/><Relationship Id="rId345" Type="http://schemas.openxmlformats.org/officeDocument/2006/relationships/hyperlink" Target="https://about.me/MoeinQ" TargetMode="External"/><Relationship Id="rId191" Type="http://schemas.openxmlformats.org/officeDocument/2006/relationships/hyperlink" Target="https://twitter.com/SajjadRad/status/1040226636795445249" TargetMode="External"/><Relationship Id="rId205" Type="http://schemas.openxmlformats.org/officeDocument/2006/relationships/hyperlink" Target="http://www.mahdikhosravi.com/" TargetMode="External"/><Relationship Id="rId247" Type="http://schemas.openxmlformats.org/officeDocument/2006/relationships/hyperlink" Target="http://isapanah.com/" TargetMode="External"/><Relationship Id="rId107" Type="http://schemas.openxmlformats.org/officeDocument/2006/relationships/hyperlink" Target="http://www.roozysoft.com/" TargetMode="External"/><Relationship Id="rId289" Type="http://schemas.openxmlformats.org/officeDocument/2006/relationships/hyperlink" Target="https://pbs.twimg.com/media/Dm9m8Y-W4AA9529.jpg" TargetMode="External"/><Relationship Id="rId11" Type="http://schemas.openxmlformats.org/officeDocument/2006/relationships/hyperlink" Target="http://linktr.ee/amin.far" TargetMode="External"/><Relationship Id="rId53" Type="http://schemas.openxmlformats.org/officeDocument/2006/relationships/hyperlink" Target="https://pbs.twimg.com/media/DnCHhLoX4AEf8oG.jpg" TargetMode="External"/><Relationship Id="rId149" Type="http://schemas.openxmlformats.org/officeDocument/2006/relationships/hyperlink" Target="http://linkedin.com/in/mehdijahani" TargetMode="External"/><Relationship Id="rId314" Type="http://schemas.openxmlformats.org/officeDocument/2006/relationships/hyperlink" Target="http://www.saros.ir/" TargetMode="External"/><Relationship Id="rId356" Type="http://schemas.openxmlformats.org/officeDocument/2006/relationships/hyperlink" Target="https://pbs.twimg.com/media/Dm9H9q5XcAAMt2f.jpg" TargetMode="External"/><Relationship Id="rId95" Type="http://schemas.openxmlformats.org/officeDocument/2006/relationships/hyperlink" Target="http://navidbehrangi.com/" TargetMode="External"/><Relationship Id="rId160" Type="http://schemas.openxmlformats.org/officeDocument/2006/relationships/hyperlink" Target="http://www.mahdikhosravi.com/" TargetMode="External"/><Relationship Id="rId216" Type="http://schemas.openxmlformats.org/officeDocument/2006/relationships/hyperlink" Target="https://www.instagram.com/m.khoshiartwork" TargetMode="External"/><Relationship Id="rId258" Type="http://schemas.openxmlformats.org/officeDocument/2006/relationships/hyperlink" Target="http://peivast.com/" TargetMode="External"/><Relationship Id="rId22" Type="http://schemas.openxmlformats.org/officeDocument/2006/relationships/hyperlink" Target="http://pnsh.co/fp" TargetMode="External"/><Relationship Id="rId64" Type="http://schemas.openxmlformats.org/officeDocument/2006/relationships/hyperlink" Target="https://pbs.twimg.com/media/DnAHCKTU0AAv6-y.jpg" TargetMode="External"/><Relationship Id="rId118" Type="http://schemas.openxmlformats.org/officeDocument/2006/relationships/hyperlink" Target="https://pbs.twimg.com/media/Dm-vSmwUYAE9bFZ.jpg" TargetMode="External"/><Relationship Id="rId325" Type="http://schemas.openxmlformats.org/officeDocument/2006/relationships/hyperlink" Target="http://hkazazi.com/" TargetMode="External"/><Relationship Id="rId171" Type="http://schemas.openxmlformats.org/officeDocument/2006/relationships/hyperlink" Target="http://neomehrabi.ir/" TargetMode="External"/><Relationship Id="rId227" Type="http://schemas.openxmlformats.org/officeDocument/2006/relationships/hyperlink" Target="http://www.saros.ir/" TargetMode="External"/><Relationship Id="rId269" Type="http://schemas.openxmlformats.org/officeDocument/2006/relationships/hyperlink" Target="https://twitter.com/freelanday/status/1040170182185033728" TargetMode="External"/><Relationship Id="rId33" Type="http://schemas.openxmlformats.org/officeDocument/2006/relationships/hyperlink" Target="http://zeeva.ir/" TargetMode="External"/><Relationship Id="rId129" Type="http://schemas.openxmlformats.org/officeDocument/2006/relationships/hyperlink" Target="https://twitter.com/PMohseniy/status/1040240246171086853" TargetMode="External"/><Relationship Id="rId280" Type="http://schemas.openxmlformats.org/officeDocument/2006/relationships/hyperlink" Target="http://amirhz.pro/" TargetMode="External"/><Relationship Id="rId336" Type="http://schemas.openxmlformats.org/officeDocument/2006/relationships/hyperlink" Target="http://www.karmastudio1.com/" TargetMode="External"/><Relationship Id="rId75" Type="http://schemas.openxmlformats.org/officeDocument/2006/relationships/hyperlink" Target="https://pbs.twimg.com/media/Dm_sf7EX0AE8aMG.jpg" TargetMode="External"/><Relationship Id="rId140" Type="http://schemas.openxmlformats.org/officeDocument/2006/relationships/hyperlink" Target="http://www.roozysoft.com/" TargetMode="External"/><Relationship Id="rId182" Type="http://schemas.openxmlformats.org/officeDocument/2006/relationships/hyperlink" Target="https://www.instagram.com/m.khoshiartwork" TargetMode="External"/><Relationship Id="rId6" Type="http://schemas.openxmlformats.org/officeDocument/2006/relationships/hyperlink" Target="https://pbs.twimg.com/media/DnyFmEGXgAAJMKl.jpg" TargetMode="External"/><Relationship Id="rId238" Type="http://schemas.openxmlformats.org/officeDocument/2006/relationships/hyperlink" Target="https://pbs.twimg.com/media/Dm-BebaXgAIqZt7.jpg" TargetMode="External"/><Relationship Id="rId291" Type="http://schemas.openxmlformats.org/officeDocument/2006/relationships/hyperlink" Target="https://pbs.twimg.com/media/Dm9lwQRWwAAAfx0.jpg" TargetMode="External"/><Relationship Id="rId305" Type="http://schemas.openxmlformats.org/officeDocument/2006/relationships/hyperlink" Target="http://nasrabadiapps.ir/" TargetMode="External"/><Relationship Id="rId347" Type="http://schemas.openxmlformats.org/officeDocument/2006/relationships/hyperlink" Target="https://mehrad.js.org/" TargetMode="External"/><Relationship Id="rId44" Type="http://schemas.openxmlformats.org/officeDocument/2006/relationships/hyperlink" Target="http://bit.ly/2PaBzy0" TargetMode="External"/><Relationship Id="rId86" Type="http://schemas.openxmlformats.org/officeDocument/2006/relationships/hyperlink" Target="http://armanj.com/" TargetMode="External"/><Relationship Id="rId151" Type="http://schemas.openxmlformats.org/officeDocument/2006/relationships/hyperlink" Target="http://amirrezaa.ir/" TargetMode="External"/><Relationship Id="rId193" Type="http://schemas.openxmlformats.org/officeDocument/2006/relationships/hyperlink" Target="https://pbs.twimg.com/media/Dm-gmLaXcAEyQ0Z.jpg" TargetMode="External"/><Relationship Id="rId207" Type="http://schemas.openxmlformats.org/officeDocument/2006/relationships/hyperlink" Target="http://mekaeil.me/" TargetMode="External"/><Relationship Id="rId249" Type="http://schemas.openxmlformats.org/officeDocument/2006/relationships/hyperlink" Target="https://www.linkedin.com/in/soroush-nikpour-7b653bb3" TargetMode="External"/><Relationship Id="rId13" Type="http://schemas.openxmlformats.org/officeDocument/2006/relationships/hyperlink" Target="http://www.ponisha.ir/" TargetMode="External"/><Relationship Id="rId109" Type="http://schemas.openxmlformats.org/officeDocument/2006/relationships/hyperlink" Target="http://aminkhs.com/" TargetMode="External"/><Relationship Id="rId260" Type="http://schemas.openxmlformats.org/officeDocument/2006/relationships/hyperlink" Target="https://pbs.twimg.com/media/Dm91Oe8VsAE43KI.jpg" TargetMode="External"/><Relationship Id="rId316" Type="http://schemas.openxmlformats.org/officeDocument/2006/relationships/hyperlink" Target="http://isapanah.com/" TargetMode="External"/><Relationship Id="rId55" Type="http://schemas.openxmlformats.org/officeDocument/2006/relationships/hyperlink" Target="https://pbs.twimg.com/media/DnB7ZnzU4AE3acU.jpg" TargetMode="External"/><Relationship Id="rId97" Type="http://schemas.openxmlformats.org/officeDocument/2006/relationships/hyperlink" Target="https://pbs.twimg.com/media/Dm_Ah0zVAAAdRzk.jpg" TargetMode="External"/><Relationship Id="rId120" Type="http://schemas.openxmlformats.org/officeDocument/2006/relationships/hyperlink" Target="https://www.nima.today/" TargetMode="External"/><Relationship Id="rId358" Type="http://schemas.openxmlformats.org/officeDocument/2006/relationships/hyperlink" Target="http://www.saros.ir/" TargetMode="External"/><Relationship Id="rId162" Type="http://schemas.openxmlformats.org/officeDocument/2006/relationships/hyperlink" Target="http://isapanah.com/" TargetMode="External"/><Relationship Id="rId218" Type="http://schemas.openxmlformats.org/officeDocument/2006/relationships/hyperlink" Target="http://www.novinhub.com/" TargetMode="External"/><Relationship Id="rId271" Type="http://schemas.openxmlformats.org/officeDocument/2006/relationships/hyperlink" Target="http://www.pharzan.com/" TargetMode="External"/><Relationship Id="rId24" Type="http://schemas.openxmlformats.org/officeDocument/2006/relationships/hyperlink" Target="https://pbs.twimg.com/media/DnMkdaMU8AAVeh5.jpg" TargetMode="External"/><Relationship Id="rId66" Type="http://schemas.openxmlformats.org/officeDocument/2006/relationships/hyperlink" Target="http://livography.com/" TargetMode="External"/><Relationship Id="rId131" Type="http://schemas.openxmlformats.org/officeDocument/2006/relationships/hyperlink" Target="http://dribbble.com/kiawisherman" TargetMode="External"/><Relationship Id="rId327" Type="http://schemas.openxmlformats.org/officeDocument/2006/relationships/hyperlink" Target="https://twitter.com/sahar_sobhani/status/1039558313611014145" TargetMode="External"/><Relationship Id="rId173" Type="http://schemas.openxmlformats.org/officeDocument/2006/relationships/hyperlink" Target="http://hkazazi.com/" TargetMode="External"/><Relationship Id="rId229" Type="http://schemas.openxmlformats.org/officeDocument/2006/relationships/hyperlink" Target="https://en.m.wikipedia.org/wiki/Pomodoro_Technique" TargetMode="External"/><Relationship Id="rId240" Type="http://schemas.openxmlformats.org/officeDocument/2006/relationships/hyperlink" Target="http://www.mahdikhosravi.com/" TargetMode="External"/><Relationship Id="rId35" Type="http://schemas.openxmlformats.org/officeDocument/2006/relationships/hyperlink" Target="https://pbs.twimg.com/media/DnH0lOcXgAEzYoA.jpg" TargetMode="External"/><Relationship Id="rId77" Type="http://schemas.openxmlformats.org/officeDocument/2006/relationships/hyperlink" Target="http://zoomit.ir/" TargetMode="External"/><Relationship Id="rId100" Type="http://schemas.openxmlformats.org/officeDocument/2006/relationships/hyperlink" Target="http://www.saros.ir/" TargetMode="External"/><Relationship Id="rId282" Type="http://schemas.openxmlformats.org/officeDocument/2006/relationships/hyperlink" Target="http://last.fm/omid_azami" TargetMode="External"/><Relationship Id="rId338" Type="http://schemas.openxmlformats.org/officeDocument/2006/relationships/hyperlink" Target="https://pbs.twimg.com/media/Dm9TOiGXcAA5ocb.jpg" TargetMode="External"/><Relationship Id="rId8" Type="http://schemas.openxmlformats.org/officeDocument/2006/relationships/hyperlink" Target="https://pbs.twimg.com/media/DnoOdPMXsAAXDDN.jpg" TargetMode="External"/><Relationship Id="rId142" Type="http://schemas.openxmlformats.org/officeDocument/2006/relationships/hyperlink" Target="http://aminkhs.com/" TargetMode="External"/><Relationship Id="rId184" Type="http://schemas.openxmlformats.org/officeDocument/2006/relationships/hyperlink" Target="http://www.saros.ir/" TargetMode="External"/><Relationship Id="rId251" Type="http://schemas.openxmlformats.org/officeDocument/2006/relationships/hyperlink" Target="https://pbs.twimg.com/media/Dm94mG0U0AAJXQX.jpg" TargetMode="External"/><Relationship Id="rId46" Type="http://schemas.openxmlformats.org/officeDocument/2006/relationships/hyperlink" Target="https://pbs.twimg.com/media/DnELerBX4AAdv-I.jpg" TargetMode="External"/><Relationship Id="rId293" Type="http://schemas.openxmlformats.org/officeDocument/2006/relationships/hyperlink" Target="https://pbs.twimg.com/media/Dm9lk1OX0AAnqUX.jpg" TargetMode="External"/><Relationship Id="rId307" Type="http://schemas.openxmlformats.org/officeDocument/2006/relationships/hyperlink" Target="https://pbs.twimg.com/media/Dm9dpWkWsAEFiaR.jpg" TargetMode="External"/><Relationship Id="rId349" Type="http://schemas.openxmlformats.org/officeDocument/2006/relationships/hyperlink" Target="http://isapana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422"/>
  <sheetViews>
    <sheetView tabSelected="1" workbookViewId="0">
      <pane ySplit="1" topLeftCell="A2" activePane="bottomLeft" state="frozen"/>
      <selection pane="bottomLeft" sqref="A1:XFD1048576"/>
    </sheetView>
  </sheetViews>
  <sheetFormatPr defaultColWidth="14.453125" defaultRowHeight="15.75" customHeight="1"/>
  <cols>
    <col min="1" max="1" width="15.26953125" style="1" customWidth="1"/>
    <col min="2" max="2" width="14.453125" style="1"/>
    <col min="3" max="3" width="16.26953125" style="1" customWidth="1"/>
    <col min="4" max="4" width="41.54296875" style="1" customWidth="1"/>
    <col min="5" max="5" width="17.7265625" style="1" customWidth="1"/>
    <col min="6" max="9" width="16.08984375" style="1" customWidth="1"/>
    <col min="10" max="14" width="11.08984375" style="1" customWidth="1"/>
    <col min="15" max="15" width="14.453125" style="1"/>
    <col min="16" max="16" width="34.26953125" style="1" customWidth="1"/>
    <col min="17" max="17" width="19.7265625" style="1" customWidth="1"/>
    <col min="18" max="19" width="12" style="1" customWidth="1"/>
    <col min="20" max="16384" width="14.453125" style="1"/>
  </cols>
  <sheetData>
    <row r="1" spans="1:19" ht="29.25" customHeight="1">
      <c r="A1" s="15" t="s">
        <v>1037</v>
      </c>
      <c r="B1" s="13" t="s">
        <v>1036</v>
      </c>
      <c r="C1" s="13" t="s">
        <v>1035</v>
      </c>
      <c r="D1" s="14" t="s">
        <v>1034</v>
      </c>
      <c r="E1" s="13" t="s">
        <v>1033</v>
      </c>
      <c r="F1" s="13" t="s">
        <v>1032</v>
      </c>
      <c r="G1" s="13" t="s">
        <v>1031</v>
      </c>
      <c r="H1" s="13" t="s">
        <v>1024</v>
      </c>
      <c r="I1" s="13" t="s">
        <v>1030</v>
      </c>
      <c r="J1" s="13" t="s">
        <v>1029</v>
      </c>
      <c r="K1" s="13" t="s">
        <v>1028</v>
      </c>
      <c r="L1" s="13" t="s">
        <v>1027</v>
      </c>
      <c r="M1" s="13" t="s">
        <v>1026</v>
      </c>
      <c r="N1" s="13" t="s">
        <v>1025</v>
      </c>
      <c r="O1" s="13" t="s">
        <v>1024</v>
      </c>
      <c r="P1" s="14" t="s">
        <v>1023</v>
      </c>
      <c r="Q1" s="13" t="s">
        <v>1022</v>
      </c>
      <c r="R1" s="13" t="s">
        <v>1021</v>
      </c>
      <c r="S1" s="13" t="s">
        <v>1020</v>
      </c>
    </row>
    <row r="2" spans="1:19" ht="40">
      <c r="A2" s="8">
        <v>43367.7966087963</v>
      </c>
      <c r="B2" s="11" t="str">
        <f>HYPERLINK("https://twitter.com/ponisha","@ponisha")</f>
        <v>@ponisha</v>
      </c>
      <c r="C2" s="6" t="s">
        <v>960</v>
      </c>
      <c r="D2" s="5" t="s">
        <v>1019</v>
      </c>
      <c r="E2" s="9" t="str">
        <f>HYPERLINK("https://twitter.com/ponisha/status/1044249377408249858","1044249377408249858")</f>
        <v>1044249377408249858</v>
      </c>
      <c r="F2" s="4" t="s">
        <v>1018</v>
      </c>
      <c r="G2" s="10" t="s">
        <v>1015</v>
      </c>
      <c r="H2" s="4"/>
      <c r="I2" s="10" t="str">
        <f>HYPERLINK("http://twitter.com/download/android","Twitter for Android")</f>
        <v>Twitter for Android</v>
      </c>
      <c r="J2" s="2">
        <v>5640</v>
      </c>
      <c r="K2" s="2">
        <v>237</v>
      </c>
      <c r="L2" s="2">
        <v>56</v>
      </c>
      <c r="M2" s="2"/>
      <c r="N2" s="8">
        <v>40288.506331018521</v>
      </c>
      <c r="O2" s="4" t="s">
        <v>27</v>
      </c>
      <c r="P2" s="3" t="s">
        <v>956</v>
      </c>
      <c r="Q2" s="10" t="s">
        <v>955</v>
      </c>
      <c r="R2" s="4"/>
      <c r="S2" s="9" t="str">
        <f>HYPERLINK("https://pbs.twimg.com/profile_images/608540913002926080/C3XQDidc.png","View")</f>
        <v>View</v>
      </c>
    </row>
    <row r="3" spans="1:19" ht="30">
      <c r="A3" s="8">
        <v>43367.45480324074</v>
      </c>
      <c r="B3" s="11" t="str">
        <f>HYPERLINK("https://twitter.com/BinoshaCast","@BinoshaCast")</f>
        <v>@BinoshaCast</v>
      </c>
      <c r="C3" s="6" t="s">
        <v>524</v>
      </c>
      <c r="D3" s="5" t="s">
        <v>1017</v>
      </c>
      <c r="E3" s="9" t="str">
        <f>HYPERLINK("https://twitter.com/BinoshaCast/status/1044125512208187392","1044125512208187392")</f>
        <v>1044125512208187392</v>
      </c>
      <c r="F3" s="4" t="s">
        <v>1016</v>
      </c>
      <c r="G3" s="10" t="s">
        <v>1015</v>
      </c>
      <c r="H3" s="4"/>
      <c r="I3" s="10" t="str">
        <f>HYPERLINK("https://about.twitter.com/products/tweetdeck","TweetDeck")</f>
        <v>TweetDeck</v>
      </c>
      <c r="J3" s="2">
        <v>282</v>
      </c>
      <c r="K3" s="2">
        <v>42</v>
      </c>
      <c r="L3" s="2">
        <v>8</v>
      </c>
      <c r="M3" s="2"/>
      <c r="N3" s="8">
        <v>43289.474386574075</v>
      </c>
      <c r="O3" s="4"/>
      <c r="P3" s="3" t="s">
        <v>521</v>
      </c>
      <c r="Q3" s="10" t="s">
        <v>520</v>
      </c>
      <c r="R3" s="4"/>
      <c r="S3" s="9" t="str">
        <f>HYPERLINK("https://pbs.twimg.com/profile_images/1020748013428461570/NfLjaoHw.jpg","View")</f>
        <v>View</v>
      </c>
    </row>
    <row r="4" spans="1:19" ht="30">
      <c r="A4" s="8">
        <v>43366.71256944444</v>
      </c>
      <c r="B4" s="11" t="str">
        <f>HYPERLINK("https://twitter.com/BinoshaCast","@BinoshaCast")</f>
        <v>@BinoshaCast</v>
      </c>
      <c r="C4" s="6" t="s">
        <v>524</v>
      </c>
      <c r="D4" s="5" t="s">
        <v>1014</v>
      </c>
      <c r="E4" s="9" t="str">
        <f>HYPERLINK("https://twitter.com/BinoshaCast/status/1043856535955345408","1043856535955345408")</f>
        <v>1043856535955345408</v>
      </c>
      <c r="F4" s="10" t="s">
        <v>1013</v>
      </c>
      <c r="G4" s="10" t="s">
        <v>1012</v>
      </c>
      <c r="H4" s="4"/>
      <c r="I4" s="10" t="str">
        <f>HYPERLINK("https://about.twitter.com/products/tweetdeck","TweetDeck")</f>
        <v>TweetDeck</v>
      </c>
      <c r="J4" s="2">
        <v>281</v>
      </c>
      <c r="K4" s="2">
        <v>42</v>
      </c>
      <c r="L4" s="2">
        <v>8</v>
      </c>
      <c r="M4" s="2"/>
      <c r="N4" s="8">
        <v>43289.474386574075</v>
      </c>
      <c r="O4" s="4"/>
      <c r="P4" s="3" t="s">
        <v>521</v>
      </c>
      <c r="Q4" s="10" t="s">
        <v>520</v>
      </c>
      <c r="R4" s="4"/>
      <c r="S4" s="9" t="str">
        <f>HYPERLINK("https://pbs.twimg.com/profile_images/1020748013428461570/NfLjaoHw.jpg","View")</f>
        <v>View</v>
      </c>
    </row>
    <row r="5" spans="1:19" ht="30">
      <c r="A5" s="8">
        <v>43364.841238425928</v>
      </c>
      <c r="B5" s="11" t="str">
        <f>HYPERLINK("https://twitter.com/HoomanMns","@HoomanMns")</f>
        <v>@HoomanMns</v>
      </c>
      <c r="C5" s="6" t="s">
        <v>1011</v>
      </c>
      <c r="D5" s="5" t="s">
        <v>1010</v>
      </c>
      <c r="E5" s="9" t="str">
        <f>HYPERLINK("https://twitter.com/HoomanMns/status/1043163286710177794","1043163286710177794")</f>
        <v>1043163286710177794</v>
      </c>
      <c r="F5" s="4"/>
      <c r="G5" s="10" t="s">
        <v>1009</v>
      </c>
      <c r="H5" s="4"/>
      <c r="I5" s="10" t="str">
        <f>HYPERLINK("http://twitter.com","Twitter Web Client")</f>
        <v>Twitter Web Client</v>
      </c>
      <c r="J5" s="2">
        <v>11</v>
      </c>
      <c r="K5" s="2">
        <v>43</v>
      </c>
      <c r="L5" s="2">
        <v>0</v>
      </c>
      <c r="M5" s="2"/>
      <c r="N5" s="8">
        <v>41917.550150462965</v>
      </c>
      <c r="O5" s="4" t="s">
        <v>6</v>
      </c>
      <c r="P5" s="3" t="s">
        <v>1008</v>
      </c>
      <c r="Q5" s="10" t="s">
        <v>1007</v>
      </c>
      <c r="R5" s="4"/>
      <c r="S5" s="9" t="str">
        <f>HYPERLINK("https://pbs.twimg.com/profile_images/1020949966569684993/QWlN4g_y.jpg","View")</f>
        <v>View</v>
      </c>
    </row>
    <row r="6" spans="1:19" ht="30">
      <c r="A6" s="8">
        <v>43364.451099537036</v>
      </c>
      <c r="B6" s="11" t="str">
        <f>HYPERLINK("https://twitter.com/malahatmehraban","@malahatmehraban")</f>
        <v>@malahatmehraban</v>
      </c>
      <c r="C6" s="6" t="s">
        <v>1002</v>
      </c>
      <c r="D6" s="5" t="s">
        <v>1006</v>
      </c>
      <c r="E6" s="9" t="str">
        <f>HYPERLINK("https://twitter.com/malahatmehraban/status/1043021906826256384","1043021906826256384")</f>
        <v>1043021906826256384</v>
      </c>
      <c r="F6" s="4"/>
      <c r="G6" s="4"/>
      <c r="H6" s="4"/>
      <c r="I6" s="10" t="str">
        <f>HYPERLINK("http://twitter.com/download/android","Twitter for Android")</f>
        <v>Twitter for Android</v>
      </c>
      <c r="J6" s="2">
        <v>3</v>
      </c>
      <c r="K6" s="2">
        <v>8</v>
      </c>
      <c r="L6" s="2">
        <v>0</v>
      </c>
      <c r="M6" s="2"/>
      <c r="N6" s="8">
        <v>43356.873749999999</v>
      </c>
      <c r="O6" s="4" t="s">
        <v>484</v>
      </c>
      <c r="P6" s="3" t="s">
        <v>1000</v>
      </c>
      <c r="Q6" s="4"/>
      <c r="R6" s="4"/>
      <c r="S6" s="9" t="str">
        <f>HYPERLINK("https://pbs.twimg.com/profile_images/1040475467457822720/GAlwcnZA.jpg","View")</f>
        <v>View</v>
      </c>
    </row>
    <row r="7" spans="1:19" ht="40">
      <c r="A7" s="8">
        <v>43364.136840277773</v>
      </c>
      <c r="B7" s="11" t="str">
        <f>HYPERLINK("https://twitter.com/aminfarhang","@aminfarhang")</f>
        <v>@aminfarhang</v>
      </c>
      <c r="C7" s="6" t="s">
        <v>1005</v>
      </c>
      <c r="D7" s="5" t="s">
        <v>1004</v>
      </c>
      <c r="E7" s="9" t="str">
        <f>HYPERLINK("https://twitter.com/aminfarhang/status/1042908020613820416","1042908020613820416")</f>
        <v>1042908020613820416</v>
      </c>
      <c r="F7" s="4"/>
      <c r="G7" s="10" t="s">
        <v>1003</v>
      </c>
      <c r="H7" s="4"/>
      <c r="I7" s="10" t="str">
        <f>HYPERLINK("http://twitter.com/download/android","Twitter for Android")</f>
        <v>Twitter for Android</v>
      </c>
      <c r="J7" s="2">
        <v>199</v>
      </c>
      <c r="K7" s="2">
        <v>79</v>
      </c>
      <c r="L7" s="2">
        <v>0</v>
      </c>
      <c r="M7" s="2"/>
      <c r="N7" s="8">
        <v>40877.835509259261</v>
      </c>
      <c r="O7" s="4"/>
      <c r="P7" s="3" t="s">
        <v>740</v>
      </c>
      <c r="Q7" s="10" t="s">
        <v>739</v>
      </c>
      <c r="R7" s="4"/>
      <c r="S7" s="9" t="str">
        <f>HYPERLINK("https://pbs.twimg.com/profile_images/938077251173863425/RBI1JdCd.jpg","View")</f>
        <v>View</v>
      </c>
    </row>
    <row r="8" spans="1:19" ht="20">
      <c r="A8" s="8">
        <v>43362.001828703702</v>
      </c>
      <c r="B8" s="11" t="str">
        <f>HYPERLINK("https://twitter.com/malahatmehraban","@malahatmehraban")</f>
        <v>@malahatmehraban</v>
      </c>
      <c r="C8" s="6" t="s">
        <v>1002</v>
      </c>
      <c r="D8" s="5" t="s">
        <v>1001</v>
      </c>
      <c r="E8" s="9" t="str">
        <f>HYPERLINK("https://twitter.com/malahatmehraban/status/1042134319437729792","1042134319437729792")</f>
        <v>1042134319437729792</v>
      </c>
      <c r="F8" s="4"/>
      <c r="G8" s="4"/>
      <c r="H8" s="4"/>
      <c r="I8" s="10" t="str">
        <f>HYPERLINK("http://twitter.com/download/android","Twitter for Android")</f>
        <v>Twitter for Android</v>
      </c>
      <c r="J8" s="2">
        <v>5</v>
      </c>
      <c r="K8" s="2">
        <v>8</v>
      </c>
      <c r="L8" s="2">
        <v>0</v>
      </c>
      <c r="M8" s="2"/>
      <c r="N8" s="8">
        <v>43356.873749999999</v>
      </c>
      <c r="O8" s="4" t="s">
        <v>484</v>
      </c>
      <c r="P8" s="3" t="s">
        <v>1000</v>
      </c>
      <c r="Q8" s="4"/>
      <c r="R8" s="4"/>
      <c r="S8" s="9" t="str">
        <f>HYPERLINK("https://pbs.twimg.com/profile_images/1040475467457822720/GAlwcnZA.jpg","View")</f>
        <v>View</v>
      </c>
    </row>
    <row r="9" spans="1:19" ht="40">
      <c r="A9" s="8">
        <v>43361.915127314816</v>
      </c>
      <c r="B9" s="11" t="str">
        <f>HYPERLINK("https://twitter.com/Roshanyyy","@Roshanyyy")</f>
        <v>@Roshanyyy</v>
      </c>
      <c r="C9" s="6" t="s">
        <v>999</v>
      </c>
      <c r="D9" s="5" t="s">
        <v>998</v>
      </c>
      <c r="E9" s="9" t="str">
        <f>HYPERLINK("https://twitter.com/Roshanyyy/status/1042102899629846528","1042102899629846528")</f>
        <v>1042102899629846528</v>
      </c>
      <c r="F9" s="4"/>
      <c r="G9" s="10" t="s">
        <v>997</v>
      </c>
      <c r="H9" s="4"/>
      <c r="I9" s="10" t="str">
        <f>HYPERLINK("http://twitter.com/download/iphone","Twitter for iPhone")</f>
        <v>Twitter for iPhone</v>
      </c>
      <c r="J9" s="2">
        <v>1293</v>
      </c>
      <c r="K9" s="2">
        <v>159</v>
      </c>
      <c r="L9" s="2">
        <v>8</v>
      </c>
      <c r="M9" s="2"/>
      <c r="N9" s="8">
        <v>42272.474120370374</v>
      </c>
      <c r="O9" s="4" t="s">
        <v>996</v>
      </c>
      <c r="P9" s="3" t="s">
        <v>995</v>
      </c>
      <c r="Q9" s="10" t="s">
        <v>994</v>
      </c>
      <c r="R9" s="4"/>
      <c r="S9" s="9" t="str">
        <f>HYPERLINK("https://pbs.twimg.com/profile_images/994099731839246336/Z-3buBUp.jpg","View")</f>
        <v>View</v>
      </c>
    </row>
    <row r="10" spans="1:19" ht="30">
      <c r="A10" s="8">
        <v>43361.743460648147</v>
      </c>
      <c r="B10" s="11" t="str">
        <f>HYPERLINK("https://twitter.com/TechPinHQ","@TechPinHQ")</f>
        <v>@TechPinHQ</v>
      </c>
      <c r="C10" s="6" t="s">
        <v>993</v>
      </c>
      <c r="D10" s="5" t="s">
        <v>992</v>
      </c>
      <c r="E10" s="9" t="str">
        <f>HYPERLINK("https://twitter.com/TechPinHQ/status/1042040689587052544","1042040689587052544")</f>
        <v>1042040689587052544</v>
      </c>
      <c r="F10" s="10" t="s">
        <v>991</v>
      </c>
      <c r="G10" s="10" t="s">
        <v>990</v>
      </c>
      <c r="H10" s="4"/>
      <c r="I10" s="10" t="str">
        <f>HYPERLINK("https://about.twitter.com/products/tweetdeck","TweetDeck")</f>
        <v>TweetDeck</v>
      </c>
      <c r="J10" s="2">
        <v>499</v>
      </c>
      <c r="K10" s="2">
        <v>921</v>
      </c>
      <c r="L10" s="2">
        <v>12</v>
      </c>
      <c r="M10" s="2"/>
      <c r="N10" s="8">
        <v>42716.803518518514</v>
      </c>
      <c r="O10" s="4"/>
      <c r="P10" s="3" t="s">
        <v>989</v>
      </c>
      <c r="Q10" s="10" t="s">
        <v>988</v>
      </c>
      <c r="R10" s="4"/>
      <c r="S10" s="9" t="str">
        <f>HYPERLINK("https://pbs.twimg.com/profile_images/851387007104425984/8hK-TTmZ.jpg","View")</f>
        <v>View</v>
      </c>
    </row>
    <row r="11" spans="1:19" ht="20">
      <c r="A11" s="8">
        <v>43361.536724537036</v>
      </c>
      <c r="B11" s="11" t="str">
        <f>HYPERLINK("https://twitter.com/bahmankhalafi","@bahmankhalafi")</f>
        <v>@bahmankhalafi</v>
      </c>
      <c r="C11" s="6" t="s">
        <v>987</v>
      </c>
      <c r="D11" s="5" t="s">
        <v>986</v>
      </c>
      <c r="E11" s="9" t="str">
        <f>HYPERLINK("https://twitter.com/bahmankhalafi/status/1041965771939700736","1041965771939700736")</f>
        <v>1041965771939700736</v>
      </c>
      <c r="F11" s="4"/>
      <c r="G11" s="4"/>
      <c r="H11" s="4"/>
      <c r="I11" s="10" t="str">
        <f>HYPERLINK("http://twitter.com","Twitter Web Client")</f>
        <v>Twitter Web Client</v>
      </c>
      <c r="J11" s="2">
        <v>94</v>
      </c>
      <c r="K11" s="2">
        <v>205</v>
      </c>
      <c r="L11" s="2">
        <v>0</v>
      </c>
      <c r="M11" s="2"/>
      <c r="N11" s="8">
        <v>40728.988020833334</v>
      </c>
      <c r="O11" s="4" t="s">
        <v>985</v>
      </c>
      <c r="P11" s="3" t="s">
        <v>984</v>
      </c>
      <c r="Q11" s="10" t="s">
        <v>983</v>
      </c>
      <c r="R11" s="4"/>
      <c r="S11" s="9" t="str">
        <f>HYPERLINK("https://pbs.twimg.com/profile_images/1426438510/me.jpg","View")</f>
        <v>View</v>
      </c>
    </row>
    <row r="12" spans="1:19" ht="30">
      <c r="A12" s="8">
        <v>43361.063611111109</v>
      </c>
      <c r="B12" s="11" t="str">
        <f>HYPERLINK("https://twitter.com/Schmidtologism","@Schmidtologism")</f>
        <v>@Schmidtologism</v>
      </c>
      <c r="C12" s="6" t="s">
        <v>982</v>
      </c>
      <c r="D12" s="5" t="s">
        <v>981</v>
      </c>
      <c r="E12" s="9" t="str">
        <f>HYPERLINK("https://twitter.com/Schmidtologism/status/1041794320553140225","1041794320553140225")</f>
        <v>1041794320553140225</v>
      </c>
      <c r="F12" s="4"/>
      <c r="G12" s="10" t="s">
        <v>980</v>
      </c>
      <c r="H12" s="4"/>
      <c r="I12" s="10" t="str">
        <f>HYPERLINK("http://twitter.com","Twitter Web Client")</f>
        <v>Twitter Web Client</v>
      </c>
      <c r="J12" s="2">
        <v>24</v>
      </c>
      <c r="K12" s="2">
        <v>67</v>
      </c>
      <c r="L12" s="2">
        <v>0</v>
      </c>
      <c r="M12" s="2"/>
      <c r="N12" s="8">
        <v>42854.810185185182</v>
      </c>
      <c r="O12" s="4" t="s">
        <v>394</v>
      </c>
      <c r="P12" s="3" t="s">
        <v>979</v>
      </c>
      <c r="Q12" s="4"/>
      <c r="R12" s="4"/>
      <c r="S12" s="9" t="str">
        <f>HYPERLINK("https://pbs.twimg.com/profile_images/1004824153470521344/RYmokEeX.jpg","View")</f>
        <v>View</v>
      </c>
    </row>
    <row r="13" spans="1:19" ht="40">
      <c r="A13" s="8">
        <v>43360.970682870371</v>
      </c>
      <c r="B13" s="11" t="str">
        <f>HYPERLINK("https://twitter.com/Zigool","@Zigool")</f>
        <v>@Zigool</v>
      </c>
      <c r="C13" s="6" t="s">
        <v>783</v>
      </c>
      <c r="D13" s="5" t="s">
        <v>978</v>
      </c>
      <c r="E13" s="9" t="str">
        <f>HYPERLINK("https://twitter.com/Zigool/status/1041760643408379905","1041760643408379905")</f>
        <v>1041760643408379905</v>
      </c>
      <c r="F13" s="4"/>
      <c r="G13" s="10" t="s">
        <v>977</v>
      </c>
      <c r="H13" s="4"/>
      <c r="I13" s="10" t="str">
        <f>HYPERLINK("http://twitter.com/#!/download/ipad","Twitter for iPad")</f>
        <v>Twitter for iPad</v>
      </c>
      <c r="J13" s="2">
        <v>142</v>
      </c>
      <c r="K13" s="2">
        <v>54</v>
      </c>
      <c r="L13" s="2">
        <v>0</v>
      </c>
      <c r="M13" s="2"/>
      <c r="N13" s="8">
        <v>39213.609155092592</v>
      </c>
      <c r="O13" s="4"/>
      <c r="P13" s="3" t="s">
        <v>976</v>
      </c>
      <c r="Q13" s="4"/>
      <c r="R13" s="4"/>
      <c r="S13" s="9" t="str">
        <f>HYPERLINK("https://pbs.twimg.com/profile_images/1000408785385676800/wVqeNXrX.jpg","View")</f>
        <v>View</v>
      </c>
    </row>
    <row r="14" spans="1:19" ht="30">
      <c r="A14" s="8">
        <v>43360.900474537033</v>
      </c>
      <c r="B14" s="11" t="str">
        <f>HYPERLINK("https://twitter.com/mrmowji","@mrmowji")</f>
        <v>@mrmowji</v>
      </c>
      <c r="C14" s="6" t="s">
        <v>975</v>
      </c>
      <c r="D14" s="5" t="s">
        <v>974</v>
      </c>
      <c r="E14" s="9" t="str">
        <f>HYPERLINK("https://twitter.com/mrmowji/status/1041735200915382272","1041735200915382272")</f>
        <v>1041735200915382272</v>
      </c>
      <c r="F14" s="4"/>
      <c r="G14" s="4"/>
      <c r="H14" s="4"/>
      <c r="I14" s="10" t="str">
        <f>HYPERLINK("http://twitter.com","Twitter Web Client")</f>
        <v>Twitter Web Client</v>
      </c>
      <c r="J14" s="2">
        <v>31</v>
      </c>
      <c r="K14" s="2">
        <v>119</v>
      </c>
      <c r="L14" s="2">
        <v>0</v>
      </c>
      <c r="M14" s="2"/>
      <c r="N14" s="8">
        <v>40568.899143518516</v>
      </c>
      <c r="O14" s="4"/>
      <c r="P14" s="3" t="s">
        <v>973</v>
      </c>
      <c r="Q14" s="4"/>
      <c r="R14" s="4"/>
      <c r="S14" s="9" t="str">
        <f>HYPERLINK("https://pbs.twimg.com/profile_images/1012277608392765440/uvWh09EP.jpg","View")</f>
        <v>View</v>
      </c>
    </row>
    <row r="15" spans="1:19" ht="20">
      <c r="A15" s="8">
        <v>43360.449780092589</v>
      </c>
      <c r="B15" s="11" t="str">
        <f>HYPERLINK("https://twitter.com/Atabakakson","@Atabakakson")</f>
        <v>@Atabakakson</v>
      </c>
      <c r="C15" s="6" t="s">
        <v>34</v>
      </c>
      <c r="D15" s="5" t="s">
        <v>972</v>
      </c>
      <c r="E15" s="9" t="str">
        <f>HYPERLINK("https://twitter.com/Atabakakson/status/1041571878157144064","1041571878157144064")</f>
        <v>1041571878157144064</v>
      </c>
      <c r="F15" s="4"/>
      <c r="G15" s="10" t="s">
        <v>971</v>
      </c>
      <c r="H15" s="4"/>
      <c r="I15" s="10" t="str">
        <f>HYPERLINK("http://twitter.com/download/iphone","Twitter for iPhone")</f>
        <v>Twitter for iPhone</v>
      </c>
      <c r="J15" s="2">
        <v>2141</v>
      </c>
      <c r="K15" s="2">
        <v>2833</v>
      </c>
      <c r="L15" s="2">
        <v>14</v>
      </c>
      <c r="M15" s="2"/>
      <c r="N15" s="8">
        <v>40837.660821759258</v>
      </c>
      <c r="O15" s="4" t="s">
        <v>32</v>
      </c>
      <c r="P15" s="3" t="s">
        <v>31</v>
      </c>
      <c r="Q15" s="10" t="s">
        <v>30</v>
      </c>
      <c r="R15" s="4"/>
      <c r="S15" s="9" t="str">
        <f>HYPERLINK("https://pbs.twimg.com/profile_images/1019290045600141312/fdmaNjBb.jpg","View")</f>
        <v>View</v>
      </c>
    </row>
    <row r="16" spans="1:19" ht="30">
      <c r="A16" s="8">
        <v>43359.857430555552</v>
      </c>
      <c r="B16" s="11" t="str">
        <f>HYPERLINK("https://twitter.com/ponisha","@ponisha")</f>
        <v>@ponisha</v>
      </c>
      <c r="C16" s="6" t="s">
        <v>960</v>
      </c>
      <c r="D16" s="5" t="s">
        <v>970</v>
      </c>
      <c r="E16" s="9" t="str">
        <f>HYPERLINK("https://twitter.com/ponisha/status/1041357216043941888","1041357216043941888")</f>
        <v>1041357216043941888</v>
      </c>
      <c r="F16" s="10" t="s">
        <v>969</v>
      </c>
      <c r="G16" s="4"/>
      <c r="H16" s="4"/>
      <c r="I16" s="10" t="str">
        <f>HYPERLINK("http://twitter.com/download/android","Twitter for Android")</f>
        <v>Twitter for Android</v>
      </c>
      <c r="J16" s="2">
        <v>5584</v>
      </c>
      <c r="K16" s="2">
        <v>238</v>
      </c>
      <c r="L16" s="2">
        <v>57</v>
      </c>
      <c r="M16" s="2"/>
      <c r="N16" s="8">
        <v>40288.506331018521</v>
      </c>
      <c r="O16" s="4" t="s">
        <v>27</v>
      </c>
      <c r="P16" s="3" t="s">
        <v>956</v>
      </c>
      <c r="Q16" s="10" t="s">
        <v>955</v>
      </c>
      <c r="R16" s="4"/>
      <c r="S16" s="9" t="str">
        <f>HYPERLINK("https://pbs.twimg.com/profile_images/608540913002926080/C3XQDidc.png","View")</f>
        <v>View</v>
      </c>
    </row>
    <row r="17" spans="1:19" ht="50">
      <c r="A17" s="8">
        <v>43359.645844907413</v>
      </c>
      <c r="B17" s="11" t="str">
        <f>HYPERLINK("https://twitter.com/gadirsa1","@gadirsa1")</f>
        <v>@gadirsa1</v>
      </c>
      <c r="C17" s="6" t="s">
        <v>427</v>
      </c>
      <c r="D17" s="5" t="s">
        <v>968</v>
      </c>
      <c r="E17" s="9" t="str">
        <f>HYPERLINK("https://twitter.com/gadirsa1/status/1041280539301425152","1041280539301425152")</f>
        <v>1041280539301425152</v>
      </c>
      <c r="F17" s="4" t="s">
        <v>967</v>
      </c>
      <c r="G17" s="10" t="s">
        <v>966</v>
      </c>
      <c r="H17" s="4"/>
      <c r="I17" s="10" t="str">
        <f>HYPERLINK("http://twitter.com/download/iphone","Twitter for iPhone")</f>
        <v>Twitter for iPhone</v>
      </c>
      <c r="J17" s="2">
        <v>1345</v>
      </c>
      <c r="K17" s="2">
        <v>2449</v>
      </c>
      <c r="L17" s="2">
        <v>9</v>
      </c>
      <c r="M17" s="2"/>
      <c r="N17" s="8">
        <v>40612.476967592593</v>
      </c>
      <c r="O17" s="4" t="s">
        <v>425</v>
      </c>
      <c r="P17" s="3" t="s">
        <v>424</v>
      </c>
      <c r="Q17" s="10" t="s">
        <v>423</v>
      </c>
      <c r="R17" s="4"/>
      <c r="S17" s="9" t="str">
        <f>HYPERLINK("https://pbs.twimg.com/profile_images/998961530799505409/jKHcmjf6.jpg","View")</f>
        <v>View</v>
      </c>
    </row>
    <row r="18" spans="1:19" ht="60">
      <c r="A18" s="8">
        <v>43359.069976851853</v>
      </c>
      <c r="B18" s="11" t="str">
        <f>HYPERLINK("https://twitter.com/Niazimanesh","@Niazimanesh")</f>
        <v>@Niazimanesh</v>
      </c>
      <c r="C18" s="6" t="s">
        <v>965</v>
      </c>
      <c r="D18" s="5" t="s">
        <v>964</v>
      </c>
      <c r="E18" s="9" t="str">
        <f>HYPERLINK("https://twitter.com/Niazimanesh/status/1041071853471772673","1041071853471772673")</f>
        <v>1041071853471772673</v>
      </c>
      <c r="F18" s="10" t="s">
        <v>963</v>
      </c>
      <c r="G18" s="4"/>
      <c r="H18" s="4"/>
      <c r="I18" s="10" t="str">
        <f>HYPERLINK("http://twitter.com/download/iphone","Twitter for iPhone")</f>
        <v>Twitter for iPhone</v>
      </c>
      <c r="J18" s="2">
        <v>506</v>
      </c>
      <c r="K18" s="2">
        <v>199</v>
      </c>
      <c r="L18" s="2">
        <v>5</v>
      </c>
      <c r="M18" s="2"/>
      <c r="N18" s="8">
        <v>41173.824803240743</v>
      </c>
      <c r="O18" s="4"/>
      <c r="P18" s="3" t="s">
        <v>962</v>
      </c>
      <c r="Q18" s="10" t="s">
        <v>961</v>
      </c>
      <c r="R18" s="4"/>
      <c r="S18" s="9" t="str">
        <f>HYPERLINK("https://pbs.twimg.com/profile_images/991337606737776640/IsV9AM9A.jpg","View")</f>
        <v>View</v>
      </c>
    </row>
    <row r="19" spans="1:19" ht="30">
      <c r="A19" s="8">
        <v>43358.80268518519</v>
      </c>
      <c r="B19" s="11" t="str">
        <f>HYPERLINK("https://twitter.com/ponisha","@ponisha")</f>
        <v>@ponisha</v>
      </c>
      <c r="C19" s="6" t="s">
        <v>960</v>
      </c>
      <c r="D19" s="5" t="s">
        <v>959</v>
      </c>
      <c r="E19" s="9" t="str">
        <f>HYPERLINK("https://twitter.com/ponisha/status/1040974988902375424","1040974988902375424")</f>
        <v>1040974988902375424</v>
      </c>
      <c r="F19" s="10" t="s">
        <v>958</v>
      </c>
      <c r="G19" s="10" t="s">
        <v>957</v>
      </c>
      <c r="H19" s="4"/>
      <c r="I19" s="10" t="str">
        <f>HYPERLINK("http://twitter.com/download/android","Twitter for Android")</f>
        <v>Twitter for Android</v>
      </c>
      <c r="J19" s="2">
        <v>5562</v>
      </c>
      <c r="K19" s="2">
        <v>238</v>
      </c>
      <c r="L19" s="2">
        <v>58</v>
      </c>
      <c r="M19" s="2"/>
      <c r="N19" s="8">
        <v>40288.506331018521</v>
      </c>
      <c r="O19" s="4" t="s">
        <v>27</v>
      </c>
      <c r="P19" s="3" t="s">
        <v>956</v>
      </c>
      <c r="Q19" s="10" t="s">
        <v>955</v>
      </c>
      <c r="R19" s="4"/>
      <c r="S19" s="9" t="str">
        <f>HYPERLINK("https://pbs.twimg.com/profile_images/608540913002926080/C3XQDidc.png","View")</f>
        <v>View</v>
      </c>
    </row>
    <row r="20" spans="1:19" ht="20">
      <c r="A20" s="8">
        <v>43358.690439814818</v>
      </c>
      <c r="B20" s="11" t="str">
        <f>HYPERLINK("https://twitter.com/1edami","@1edami")</f>
        <v>@1edami</v>
      </c>
      <c r="C20" s="6" t="s">
        <v>218</v>
      </c>
      <c r="D20" s="5" t="s">
        <v>954</v>
      </c>
      <c r="E20" s="9" t="str">
        <f>HYPERLINK("https://twitter.com/1edami/status/1040934313456492549","1040934313456492549")</f>
        <v>1040934313456492549</v>
      </c>
      <c r="F20" s="10" t="s">
        <v>953</v>
      </c>
      <c r="G20" s="10" t="s">
        <v>952</v>
      </c>
      <c r="H20" s="4"/>
      <c r="I20" s="10" t="str">
        <f>HYPERLINK("https://mobile.twitter.com","Twitter Lite")</f>
        <v>Twitter Lite</v>
      </c>
      <c r="J20" s="2">
        <v>369</v>
      </c>
      <c r="K20" s="2">
        <v>325</v>
      </c>
      <c r="L20" s="2">
        <v>3</v>
      </c>
      <c r="M20" s="2"/>
      <c r="N20" s="8">
        <v>40648.641516203701</v>
      </c>
      <c r="O20" s="4" t="s">
        <v>216</v>
      </c>
      <c r="P20" s="3" t="s">
        <v>215</v>
      </c>
      <c r="Q20" s="4"/>
      <c r="R20" s="4"/>
      <c r="S20" s="9" t="str">
        <f>HYPERLINK("https://pbs.twimg.com/profile_images/1007124709908140032/q1tXxrg0.jpg","View")</f>
        <v>View</v>
      </c>
    </row>
    <row r="21" spans="1:19" ht="20">
      <c r="A21" s="8">
        <v>43358.656921296293</v>
      </c>
      <c r="B21" s="11" t="str">
        <f>HYPERLINK("https://twitter.com/Mehranabbac","@Mehranabbac")</f>
        <v>@Mehranabbac</v>
      </c>
      <c r="C21" s="6" t="s">
        <v>951</v>
      </c>
      <c r="D21" s="5" t="s">
        <v>950</v>
      </c>
      <c r="E21" s="9" t="str">
        <f>HYPERLINK("https://twitter.com/Mehranabbac/status/1040922164315205632","1040922164315205632")</f>
        <v>1040922164315205632</v>
      </c>
      <c r="F21" s="4"/>
      <c r="G21" s="4"/>
      <c r="H21" s="4"/>
      <c r="I21" s="10" t="str">
        <f>HYPERLINK("http://twitter.com/download/iphone","Twitter for iPhone")</f>
        <v>Twitter for iPhone</v>
      </c>
      <c r="J21" s="2">
        <v>247</v>
      </c>
      <c r="K21" s="2">
        <v>107</v>
      </c>
      <c r="L21" s="2">
        <v>4</v>
      </c>
      <c r="M21" s="2"/>
      <c r="N21" s="8">
        <v>41339.092280092591</v>
      </c>
      <c r="O21" s="4" t="s">
        <v>949</v>
      </c>
      <c r="P21" s="3" t="s">
        <v>948</v>
      </c>
      <c r="Q21" s="10" t="s">
        <v>947</v>
      </c>
      <c r="R21" s="4"/>
      <c r="S21" s="9" t="str">
        <f>HYPERLINK("https://pbs.twimg.com/profile_images/1020273383752327168/QW-ybJLQ.jpg","View")</f>
        <v>View</v>
      </c>
    </row>
    <row r="22" spans="1:19" ht="40">
      <c r="A22" s="8">
        <v>43358.546342592592</v>
      </c>
      <c r="B22" s="11" t="str">
        <f>HYPERLINK("https://twitter.com/VakavicAI","@VakavicAI")</f>
        <v>@VakavicAI</v>
      </c>
      <c r="C22" s="6" t="s">
        <v>946</v>
      </c>
      <c r="D22" s="5" t="s">
        <v>945</v>
      </c>
      <c r="E22" s="9" t="str">
        <f>HYPERLINK("https://twitter.com/VakavicAI/status/1040882093658697728","1040882093658697728")</f>
        <v>1040882093658697728</v>
      </c>
      <c r="F22" s="10" t="s">
        <v>944</v>
      </c>
      <c r="G22" s="10" t="s">
        <v>943</v>
      </c>
      <c r="H22" s="4"/>
      <c r="I22" s="10" t="str">
        <f>HYPERLINK("http://twitter.com/download/android","Twitter for Android")</f>
        <v>Twitter for Android</v>
      </c>
      <c r="J22" s="2">
        <v>75</v>
      </c>
      <c r="K22" s="2">
        <v>4</v>
      </c>
      <c r="L22" s="2">
        <v>2</v>
      </c>
      <c r="M22" s="2"/>
      <c r="N22" s="8">
        <v>42563.837881944448</v>
      </c>
      <c r="O22" s="4" t="s">
        <v>6</v>
      </c>
      <c r="P22" s="3" t="s">
        <v>942</v>
      </c>
      <c r="Q22" s="10" t="s">
        <v>941</v>
      </c>
      <c r="R22" s="4"/>
      <c r="S22" s="9" t="str">
        <f>HYPERLINK("https://pbs.twimg.com/profile_images/1017410984288251911/5ctqyC4e.jpg","View")</f>
        <v>View</v>
      </c>
    </row>
    <row r="23" spans="1:19" ht="30">
      <c r="A23" s="8">
        <v>43358.505439814813</v>
      </c>
      <c r="B23" s="11" t="str">
        <f>HYPERLINK("https://twitter.com/Zigool","@Zigool")</f>
        <v>@Zigool</v>
      </c>
      <c r="C23" s="6" t="s">
        <v>783</v>
      </c>
      <c r="D23" s="5" t="s">
        <v>940</v>
      </c>
      <c r="E23" s="9" t="str">
        <f>HYPERLINK("https://twitter.com/Zigool/status/1040867272691265536","1040867272691265536")</f>
        <v>1040867272691265536</v>
      </c>
      <c r="F23" s="4"/>
      <c r="G23" s="10" t="s">
        <v>939</v>
      </c>
      <c r="H23" s="4"/>
      <c r="I23" s="10" t="str">
        <f>HYPERLINK("http://twitter.com/#!/download/ipad","Twitter for iPad")</f>
        <v>Twitter for iPad</v>
      </c>
      <c r="J23" s="2">
        <v>112</v>
      </c>
      <c r="K23" s="2">
        <v>52</v>
      </c>
      <c r="L23" s="2">
        <v>0</v>
      </c>
      <c r="M23" s="2"/>
      <c r="N23" s="8">
        <v>39213.609155092592</v>
      </c>
      <c r="O23" s="4"/>
      <c r="P23" s="3" t="s">
        <v>780</v>
      </c>
      <c r="Q23" s="4"/>
      <c r="R23" s="4"/>
      <c r="S23" s="9" t="str">
        <f>HYPERLINK("https://pbs.twimg.com/profile_images/1000408785385676800/wVqeNXrX.jpg","View")</f>
        <v>View</v>
      </c>
    </row>
    <row r="24" spans="1:19" ht="30">
      <c r="A24" s="8">
        <v>43358.488518518519</v>
      </c>
      <c r="B24" s="11" t="str">
        <f>HYPERLINK("https://twitter.com/straxico","@straxico")</f>
        <v>@straxico</v>
      </c>
      <c r="C24" s="6" t="s">
        <v>422</v>
      </c>
      <c r="D24" s="5" t="s">
        <v>938</v>
      </c>
      <c r="E24" s="9" t="str">
        <f>HYPERLINK("https://twitter.com/straxico/status/1040861140530671616","1040861140530671616")</f>
        <v>1040861140530671616</v>
      </c>
      <c r="F24" s="4"/>
      <c r="G24" s="10" t="s">
        <v>937</v>
      </c>
      <c r="H24" s="4"/>
      <c r="I24" s="10" t="str">
        <f>HYPERLINK("http://twitter.com/download/android","Twitter for Android")</f>
        <v>Twitter for Android</v>
      </c>
      <c r="J24" s="2">
        <v>155</v>
      </c>
      <c r="K24" s="2">
        <v>168</v>
      </c>
      <c r="L24" s="2">
        <v>2</v>
      </c>
      <c r="M24" s="2"/>
      <c r="N24" s="8">
        <v>40501.85601851852</v>
      </c>
      <c r="O24" s="4" t="s">
        <v>46</v>
      </c>
      <c r="P24" s="3" t="s">
        <v>420</v>
      </c>
      <c r="Q24" s="10" t="s">
        <v>419</v>
      </c>
      <c r="R24" s="4"/>
      <c r="S24" s="9" t="str">
        <f>HYPERLINK("https://pbs.twimg.com/profile_images/1015634965579608067/IulS6iUh.jpg","View")</f>
        <v>View</v>
      </c>
    </row>
    <row r="25" spans="1:19" ht="30">
      <c r="A25" s="8">
        <v>43358.467824074076</v>
      </c>
      <c r="B25" s="11" t="str">
        <f>HYPERLINK("https://twitter.com/meysamdm","@meysamdm")</f>
        <v>@meysamdm</v>
      </c>
      <c r="C25" s="6" t="s">
        <v>176</v>
      </c>
      <c r="D25" s="5" t="s">
        <v>936</v>
      </c>
      <c r="E25" s="9" t="str">
        <f>HYPERLINK("https://twitter.com/meysamdm/status/1040853638242086914","1040853638242086914")</f>
        <v>1040853638242086914</v>
      </c>
      <c r="F25" s="4"/>
      <c r="G25" s="4"/>
      <c r="H25" s="4"/>
      <c r="I25" s="10" t="str">
        <f>HYPERLINK("https://about.twitter.com/products/tweetdeck","TweetDeck")</f>
        <v>TweetDeck</v>
      </c>
      <c r="J25" s="2">
        <v>796</v>
      </c>
      <c r="K25" s="2">
        <v>417</v>
      </c>
      <c r="L25" s="2">
        <v>9</v>
      </c>
      <c r="M25" s="2"/>
      <c r="N25" s="8">
        <v>40976.73537037037</v>
      </c>
      <c r="O25" s="4" t="s">
        <v>2</v>
      </c>
      <c r="P25" s="3" t="s">
        <v>173</v>
      </c>
      <c r="Q25" s="4"/>
      <c r="R25" s="4"/>
      <c r="S25" s="9" t="str">
        <f>HYPERLINK("https://pbs.twimg.com/profile_images/1034669741552484352/1FzNMw41.jpg","View")</f>
        <v>View</v>
      </c>
    </row>
    <row r="26" spans="1:19" ht="30">
      <c r="A26" s="8">
        <v>43358.418472222227</v>
      </c>
      <c r="B26" s="11" t="str">
        <f>HYPERLINK("https://twitter.com/meysamdm","@meysamdm")</f>
        <v>@meysamdm</v>
      </c>
      <c r="C26" s="6" t="s">
        <v>176</v>
      </c>
      <c r="D26" s="5" t="s">
        <v>935</v>
      </c>
      <c r="E26" s="9" t="str">
        <f>HYPERLINK("https://twitter.com/meysamdm/status/1040835755109740544","1040835755109740544")</f>
        <v>1040835755109740544</v>
      </c>
      <c r="F26" s="4"/>
      <c r="G26" s="4"/>
      <c r="H26" s="4"/>
      <c r="I26" s="10" t="str">
        <f>HYPERLINK("https://about.twitter.com/products/tweetdeck","TweetDeck")</f>
        <v>TweetDeck</v>
      </c>
      <c r="J26" s="2">
        <v>796</v>
      </c>
      <c r="K26" s="2">
        <v>417</v>
      </c>
      <c r="L26" s="2">
        <v>10</v>
      </c>
      <c r="M26" s="2"/>
      <c r="N26" s="8">
        <v>40976.73537037037</v>
      </c>
      <c r="O26" s="4" t="s">
        <v>2</v>
      </c>
      <c r="P26" s="3" t="s">
        <v>173</v>
      </c>
      <c r="Q26" s="4"/>
      <c r="R26" s="4"/>
      <c r="S26" s="9" t="str">
        <f>HYPERLINK("https://pbs.twimg.com/profile_images/1034669741552484352/1FzNMw41.jpg","View")</f>
        <v>View</v>
      </c>
    </row>
    <row r="27" spans="1:19" ht="40">
      <c r="A27" s="8">
        <v>43358.283414351856</v>
      </c>
      <c r="B27" s="11" t="str">
        <f>HYPERLINK("https://twitter.com/mehrzadnw","@mehrzadnw")</f>
        <v>@mehrzadnw</v>
      </c>
      <c r="C27" s="6" t="s">
        <v>934</v>
      </c>
      <c r="D27" s="5" t="s">
        <v>933</v>
      </c>
      <c r="E27" s="9" t="str">
        <f>HYPERLINK("https://twitter.com/mehrzadnw/status/1040786813919604737","1040786813919604737")</f>
        <v>1040786813919604737</v>
      </c>
      <c r="F27" s="4"/>
      <c r="G27" s="10" t="s">
        <v>932</v>
      </c>
      <c r="H27" s="4"/>
      <c r="I27" s="10" t="str">
        <f>HYPERLINK("http://twitter.com/download/iphone","Twitter for iPhone")</f>
        <v>Twitter for iPhone</v>
      </c>
      <c r="J27" s="2">
        <v>70</v>
      </c>
      <c r="K27" s="2">
        <v>167</v>
      </c>
      <c r="L27" s="2">
        <v>3</v>
      </c>
      <c r="M27" s="2"/>
      <c r="N27" s="8">
        <v>41531.425370370373</v>
      </c>
      <c r="O27" s="4" t="s">
        <v>27</v>
      </c>
      <c r="P27" s="3" t="s">
        <v>931</v>
      </c>
      <c r="Q27" s="4"/>
      <c r="R27" s="4"/>
      <c r="S27" s="9" t="str">
        <f>HYPERLINK("https://pbs.twimg.com/profile_images/902262347213008897/HVkxT_Gr.jpg","View")</f>
        <v>View</v>
      </c>
    </row>
    <row r="28" spans="1:19" ht="30">
      <c r="A28" s="8">
        <v>43357.991701388892</v>
      </c>
      <c r="B28" s="11" t="str">
        <f>HYPERLINK("https://twitter.com/eliafen","@eliafen")</f>
        <v>@eliafen</v>
      </c>
      <c r="C28" s="6" t="s">
        <v>930</v>
      </c>
      <c r="D28" s="5" t="s">
        <v>929</v>
      </c>
      <c r="E28" s="9" t="str">
        <f>HYPERLINK("https://twitter.com/eliafen/status/1040681100123799552","1040681100123799552")</f>
        <v>1040681100123799552</v>
      </c>
      <c r="F28" s="4"/>
      <c r="G28" s="10" t="s">
        <v>928</v>
      </c>
      <c r="H28" s="4"/>
      <c r="I28" s="10" t="str">
        <f>HYPERLINK("http://twitter.com/download/iphone","Twitter for iPhone")</f>
        <v>Twitter for iPhone</v>
      </c>
      <c r="J28" s="2">
        <v>1944</v>
      </c>
      <c r="K28" s="2">
        <v>447</v>
      </c>
      <c r="L28" s="2">
        <v>36</v>
      </c>
      <c r="M28" s="2"/>
      <c r="N28" s="8">
        <v>39916.898923611108</v>
      </c>
      <c r="O28" s="4" t="s">
        <v>927</v>
      </c>
      <c r="P28" s="3" t="s">
        <v>926</v>
      </c>
      <c r="Q28" s="10" t="s">
        <v>925</v>
      </c>
      <c r="R28" s="4"/>
      <c r="S28" s="9" t="str">
        <f>HYPERLINK("https://pbs.twimg.com/profile_images/1020055471326220288/uIbad6fa.jpg","View")</f>
        <v>View</v>
      </c>
    </row>
    <row r="29" spans="1:19" ht="30">
      <c r="A29" s="8">
        <v>43357.973530092597</v>
      </c>
      <c r="B29" s="11" t="str">
        <f>HYPERLINK("https://twitter.com/hkazazi","@hkazazi")</f>
        <v>@hkazazi</v>
      </c>
      <c r="C29" s="6" t="s">
        <v>923</v>
      </c>
      <c r="D29" s="5" t="s">
        <v>924</v>
      </c>
      <c r="E29" s="9" t="str">
        <f>HYPERLINK("https://twitter.com/hkazazi/status/1040674514756100096","1040674514756100096")</f>
        <v>1040674514756100096</v>
      </c>
      <c r="F29" s="4"/>
      <c r="G29" s="4"/>
      <c r="H29" s="4"/>
      <c r="I29" s="10" t="str">
        <f>HYPERLINK("http://twitter.com/download/android","Twitter for Android")</f>
        <v>Twitter for Android</v>
      </c>
      <c r="J29" s="2">
        <v>2793</v>
      </c>
      <c r="K29" s="2">
        <v>1068</v>
      </c>
      <c r="L29" s="2">
        <v>82</v>
      </c>
      <c r="M29" s="2"/>
      <c r="N29" s="8">
        <v>40684.843263888892</v>
      </c>
      <c r="O29" s="4" t="s">
        <v>6</v>
      </c>
      <c r="P29" s="3" t="s">
        <v>139</v>
      </c>
      <c r="Q29" s="10" t="s">
        <v>138</v>
      </c>
      <c r="R29" s="4"/>
      <c r="S29" s="9" t="str">
        <f>HYPERLINK("https://pbs.twimg.com/profile_images/1038873017156358145/hzIcfHZn.jpg","View")</f>
        <v>View</v>
      </c>
    </row>
    <row r="30" spans="1:19" ht="30">
      <c r="A30" s="8">
        <v>43357.871689814812</v>
      </c>
      <c r="B30" s="11" t="str">
        <f>HYPERLINK("https://twitter.com/hkazazi","@hkazazi")</f>
        <v>@hkazazi</v>
      </c>
      <c r="C30" s="6" t="s">
        <v>923</v>
      </c>
      <c r="D30" s="5" t="s">
        <v>922</v>
      </c>
      <c r="E30" s="9" t="str">
        <f>HYPERLINK("https://twitter.com/hkazazi/status/1040637606135058434","1040637606135058434")</f>
        <v>1040637606135058434</v>
      </c>
      <c r="F30" s="10" t="s">
        <v>921</v>
      </c>
      <c r="G30" s="4"/>
      <c r="H30" s="4"/>
      <c r="I30" s="10" t="str">
        <f>HYPERLINK("https://about.twitter.com/products/tweetdeck","TweetDeck")</f>
        <v>TweetDeck</v>
      </c>
      <c r="J30" s="2">
        <v>2794</v>
      </c>
      <c r="K30" s="2">
        <v>1067</v>
      </c>
      <c r="L30" s="2">
        <v>83</v>
      </c>
      <c r="M30" s="2"/>
      <c r="N30" s="8">
        <v>40684.843263888892</v>
      </c>
      <c r="O30" s="4" t="s">
        <v>6</v>
      </c>
      <c r="P30" s="3" t="s">
        <v>139</v>
      </c>
      <c r="Q30" s="10" t="s">
        <v>138</v>
      </c>
      <c r="R30" s="4"/>
      <c r="S30" s="9" t="str">
        <f>HYPERLINK("https://pbs.twimg.com/profile_images/1038873017156358145/hzIcfHZn.jpg","View")</f>
        <v>View</v>
      </c>
    </row>
    <row r="31" spans="1:19" ht="20">
      <c r="A31" s="8">
        <v>43357.838634259257</v>
      </c>
      <c r="B31" s="11" t="str">
        <f>HYPERLINK("https://twitter.com/khosikhosikhosi","@khosikhosikhosi")</f>
        <v>@khosikhosikhosi</v>
      </c>
      <c r="C31" s="6" t="s">
        <v>4</v>
      </c>
      <c r="D31" s="5" t="s">
        <v>920</v>
      </c>
      <c r="E31" s="9" t="str">
        <f>HYPERLINK("https://twitter.com/khosikhosikhosi/status/1040625630621192193","1040625630621192193")</f>
        <v>1040625630621192193</v>
      </c>
      <c r="F31" s="4"/>
      <c r="G31" s="10" t="s">
        <v>919</v>
      </c>
      <c r="H31" s="4"/>
      <c r="I31" s="10" t="str">
        <f>HYPERLINK("http://twitter.com/download/android","Twitter for Android")</f>
        <v>Twitter for Android</v>
      </c>
      <c r="J31" s="2">
        <v>1734</v>
      </c>
      <c r="K31" s="2">
        <v>518</v>
      </c>
      <c r="L31" s="2">
        <v>40</v>
      </c>
      <c r="M31" s="2"/>
      <c r="N31" s="8">
        <v>41500.858159722222</v>
      </c>
      <c r="O31" s="4" t="s">
        <v>2</v>
      </c>
      <c r="P31" s="3" t="s">
        <v>1</v>
      </c>
      <c r="Q31" s="10" t="s">
        <v>0</v>
      </c>
      <c r="R31" s="4"/>
      <c r="S31" s="9" t="str">
        <f>HYPERLINK("https://pbs.twimg.com/profile_images/975405984020664322/0LbA1kCS.jpg","View")</f>
        <v>View</v>
      </c>
    </row>
    <row r="32" spans="1:19" ht="20">
      <c r="A32" s="8">
        <v>43357.798090277778</v>
      </c>
      <c r="B32" s="11" t="str">
        <f>HYPERLINK("https://twitter.com/mrhamedr","@mrhamedr")</f>
        <v>@mrhamedr</v>
      </c>
      <c r="C32" s="6" t="s">
        <v>418</v>
      </c>
      <c r="D32" s="5" t="s">
        <v>918</v>
      </c>
      <c r="E32" s="9" t="str">
        <f>HYPERLINK("https://twitter.com/mrhamedr/status/1040610936141168644","1040610936141168644")</f>
        <v>1040610936141168644</v>
      </c>
      <c r="F32" s="4"/>
      <c r="G32" s="4"/>
      <c r="H32" s="4"/>
      <c r="I32" s="10" t="str">
        <f>HYPERLINK("http://twitter.com","Twitter Web Client")</f>
        <v>Twitter Web Client</v>
      </c>
      <c r="J32" s="2">
        <v>109</v>
      </c>
      <c r="K32" s="2">
        <v>216</v>
      </c>
      <c r="L32" s="2">
        <v>1</v>
      </c>
      <c r="M32" s="2"/>
      <c r="N32" s="8">
        <v>42893.545138888891</v>
      </c>
      <c r="O32" s="4" t="s">
        <v>416</v>
      </c>
      <c r="P32" s="3" t="s">
        <v>415</v>
      </c>
      <c r="Q32" s="4"/>
      <c r="R32" s="4"/>
      <c r="S32" s="9" t="str">
        <f>HYPERLINK("https://pbs.twimg.com/profile_images/1038306225862189062/Dd3vFmwB.jpg","View")</f>
        <v>View</v>
      </c>
    </row>
    <row r="33" spans="1:19" ht="30">
      <c r="A33" s="8">
        <v>43357.76457175926</v>
      </c>
      <c r="B33" s="11" t="str">
        <f>HYPERLINK("https://twitter.com/aminkhss","@aminkhss")</f>
        <v>@aminkhss</v>
      </c>
      <c r="C33" s="6" t="s">
        <v>132</v>
      </c>
      <c r="D33" s="5" t="s">
        <v>917</v>
      </c>
      <c r="E33" s="9" t="str">
        <f>HYPERLINK("https://twitter.com/aminkhss/status/1040598790422634496","1040598790422634496")</f>
        <v>1040598790422634496</v>
      </c>
      <c r="F33" s="4"/>
      <c r="G33" s="10" t="s">
        <v>916</v>
      </c>
      <c r="H33" s="4"/>
      <c r="I33" s="10" t="str">
        <f>HYPERLINK("http://twitter.com","Twitter Web Client")</f>
        <v>Twitter Web Client</v>
      </c>
      <c r="J33" s="2">
        <v>2961</v>
      </c>
      <c r="K33" s="2">
        <v>892</v>
      </c>
      <c r="L33" s="2">
        <v>167</v>
      </c>
      <c r="M33" s="2"/>
      <c r="N33" s="8">
        <v>41580.707256944443</v>
      </c>
      <c r="O33" s="4" t="s">
        <v>6</v>
      </c>
      <c r="P33" s="3" t="s">
        <v>129</v>
      </c>
      <c r="Q33" s="10" t="s">
        <v>128</v>
      </c>
      <c r="R33" s="4"/>
      <c r="S33" s="9" t="str">
        <f>HYPERLINK("https://pbs.twimg.com/profile_images/1008678295490179072/YQFN-d3k.jpg","View")</f>
        <v>View</v>
      </c>
    </row>
    <row r="34" spans="1:19" ht="20">
      <c r="A34" s="8">
        <v>43357.538043981476</v>
      </c>
      <c r="B34" s="11" t="str">
        <f>HYPERLINK("https://twitter.com/rezamahmoudii","@rezamahmoudii")</f>
        <v>@rezamahmoudii</v>
      </c>
      <c r="C34" s="6" t="s">
        <v>562</v>
      </c>
      <c r="D34" s="5" t="s">
        <v>915</v>
      </c>
      <c r="E34" s="9" t="str">
        <f>HYPERLINK("https://twitter.com/rezamahmoudii/status/1040516696992346112","1040516696992346112")</f>
        <v>1040516696992346112</v>
      </c>
      <c r="F34" s="4"/>
      <c r="G34" s="4"/>
      <c r="H34" s="4"/>
      <c r="I34" s="10" t="str">
        <f>HYPERLINK("http://twitter.com/download/iphone","Twitter for iPhone")</f>
        <v>Twitter for iPhone</v>
      </c>
      <c r="J34" s="2">
        <v>4690</v>
      </c>
      <c r="K34" s="2">
        <v>1363</v>
      </c>
      <c r="L34" s="2">
        <v>66</v>
      </c>
      <c r="M34" s="2"/>
      <c r="N34" s="8">
        <v>40659.197326388887</v>
      </c>
      <c r="O34" s="4" t="s">
        <v>27</v>
      </c>
      <c r="P34" s="3" t="s">
        <v>560</v>
      </c>
      <c r="Q34" s="10" t="s">
        <v>559</v>
      </c>
      <c r="R34" s="4"/>
      <c r="S34" s="9" t="str">
        <f>HYPERLINK("https://pbs.twimg.com/profile_images/1025797070471553024/qlMKIjfL.jpg","View")</f>
        <v>View</v>
      </c>
    </row>
    <row r="35" spans="1:19" ht="40">
      <c r="A35" s="8">
        <v>43357.534583333334</v>
      </c>
      <c r="B35" s="11" t="str">
        <f>HYPERLINK("https://twitter.com/AghayeMiiiM","@AghayeMiiiM")</f>
        <v>@AghayeMiiiM</v>
      </c>
      <c r="C35" s="6" t="s">
        <v>914</v>
      </c>
      <c r="D35" s="5" t="s">
        <v>913</v>
      </c>
      <c r="E35" s="9" t="str">
        <f>HYPERLINK("https://twitter.com/AghayeMiiiM/status/1040515445009338368","1040515445009338368")</f>
        <v>1040515445009338368</v>
      </c>
      <c r="F35" s="4"/>
      <c r="G35" s="4"/>
      <c r="H35" s="4"/>
      <c r="I35" s="10" t="str">
        <f>HYPERLINK("http://twitter.com/download/android","Twitter for Android")</f>
        <v>Twitter for Android</v>
      </c>
      <c r="J35" s="2">
        <v>286</v>
      </c>
      <c r="K35" s="2">
        <v>736</v>
      </c>
      <c r="L35" s="2">
        <v>0</v>
      </c>
      <c r="M35" s="2"/>
      <c r="N35" s="8">
        <v>43337.9996875</v>
      </c>
      <c r="O35" s="4" t="s">
        <v>912</v>
      </c>
      <c r="P35" s="3" t="s">
        <v>911</v>
      </c>
      <c r="Q35" s="4"/>
      <c r="R35" s="4"/>
      <c r="S35" s="9" t="str">
        <f>HYPERLINK("https://pbs.twimg.com/profile_images/1038786990345515011/UyETMrtq.jpg","View")</f>
        <v>View</v>
      </c>
    </row>
    <row r="36" spans="1:19" ht="30">
      <c r="A36" s="8">
        <v>43357.533715277779</v>
      </c>
      <c r="B36" s="11" t="str">
        <f>HYPERLINK("https://twitter.com/mahyar_avn","@mahyar_avn")</f>
        <v>@mahyar_avn</v>
      </c>
      <c r="C36" s="6" t="s">
        <v>776</v>
      </c>
      <c r="D36" s="5" t="s">
        <v>910</v>
      </c>
      <c r="E36" s="9" t="str">
        <f>HYPERLINK("https://twitter.com/mahyar_avn/status/1040515130545655808","1040515130545655808")</f>
        <v>1040515130545655808</v>
      </c>
      <c r="F36" s="10" t="s">
        <v>909</v>
      </c>
      <c r="G36" s="4"/>
      <c r="H36" s="4"/>
      <c r="I36" s="10" t="str">
        <f>HYPERLINK("http://twitter.com/download/android","Twitter for Android")</f>
        <v>Twitter for Android</v>
      </c>
      <c r="J36" s="2">
        <v>186</v>
      </c>
      <c r="K36" s="2">
        <v>373</v>
      </c>
      <c r="L36" s="2">
        <v>1</v>
      </c>
      <c r="M36" s="2"/>
      <c r="N36" s="8">
        <v>41824.113009259258</v>
      </c>
      <c r="O36" s="4" t="s">
        <v>6</v>
      </c>
      <c r="P36" s="3" t="s">
        <v>774</v>
      </c>
      <c r="Q36" s="4"/>
      <c r="R36" s="4"/>
      <c r="S36" s="9" t="str">
        <f>HYPERLINK("https://pbs.twimg.com/profile_images/1037244730931900416/CYYLMTRg.jpg","View")</f>
        <v>View</v>
      </c>
    </row>
    <row r="37" spans="1:19" ht="40">
      <c r="A37" s="8">
        <v>43357.511122685188</v>
      </c>
      <c r="B37" s="11" t="str">
        <f>HYPERLINK("https://twitter.com/sobhan0142","@sobhan0142")</f>
        <v>@sobhan0142</v>
      </c>
      <c r="C37" s="6" t="s">
        <v>850</v>
      </c>
      <c r="D37" s="5" t="s">
        <v>908</v>
      </c>
      <c r="E37" s="9" t="str">
        <f>HYPERLINK("https://twitter.com/sobhan0142/status/1040506944556072960","1040506944556072960")</f>
        <v>1040506944556072960</v>
      </c>
      <c r="F37" s="4"/>
      <c r="G37" s="4"/>
      <c r="H37" s="4"/>
      <c r="I37" s="10" t="str">
        <f>HYPERLINK("http://twitter.com","Twitter Web Client")</f>
        <v>Twitter Web Client</v>
      </c>
      <c r="J37" s="2">
        <v>408</v>
      </c>
      <c r="K37" s="2">
        <v>168</v>
      </c>
      <c r="L37" s="2">
        <v>2</v>
      </c>
      <c r="M37" s="2"/>
      <c r="N37" s="8">
        <v>40876.798055555555</v>
      </c>
      <c r="O37" s="4"/>
      <c r="P37" s="3" t="s">
        <v>848</v>
      </c>
      <c r="Q37" s="4"/>
      <c r="R37" s="4"/>
      <c r="S37" s="9" t="str">
        <f>HYPERLINK("https://pbs.twimg.com/profile_images/953598938279481345/CyKL5DhC.jpg","View")</f>
        <v>View</v>
      </c>
    </row>
    <row r="38" spans="1:19" ht="20">
      <c r="A38" s="8">
        <v>43357.464236111111</v>
      </c>
      <c r="B38" s="11" t="str">
        <f>HYPERLINK("https://twitter.com/AEbadifar","@AEbadifar")</f>
        <v>@AEbadifar</v>
      </c>
      <c r="C38" s="6" t="s">
        <v>907</v>
      </c>
      <c r="D38" s="5" t="s">
        <v>906</v>
      </c>
      <c r="E38" s="9" t="str">
        <f>HYPERLINK("https://twitter.com/AEbadifar/status/1040489950180003840","1040489950180003840")</f>
        <v>1040489950180003840</v>
      </c>
      <c r="F38" s="4"/>
      <c r="G38" s="4"/>
      <c r="H38" s="4"/>
      <c r="I38" s="10" t="str">
        <f>HYPERLINK("http://twitter.com/download/android","Twitter for Android")</f>
        <v>Twitter for Android</v>
      </c>
      <c r="J38" s="2">
        <v>6</v>
      </c>
      <c r="K38" s="2">
        <v>21</v>
      </c>
      <c r="L38" s="2">
        <v>0</v>
      </c>
      <c r="M38" s="2"/>
      <c r="N38" s="8">
        <v>42580.659837962958</v>
      </c>
      <c r="O38" s="4"/>
      <c r="P38" s="3" t="s">
        <v>905</v>
      </c>
      <c r="Q38" s="10" t="s">
        <v>904</v>
      </c>
      <c r="R38" s="4"/>
      <c r="S38" s="9" t="str">
        <f>HYPERLINK("https://pbs.twimg.com/profile_images/1040491428323975168/ZDccAEGv.jpg","View")</f>
        <v>View</v>
      </c>
    </row>
    <row r="39" spans="1:19" ht="40">
      <c r="A39" s="8">
        <v>43357.438368055555</v>
      </c>
      <c r="B39" s="11" t="str">
        <f>HYPERLINK("https://twitter.com/mimalef70","@mimalef70")</f>
        <v>@mimalef70</v>
      </c>
      <c r="C39" s="6" t="s">
        <v>810</v>
      </c>
      <c r="D39" s="5" t="s">
        <v>903</v>
      </c>
      <c r="E39" s="9" t="str">
        <f>HYPERLINK("https://twitter.com/mimalef70/status/1040480577386897408","1040480577386897408")</f>
        <v>1040480577386897408</v>
      </c>
      <c r="F39" s="4"/>
      <c r="G39" s="10" t="s">
        <v>902</v>
      </c>
      <c r="H39" s="4"/>
      <c r="I39" s="10" t="str">
        <f>HYPERLINK("http://twitter.com/download/android","Twitter for Android")</f>
        <v>Twitter for Android</v>
      </c>
      <c r="J39" s="2">
        <v>827</v>
      </c>
      <c r="K39" s="2">
        <v>368</v>
      </c>
      <c r="L39" s="2">
        <v>4</v>
      </c>
      <c r="M39" s="2"/>
      <c r="N39" s="8">
        <v>40371.961817129632</v>
      </c>
      <c r="O39" s="4" t="s">
        <v>808</v>
      </c>
      <c r="P39" s="3" t="s">
        <v>807</v>
      </c>
      <c r="Q39" s="4"/>
      <c r="R39" s="4"/>
      <c r="S39" s="9" t="str">
        <f>HYPERLINK("https://pbs.twimg.com/profile_images/957503462480203777/gQnh0v6n.jpg","View")</f>
        <v>View</v>
      </c>
    </row>
    <row r="40" spans="1:19" ht="20">
      <c r="A40" s="8">
        <v>43357.430763888886</v>
      </c>
      <c r="B40" s="11" t="str">
        <f>HYPERLINK("https://twitter.com/AshkanL","@AshkanL")</f>
        <v>@AshkanL</v>
      </c>
      <c r="C40" s="6" t="s">
        <v>901</v>
      </c>
      <c r="D40" s="5" t="s">
        <v>900</v>
      </c>
      <c r="E40" s="9" t="str">
        <f>HYPERLINK("https://twitter.com/AshkanL/status/1040477820454154241","1040477820454154241")</f>
        <v>1040477820454154241</v>
      </c>
      <c r="F40" s="4"/>
      <c r="G40" s="10" t="s">
        <v>899</v>
      </c>
      <c r="H40" s="4"/>
      <c r="I40" s="10" t="str">
        <f>HYPERLINK("http://twitter.com/download/android","Twitter for Android")</f>
        <v>Twitter for Android</v>
      </c>
      <c r="J40" s="2">
        <v>9</v>
      </c>
      <c r="K40" s="2">
        <v>42</v>
      </c>
      <c r="L40" s="2">
        <v>0</v>
      </c>
      <c r="M40" s="2"/>
      <c r="N40" s="8">
        <v>41493.077152777776</v>
      </c>
      <c r="O40" s="4" t="s">
        <v>27</v>
      </c>
      <c r="P40" s="3" t="s">
        <v>898</v>
      </c>
      <c r="Q40" s="4"/>
      <c r="R40" s="4"/>
      <c r="S40" s="9" t="str">
        <f>HYPERLINK("https://pbs.twimg.com/profile_images/1040468732278132738/j7AJjf3p.jpg","View")</f>
        <v>View</v>
      </c>
    </row>
    <row r="41" spans="1:19" ht="30">
      <c r="A41" s="8">
        <v>43357.404641203699</v>
      </c>
      <c r="B41" s="11" t="str">
        <f>HYPERLINK("https://twitter.com/Geektori_ir","@Geektori_ir")</f>
        <v>@Geektori_ir</v>
      </c>
      <c r="C41" s="6" t="s">
        <v>897</v>
      </c>
      <c r="D41" s="5" t="s">
        <v>896</v>
      </c>
      <c r="E41" s="9" t="str">
        <f>HYPERLINK("https://twitter.com/Geektori_ir/status/1040468354098585600","1040468354098585600")</f>
        <v>1040468354098585600</v>
      </c>
      <c r="F41" s="4"/>
      <c r="G41" s="10" t="s">
        <v>895</v>
      </c>
      <c r="H41" s="4"/>
      <c r="I41" s="10" t="str">
        <f>HYPERLINK("http://twitter.com","Twitter Web Client")</f>
        <v>Twitter Web Client</v>
      </c>
      <c r="J41" s="2">
        <v>25</v>
      </c>
      <c r="K41" s="2">
        <v>4</v>
      </c>
      <c r="L41" s="2">
        <v>0</v>
      </c>
      <c r="M41" s="2"/>
      <c r="N41" s="8">
        <v>43315.949004629627</v>
      </c>
      <c r="O41" s="4"/>
      <c r="P41" s="3" t="s">
        <v>894</v>
      </c>
      <c r="Q41" s="10" t="s">
        <v>893</v>
      </c>
      <c r="R41" s="4"/>
      <c r="S41" s="9" t="str">
        <f>HYPERLINK("https://pbs.twimg.com/profile_images/1025447664870207490/j9mrA9Aq.jpg","View")</f>
        <v>View</v>
      </c>
    </row>
    <row r="42" spans="1:19" ht="40">
      <c r="A42" s="8">
        <v>43357.376898148148</v>
      </c>
      <c r="B42" s="11" t="str">
        <f>HYPERLINK("https://twitter.com/tahalahij","@tahalahij")</f>
        <v>@tahalahij</v>
      </c>
      <c r="C42" s="6" t="s">
        <v>168</v>
      </c>
      <c r="D42" s="5" t="s">
        <v>892</v>
      </c>
      <c r="E42" s="9" t="str">
        <f>HYPERLINK("https://twitter.com/tahalahij/status/1040458302440833025","1040458302440833025")</f>
        <v>1040458302440833025</v>
      </c>
      <c r="F42" s="10" t="s">
        <v>891</v>
      </c>
      <c r="G42" s="4"/>
      <c r="H42" s="4"/>
      <c r="I42" s="10" t="str">
        <f>HYPERLINK("http://twitter.com/download/android","Twitter for Android")</f>
        <v>Twitter for Android</v>
      </c>
      <c r="J42" s="2">
        <v>158</v>
      </c>
      <c r="K42" s="2">
        <v>156</v>
      </c>
      <c r="L42" s="2">
        <v>1</v>
      </c>
      <c r="M42" s="2"/>
      <c r="N42" s="8">
        <v>42515.781307870369</v>
      </c>
      <c r="O42" s="4" t="s">
        <v>166</v>
      </c>
      <c r="P42" s="3" t="s">
        <v>890</v>
      </c>
      <c r="Q42" s="4"/>
      <c r="R42" s="4"/>
      <c r="S42" s="9" t="str">
        <f>HYPERLINK("https://pbs.twimg.com/profile_images/873651200301948928/4-uJ931a.jpg","View")</f>
        <v>View</v>
      </c>
    </row>
    <row r="43" spans="1:19" ht="20">
      <c r="A43" s="8">
        <v>43357.237939814819</v>
      </c>
      <c r="B43" s="11" t="str">
        <f>HYPERLINK("https://twitter.com/Mo_jiw","@Mo_jiw")</f>
        <v>@Mo_jiw</v>
      </c>
      <c r="C43" s="6" t="s">
        <v>889</v>
      </c>
      <c r="D43" s="5" t="s">
        <v>888</v>
      </c>
      <c r="E43" s="9" t="str">
        <f>HYPERLINK("https://twitter.com/Mo_jiw/status/1040407944842633217","1040407944842633217")</f>
        <v>1040407944842633217</v>
      </c>
      <c r="F43" s="4"/>
      <c r="G43" s="10" t="s">
        <v>887</v>
      </c>
      <c r="H43" s="4"/>
      <c r="I43" s="10" t="str">
        <f>HYPERLINK("http://twitter.com/download/android","Twitter for Android")</f>
        <v>Twitter for Android</v>
      </c>
      <c r="J43" s="2">
        <v>8</v>
      </c>
      <c r="K43" s="2">
        <v>53</v>
      </c>
      <c r="L43" s="2">
        <v>0</v>
      </c>
      <c r="M43" s="2"/>
      <c r="N43" s="8">
        <v>43068.766168981485</v>
      </c>
      <c r="O43" s="4" t="s">
        <v>6</v>
      </c>
      <c r="P43" s="3" t="s">
        <v>886</v>
      </c>
      <c r="Q43" s="4"/>
      <c r="R43" s="4"/>
      <c r="S43" s="9" t="str">
        <f>HYPERLINK("https://pbs.twimg.com/profile_images/1034184182174547968/HnOOhh40.jpg","View")</f>
        <v>View</v>
      </c>
    </row>
    <row r="44" spans="1:19" ht="40">
      <c r="A44" s="8">
        <v>43357.056874999995</v>
      </c>
      <c r="B44" s="11" t="str">
        <f>HYPERLINK("https://twitter.com/arastuq","@arastuq")</f>
        <v>@arastuq</v>
      </c>
      <c r="C44" s="6" t="s">
        <v>885</v>
      </c>
      <c r="D44" s="5" t="s">
        <v>884</v>
      </c>
      <c r="E44" s="9" t="str">
        <f>HYPERLINK("https://twitter.com/arastuq/status/1040342328030965767","1040342328030965767")</f>
        <v>1040342328030965767</v>
      </c>
      <c r="F44" s="4"/>
      <c r="G44" s="4"/>
      <c r="H44" s="4"/>
      <c r="I44" s="10" t="str">
        <f>HYPERLINK("http://twitter.com","Twitter Web Client")</f>
        <v>Twitter Web Client</v>
      </c>
      <c r="J44" s="2">
        <v>5965</v>
      </c>
      <c r="K44" s="2">
        <v>966</v>
      </c>
      <c r="L44" s="2">
        <v>44</v>
      </c>
      <c r="M44" s="2"/>
      <c r="N44" s="8">
        <v>40217.945150462961</v>
      </c>
      <c r="O44" s="4" t="s">
        <v>883</v>
      </c>
      <c r="P44" s="3" t="s">
        <v>882</v>
      </c>
      <c r="Q44" s="10" t="s">
        <v>881</v>
      </c>
      <c r="R44" s="4"/>
      <c r="S44" s="9" t="str">
        <f>HYPERLINK("https://pbs.twimg.com/profile_images/978947744059490304/-nDbAyus.jpg","View")</f>
        <v>View</v>
      </c>
    </row>
    <row r="45" spans="1:19" ht="40">
      <c r="A45" s="8">
        <v>43357.051493055551</v>
      </c>
      <c r="B45" s="11" t="str">
        <f>HYPERLINK("https://twitter.com/aminfarhang","@aminfarhang")</f>
        <v>@aminfarhang</v>
      </c>
      <c r="C45" s="6" t="s">
        <v>743</v>
      </c>
      <c r="D45" s="5" t="s">
        <v>880</v>
      </c>
      <c r="E45" s="9" t="str">
        <f>HYPERLINK("https://twitter.com/aminfarhang/status/1040340379319644161","1040340379319644161")</f>
        <v>1040340379319644161</v>
      </c>
      <c r="F45" s="4"/>
      <c r="G45" s="4"/>
      <c r="H45" s="4"/>
      <c r="I45" s="10" t="str">
        <f>HYPERLINK("http://twitter.com/download/android","Twitter for Android")</f>
        <v>Twitter for Android</v>
      </c>
      <c r="J45" s="2">
        <v>184</v>
      </c>
      <c r="K45" s="2">
        <v>72</v>
      </c>
      <c r="L45" s="2">
        <v>0</v>
      </c>
      <c r="M45" s="2"/>
      <c r="N45" s="8">
        <v>40877.835509259261</v>
      </c>
      <c r="O45" s="4"/>
      <c r="P45" s="3" t="s">
        <v>740</v>
      </c>
      <c r="Q45" s="10" t="s">
        <v>739</v>
      </c>
      <c r="R45" s="4"/>
      <c r="S45" s="9" t="str">
        <f>HYPERLINK("https://pbs.twimg.com/profile_images/938077251173863425/RBI1JdCd.jpg","View")</f>
        <v>View</v>
      </c>
    </row>
    <row r="46" spans="1:19" ht="20">
      <c r="A46" s="8">
        <v>43357.049108796295</v>
      </c>
      <c r="B46" s="11" t="str">
        <f>HYPERLINK("https://twitter.com/aminfarhang","@aminfarhang")</f>
        <v>@aminfarhang</v>
      </c>
      <c r="C46" s="6" t="s">
        <v>743</v>
      </c>
      <c r="D46" s="5" t="s">
        <v>879</v>
      </c>
      <c r="E46" s="9" t="str">
        <f>HYPERLINK("https://twitter.com/aminfarhang/status/1040339513686589441","1040339513686589441")</f>
        <v>1040339513686589441</v>
      </c>
      <c r="F46" s="4"/>
      <c r="G46" s="10" t="s">
        <v>878</v>
      </c>
      <c r="H46" s="4"/>
      <c r="I46" s="10" t="str">
        <f>HYPERLINK("http://twitter.com/download/android","Twitter for Android")</f>
        <v>Twitter for Android</v>
      </c>
      <c r="J46" s="2">
        <v>184</v>
      </c>
      <c r="K46" s="2">
        <v>72</v>
      </c>
      <c r="L46" s="2">
        <v>0</v>
      </c>
      <c r="M46" s="2"/>
      <c r="N46" s="8">
        <v>40877.835509259261</v>
      </c>
      <c r="O46" s="4"/>
      <c r="P46" s="3" t="s">
        <v>740</v>
      </c>
      <c r="Q46" s="10" t="s">
        <v>739</v>
      </c>
      <c r="R46" s="4"/>
      <c r="S46" s="9" t="str">
        <f>HYPERLINK("https://pbs.twimg.com/profile_images/938077251173863425/RBI1JdCd.jpg","View")</f>
        <v>View</v>
      </c>
    </row>
    <row r="47" spans="1:19" ht="40">
      <c r="A47" s="8">
        <v>43357.048831018517</v>
      </c>
      <c r="B47" s="11" t="str">
        <f>HYPERLINK("https://twitter.com/amirnazemy","@amirnazemy")</f>
        <v>@amirnazemy</v>
      </c>
      <c r="C47" s="6" t="s">
        <v>877</v>
      </c>
      <c r="D47" s="5" t="s">
        <v>876</v>
      </c>
      <c r="E47" s="9" t="str">
        <f>HYPERLINK("https://twitter.com/amirnazemy/status/1040339415732822016","1040339415732822016")</f>
        <v>1040339415732822016</v>
      </c>
      <c r="F47" s="4"/>
      <c r="G47" s="4"/>
      <c r="H47" s="4"/>
      <c r="I47" s="10" t="str">
        <f>HYPERLINK("http://twitter.com/download/android","Twitter for Android")</f>
        <v>Twitter for Android</v>
      </c>
      <c r="J47" s="2">
        <v>297</v>
      </c>
      <c r="K47" s="2">
        <v>176</v>
      </c>
      <c r="L47" s="2">
        <v>3</v>
      </c>
      <c r="M47" s="2"/>
      <c r="N47" s="8">
        <v>41234.909236111111</v>
      </c>
      <c r="O47" s="4" t="s">
        <v>27</v>
      </c>
      <c r="P47" s="3" t="s">
        <v>875</v>
      </c>
      <c r="Q47" s="10" t="s">
        <v>874</v>
      </c>
      <c r="R47" s="4"/>
      <c r="S47" s="9" t="str">
        <f>HYPERLINK("https://pbs.twimg.com/profile_images/1037012803553505281/Xe1-grQ9.jpg","View")</f>
        <v>View</v>
      </c>
    </row>
    <row r="48" spans="1:19" ht="30">
      <c r="A48" s="8">
        <v>43357.048437500001</v>
      </c>
      <c r="B48" s="11" t="str">
        <f>HYPERLINK("https://twitter.com/aminkhss","@aminkhss")</f>
        <v>@aminkhss</v>
      </c>
      <c r="C48" s="6" t="s">
        <v>132</v>
      </c>
      <c r="D48" s="5" t="s">
        <v>873</v>
      </c>
      <c r="E48" s="9" t="str">
        <f>HYPERLINK("https://twitter.com/aminkhss/status/1040339272237281282","1040339272237281282")</f>
        <v>1040339272237281282</v>
      </c>
      <c r="F48" s="4"/>
      <c r="G48" s="10" t="s">
        <v>872</v>
      </c>
      <c r="H48" s="4"/>
      <c r="I48" s="10" t="str">
        <f>HYPERLINK("http://twitter.com/download/android","Twitter for Android")</f>
        <v>Twitter for Android</v>
      </c>
      <c r="J48" s="2">
        <v>2955</v>
      </c>
      <c r="K48" s="2">
        <v>889</v>
      </c>
      <c r="L48" s="2">
        <v>167</v>
      </c>
      <c r="M48" s="2"/>
      <c r="N48" s="8">
        <v>41580.707256944443</v>
      </c>
      <c r="O48" s="4" t="s">
        <v>6</v>
      </c>
      <c r="P48" s="3" t="s">
        <v>129</v>
      </c>
      <c r="Q48" s="10" t="s">
        <v>128</v>
      </c>
      <c r="R48" s="4"/>
      <c r="S48" s="9" t="str">
        <f>HYPERLINK("https://pbs.twimg.com/profile_images/1008678295490179072/YQFN-d3k.jpg","View")</f>
        <v>View</v>
      </c>
    </row>
    <row r="49" spans="1:19" ht="40">
      <c r="A49" s="8">
        <v>43357.042905092589</v>
      </c>
      <c r="B49" s="11" t="str">
        <f>HYPERLINK("https://twitter.com/MohsenNazhand","@MohsenNazhand")</f>
        <v>@MohsenNazhand</v>
      </c>
      <c r="C49" s="6" t="s">
        <v>719</v>
      </c>
      <c r="D49" s="5" t="s">
        <v>871</v>
      </c>
      <c r="E49" s="9" t="str">
        <f>HYPERLINK("https://twitter.com/MohsenNazhand/status/1040337266403684352","1040337266403684352")</f>
        <v>1040337266403684352</v>
      </c>
      <c r="F49" s="4"/>
      <c r="G49" s="4"/>
      <c r="H49" s="4"/>
      <c r="I49" s="10" t="str">
        <f>HYPERLINK("http://twitter.com/download/android","Twitter for Android")</f>
        <v>Twitter for Android</v>
      </c>
      <c r="J49" s="2">
        <v>159</v>
      </c>
      <c r="K49" s="2">
        <v>420</v>
      </c>
      <c r="L49" s="2">
        <v>0</v>
      </c>
      <c r="M49" s="2"/>
      <c r="N49" s="8">
        <v>42392.338113425925</v>
      </c>
      <c r="O49" s="4" t="s">
        <v>6</v>
      </c>
      <c r="P49" s="3" t="s">
        <v>717</v>
      </c>
      <c r="Q49" s="10" t="s">
        <v>716</v>
      </c>
      <c r="R49" s="4"/>
      <c r="S49" s="9" t="str">
        <f>HYPERLINK("https://pbs.twimg.com/profile_images/898278565409689600/A3pFRxzl.jpg","View")</f>
        <v>View</v>
      </c>
    </row>
    <row r="50" spans="1:19" ht="40">
      <c r="A50" s="8">
        <v>43357.033877314811</v>
      </c>
      <c r="B50" s="11" t="str">
        <f>HYPERLINK("https://twitter.com/Rhesamifard","@Rhesamifard")</f>
        <v>@Rhesamifard</v>
      </c>
      <c r="C50" s="6" t="s">
        <v>870</v>
      </c>
      <c r="D50" s="5" t="s">
        <v>869</v>
      </c>
      <c r="E50" s="9" t="str">
        <f>HYPERLINK("https://twitter.com/Rhesamifard/status/1040333996545245189","1040333996545245189")</f>
        <v>1040333996545245189</v>
      </c>
      <c r="F50" s="4"/>
      <c r="G50" s="4"/>
      <c r="H50" s="4"/>
      <c r="I50" s="10" t="str">
        <f>HYPERLINK("http://twitter.com/download/android","Twitter for Android")</f>
        <v>Twitter for Android</v>
      </c>
      <c r="J50" s="2">
        <v>69</v>
      </c>
      <c r="K50" s="2">
        <v>39</v>
      </c>
      <c r="L50" s="2">
        <v>0</v>
      </c>
      <c r="M50" s="2"/>
      <c r="N50" s="8">
        <v>42234.952708333338</v>
      </c>
      <c r="O50" s="4"/>
      <c r="P50" s="3"/>
      <c r="Q50" s="4"/>
      <c r="R50" s="4"/>
      <c r="S50" s="9" t="str">
        <f>HYPERLINK("https://pbs.twimg.com/profile_images/682314387252719616/ytTmmQ6A.jpg","View")</f>
        <v>View</v>
      </c>
    </row>
    <row r="51" spans="1:19" ht="12.5">
      <c r="A51" s="8">
        <v>43357.025104166663</v>
      </c>
      <c r="B51" s="11" t="str">
        <f>HYPERLINK("https://twitter.com/alir3za3","@alir3za3")</f>
        <v>@alir3za3</v>
      </c>
      <c r="C51" s="6" t="s">
        <v>487</v>
      </c>
      <c r="D51" s="5" t="s">
        <v>868</v>
      </c>
      <c r="E51" s="9" t="str">
        <f>HYPERLINK("https://twitter.com/alir3za3/status/1040330816746868737","1040330816746868737")</f>
        <v>1040330816746868737</v>
      </c>
      <c r="F51" s="10" t="s">
        <v>867</v>
      </c>
      <c r="G51" s="4"/>
      <c r="H51" s="4"/>
      <c r="I51" s="10" t="str">
        <f>HYPERLINK("http://instagram.com","Instagram")</f>
        <v>Instagram</v>
      </c>
      <c r="J51" s="2">
        <v>103</v>
      </c>
      <c r="K51" s="2">
        <v>76</v>
      </c>
      <c r="L51" s="2">
        <v>1</v>
      </c>
      <c r="M51" s="2"/>
      <c r="N51" s="8">
        <v>40673.813935185186</v>
      </c>
      <c r="O51" s="4" t="s">
        <v>484</v>
      </c>
      <c r="P51" s="3" t="s">
        <v>483</v>
      </c>
      <c r="Q51" s="4"/>
      <c r="R51" s="4"/>
      <c r="S51" s="9" t="str">
        <f>HYPERLINK("https://pbs.twimg.com/profile_images/933250410810187777/ESupV7rX.jpg","View")</f>
        <v>View</v>
      </c>
    </row>
    <row r="52" spans="1:19" ht="40">
      <c r="A52" s="8">
        <v>43357.021921296298</v>
      </c>
      <c r="B52" s="11" t="str">
        <f>HYPERLINK("https://twitter.com/majidalavizadeh","@majidalavizadeh")</f>
        <v>@majidalavizadeh</v>
      </c>
      <c r="C52" s="6" t="s">
        <v>866</v>
      </c>
      <c r="D52" s="5" t="s">
        <v>865</v>
      </c>
      <c r="E52" s="9" t="str">
        <f>HYPERLINK("https://twitter.com/majidalavizadeh/status/1040329660809310208","1040329660809310208")</f>
        <v>1040329660809310208</v>
      </c>
      <c r="F52" s="4"/>
      <c r="G52" s="4"/>
      <c r="H52" s="4"/>
      <c r="I52" s="10" t="str">
        <f>HYPERLINK("http://twitter.com/download/iphone","Twitter for iPhone")</f>
        <v>Twitter for iPhone</v>
      </c>
      <c r="J52" s="2">
        <v>6879</v>
      </c>
      <c r="K52" s="2">
        <v>611</v>
      </c>
      <c r="L52" s="2">
        <v>64</v>
      </c>
      <c r="M52" s="2"/>
      <c r="N52" s="8">
        <v>39854.927812499998</v>
      </c>
      <c r="O52" s="4" t="s">
        <v>27</v>
      </c>
      <c r="P52" s="3" t="s">
        <v>864</v>
      </c>
      <c r="Q52" s="10" t="s">
        <v>863</v>
      </c>
      <c r="R52" s="4"/>
      <c r="S52" s="9" t="str">
        <f>HYPERLINK("https://pbs.twimg.com/profile_images/1027576751097098240/gCyli67w.jpg","View")</f>
        <v>View</v>
      </c>
    </row>
    <row r="53" spans="1:19" ht="40">
      <c r="A53" s="8">
        <v>43357.009189814809</v>
      </c>
      <c r="B53" s="11" t="str">
        <f>HYPERLINK("https://twitter.com/Miladsob","@Miladsob")</f>
        <v>@Miladsob</v>
      </c>
      <c r="C53" s="6" t="s">
        <v>245</v>
      </c>
      <c r="D53" s="5" t="s">
        <v>862</v>
      </c>
      <c r="E53" s="9" t="str">
        <f>HYPERLINK("https://twitter.com/Miladsob/status/1040325047083323393","1040325047083323393")</f>
        <v>1040325047083323393</v>
      </c>
      <c r="F53" s="4"/>
      <c r="G53" s="4"/>
      <c r="H53" s="4"/>
      <c r="I53" s="10" t="str">
        <f>HYPERLINK("http://twitter.com/download/android","Twitter for Android")</f>
        <v>Twitter for Android</v>
      </c>
      <c r="J53" s="2">
        <v>1039</v>
      </c>
      <c r="K53" s="2">
        <v>417</v>
      </c>
      <c r="L53" s="2">
        <v>46</v>
      </c>
      <c r="M53" s="2"/>
      <c r="N53" s="8">
        <v>40124.017800925925</v>
      </c>
      <c r="O53" s="4" t="s">
        <v>37</v>
      </c>
      <c r="P53" s="3" t="s">
        <v>243</v>
      </c>
      <c r="Q53" s="4"/>
      <c r="R53" s="4"/>
      <c r="S53" s="9" t="str">
        <f>HYPERLINK("https://pbs.twimg.com/profile_images/1015284126881067010/IHTpGNum.jpg","View")</f>
        <v>View</v>
      </c>
    </row>
    <row r="54" spans="1:19" ht="30">
      <c r="A54" s="8">
        <v>43356.997233796297</v>
      </c>
      <c r="B54" s="11" t="str">
        <f>HYPERLINK("https://twitter.com/ishahbod","@ishahbod")</f>
        <v>@ishahbod</v>
      </c>
      <c r="C54" s="6" t="s">
        <v>861</v>
      </c>
      <c r="D54" s="5" t="s">
        <v>860</v>
      </c>
      <c r="E54" s="9" t="str">
        <f>HYPERLINK("https://twitter.com/ishahbod/status/1040320715600347141","1040320715600347141")</f>
        <v>1040320715600347141</v>
      </c>
      <c r="F54" s="10" t="s">
        <v>859</v>
      </c>
      <c r="G54" s="10" t="s">
        <v>858</v>
      </c>
      <c r="H54" s="4"/>
      <c r="I54" s="10" t="str">
        <f>HYPERLINK("http://twitter.com/download/android","Twitter for Android")</f>
        <v>Twitter for Android</v>
      </c>
      <c r="J54" s="2">
        <v>90</v>
      </c>
      <c r="K54" s="2">
        <v>124</v>
      </c>
      <c r="L54" s="2">
        <v>0</v>
      </c>
      <c r="M54" s="2"/>
      <c r="N54" s="8">
        <v>41815.675509259258</v>
      </c>
      <c r="O54" s="4"/>
      <c r="P54" s="3" t="s">
        <v>857</v>
      </c>
      <c r="Q54" s="10" t="s">
        <v>856</v>
      </c>
      <c r="R54" s="4"/>
      <c r="S54" s="9" t="str">
        <f>HYPERLINK("https://pbs.twimg.com/profile_images/1026223970260008962/NWzfo78J.jpg","View")</f>
        <v>View</v>
      </c>
    </row>
    <row r="55" spans="1:19" ht="20">
      <c r="A55" s="8">
        <v>43356.987777777773</v>
      </c>
      <c r="B55" s="11" t="str">
        <f>HYPERLINK("https://twitter.com/Atefe_sdt_72","@Atefe_sdt_72")</f>
        <v>@Atefe_sdt_72</v>
      </c>
      <c r="C55" s="6" t="s">
        <v>855</v>
      </c>
      <c r="D55" s="5" t="s">
        <v>854</v>
      </c>
      <c r="E55" s="9" t="str">
        <f>HYPERLINK("https://twitter.com/Atefe_sdt_72/status/1040317289281798144","1040317289281798144")</f>
        <v>1040317289281798144</v>
      </c>
      <c r="F55" s="4"/>
      <c r="G55" s="4"/>
      <c r="H55" s="4"/>
      <c r="I55" s="10" t="str">
        <f>HYPERLINK("http://twitter.com/download/android","Twitter for Android")</f>
        <v>Twitter for Android</v>
      </c>
      <c r="J55" s="2">
        <v>209</v>
      </c>
      <c r="K55" s="2">
        <v>301</v>
      </c>
      <c r="L55" s="2">
        <v>0</v>
      </c>
      <c r="M55" s="2"/>
      <c r="N55" s="8">
        <v>43130.545381944445</v>
      </c>
      <c r="O55" s="4" t="s">
        <v>76</v>
      </c>
      <c r="P55" s="3"/>
      <c r="Q55" s="4"/>
      <c r="R55" s="4"/>
      <c r="S55" s="9" t="str">
        <f>HYPERLINK("https://pbs.twimg.com/profile_images/1036865214346608640/DCEtHNaz.jpg","View")</f>
        <v>View</v>
      </c>
    </row>
    <row r="56" spans="1:19" ht="20">
      <c r="A56" s="8">
        <v>43356.980486111112</v>
      </c>
      <c r="B56" s="11" t="str">
        <f>HYPERLINK("https://twitter.com/AmirMeimari","@AmirMeimari")</f>
        <v>@AmirMeimari</v>
      </c>
      <c r="C56" s="6" t="s">
        <v>634</v>
      </c>
      <c r="D56" s="5" t="s">
        <v>853</v>
      </c>
      <c r="E56" s="9" t="str">
        <f>HYPERLINK("https://twitter.com/AmirMeimari/status/1040314646295719937","1040314646295719937")</f>
        <v>1040314646295719937</v>
      </c>
      <c r="F56" s="4"/>
      <c r="G56" s="10" t="s">
        <v>852</v>
      </c>
      <c r="H56" s="4"/>
      <c r="I56" s="10" t="str">
        <f>HYPERLINK("http://twitter.com/download/android","Twitter for Android")</f>
        <v>Twitter for Android</v>
      </c>
      <c r="J56" s="2">
        <v>90</v>
      </c>
      <c r="K56" s="2">
        <v>806</v>
      </c>
      <c r="L56" s="2">
        <v>3</v>
      </c>
      <c r="M56" s="2"/>
      <c r="N56" s="8">
        <v>43087.783078703702</v>
      </c>
      <c r="O56" s="4" t="s">
        <v>76</v>
      </c>
      <c r="P56" s="3" t="s">
        <v>632</v>
      </c>
      <c r="Q56" s="10" t="s">
        <v>631</v>
      </c>
      <c r="R56" s="4"/>
      <c r="S56" s="9" t="str">
        <f>HYPERLINK("https://pbs.twimg.com/profile_images/1037416669772230657/PDOkWSWI.jpg","View")</f>
        <v>View</v>
      </c>
    </row>
    <row r="57" spans="1:19" ht="40">
      <c r="A57" s="8">
        <v>43356.977708333332</v>
      </c>
      <c r="B57" s="11" t="str">
        <f>HYPERLINK("https://twitter.com/al_rzz","@al_rzz")</f>
        <v>@al_rzz</v>
      </c>
      <c r="C57" s="6" t="s">
        <v>583</v>
      </c>
      <c r="D57" s="5" t="s">
        <v>851</v>
      </c>
      <c r="E57" s="9" t="str">
        <f>HYPERLINK("https://twitter.com/al_rzz/status/1040313641420173313","1040313641420173313")</f>
        <v>1040313641420173313</v>
      </c>
      <c r="F57" s="4"/>
      <c r="G57" s="4"/>
      <c r="H57" s="4"/>
      <c r="I57" s="10" t="str">
        <f>HYPERLINK("http://twitter.com/download/android","Twitter for Android")</f>
        <v>Twitter for Android</v>
      </c>
      <c r="J57" s="2">
        <v>479</v>
      </c>
      <c r="K57" s="2">
        <v>643</v>
      </c>
      <c r="L57" s="2">
        <v>0</v>
      </c>
      <c r="M57" s="2"/>
      <c r="N57" s="8">
        <v>41018.91134259259</v>
      </c>
      <c r="O57" s="4"/>
      <c r="P57" s="3" t="s">
        <v>581</v>
      </c>
      <c r="Q57" s="4"/>
      <c r="R57" s="4"/>
      <c r="S57" s="9" t="str">
        <f>HYPERLINK("https://pbs.twimg.com/profile_images/1036630304780369921/MeL4k3s9.jpg","View")</f>
        <v>View</v>
      </c>
    </row>
    <row r="58" spans="1:19" ht="20">
      <c r="A58" s="8">
        <v>43356.977372685185</v>
      </c>
      <c r="B58" s="11" t="str">
        <f>HYPERLINK("https://twitter.com/sobhan0142","@sobhan0142")</f>
        <v>@sobhan0142</v>
      </c>
      <c r="C58" s="6" t="s">
        <v>850</v>
      </c>
      <c r="D58" s="5" t="s">
        <v>849</v>
      </c>
      <c r="E58" s="9" t="str">
        <f>HYPERLINK("https://twitter.com/sobhan0142/status/1040313519785365510","1040313519785365510")</f>
        <v>1040313519785365510</v>
      </c>
      <c r="F58" s="4"/>
      <c r="G58" s="4"/>
      <c r="H58" s="4"/>
      <c r="I58" s="10" t="str">
        <f>HYPERLINK("http://twitter.com/download/android","Twitter for Android")</f>
        <v>Twitter for Android</v>
      </c>
      <c r="J58" s="2">
        <v>408</v>
      </c>
      <c r="K58" s="2">
        <v>166</v>
      </c>
      <c r="L58" s="2">
        <v>2</v>
      </c>
      <c r="M58" s="2"/>
      <c r="N58" s="8">
        <v>40876.798055555555</v>
      </c>
      <c r="O58" s="4"/>
      <c r="P58" s="3" t="s">
        <v>848</v>
      </c>
      <c r="Q58" s="4"/>
      <c r="R58" s="4"/>
      <c r="S58" s="9" t="str">
        <f>HYPERLINK("https://pbs.twimg.com/profile_images/953598938279481345/CyKL5DhC.jpg","View")</f>
        <v>View</v>
      </c>
    </row>
    <row r="59" spans="1:19" ht="20">
      <c r="A59" s="8">
        <v>43356.971805555557</v>
      </c>
      <c r="B59" s="11" t="str">
        <f>HYPERLINK("https://twitter.com/Vaaaez","@Vaaaez")</f>
        <v>@Vaaaez</v>
      </c>
      <c r="C59" s="6" t="s">
        <v>9</v>
      </c>
      <c r="D59" s="5" t="s">
        <v>847</v>
      </c>
      <c r="E59" s="9" t="str">
        <f>HYPERLINK("https://twitter.com/Vaaaez/status/1040311500387299328","1040311500387299328")</f>
        <v>1040311500387299328</v>
      </c>
      <c r="F59" s="4"/>
      <c r="G59" s="4"/>
      <c r="H59" s="4"/>
      <c r="I59" s="10" t="str">
        <f>HYPERLINK("http://twitter.com/download/iphone","Twitter for iPhone")</f>
        <v>Twitter for iPhone</v>
      </c>
      <c r="J59" s="2">
        <v>492</v>
      </c>
      <c r="K59" s="2">
        <v>305</v>
      </c>
      <c r="L59" s="2">
        <v>6</v>
      </c>
      <c r="M59" s="2"/>
      <c r="N59" s="8">
        <v>42011.652013888888</v>
      </c>
      <c r="O59" s="4" t="s">
        <v>6</v>
      </c>
      <c r="P59" s="3" t="s">
        <v>5</v>
      </c>
      <c r="Q59" s="4"/>
      <c r="R59" s="4"/>
      <c r="S59" s="9" t="str">
        <f>HYPERLINK("https://pbs.twimg.com/profile_images/1036692329040683008/JvIVCeZb.jpg","View")</f>
        <v>View</v>
      </c>
    </row>
    <row r="60" spans="1:19" ht="40">
      <c r="A60" s="8">
        <v>43356.967905092592</v>
      </c>
      <c r="B60" s="11" t="str">
        <f>HYPERLINK("https://twitter.com/Mahankhoshi_art","@Mahankhoshi_art")</f>
        <v>@Mahankhoshi_art</v>
      </c>
      <c r="C60" s="6" t="s">
        <v>24</v>
      </c>
      <c r="D60" s="5" t="s">
        <v>846</v>
      </c>
      <c r="E60" s="9" t="str">
        <f>HYPERLINK("https://twitter.com/Mahankhoshi_art/status/1040310089402474496","1040310089402474496")</f>
        <v>1040310089402474496</v>
      </c>
      <c r="F60" s="10" t="s">
        <v>845</v>
      </c>
      <c r="G60" s="10" t="s">
        <v>844</v>
      </c>
      <c r="H60" s="4"/>
      <c r="I60" s="10" t="str">
        <f>HYPERLINK("http://twitter.com/download/android","Twitter for Android")</f>
        <v>Twitter for Android</v>
      </c>
      <c r="J60" s="2">
        <v>47</v>
      </c>
      <c r="K60" s="2">
        <v>34</v>
      </c>
      <c r="L60" s="2">
        <v>1</v>
      </c>
      <c r="M60" s="2"/>
      <c r="N60" s="8">
        <v>42908.757349537038</v>
      </c>
      <c r="O60" s="4" t="s">
        <v>22</v>
      </c>
      <c r="P60" s="3" t="s">
        <v>21</v>
      </c>
      <c r="Q60" s="10" t="s">
        <v>20</v>
      </c>
      <c r="R60" s="4"/>
      <c r="S60" s="9" t="str">
        <f>HYPERLINK("https://pbs.twimg.com/profile_images/1009725231567724544/Gg7ze3Ig.jpg","View")</f>
        <v>View</v>
      </c>
    </row>
    <row r="61" spans="1:19" ht="40">
      <c r="A61" s="8">
        <v>43356.952523148153</v>
      </c>
      <c r="B61" s="11" t="str">
        <f>HYPERLINK("https://twitter.com/MYousefnejad","@MYousefnejad")</f>
        <v>@MYousefnejad</v>
      </c>
      <c r="C61" s="6" t="s">
        <v>843</v>
      </c>
      <c r="D61" s="5" t="s">
        <v>842</v>
      </c>
      <c r="E61" s="9" t="str">
        <f>HYPERLINK("https://twitter.com/MYousefnejad/status/1040304513574481920","1040304513574481920")</f>
        <v>1040304513574481920</v>
      </c>
      <c r="F61" s="4"/>
      <c r="G61" s="4"/>
      <c r="H61" s="4"/>
      <c r="I61" s="10" t="str">
        <f>HYPERLINK("http://twitter.com/download/android","Twitter for Android")</f>
        <v>Twitter for Android</v>
      </c>
      <c r="J61" s="2">
        <v>1439</v>
      </c>
      <c r="K61" s="2">
        <v>478</v>
      </c>
      <c r="L61" s="2">
        <v>7</v>
      </c>
      <c r="M61" s="2"/>
      <c r="N61" s="8">
        <v>41062.930949074071</v>
      </c>
      <c r="O61" s="4" t="s">
        <v>27</v>
      </c>
      <c r="P61" s="3" t="s">
        <v>841</v>
      </c>
      <c r="Q61" s="10" t="s">
        <v>840</v>
      </c>
      <c r="R61" s="4"/>
      <c r="S61" s="9" t="str">
        <f>HYPERLINK("https://pbs.twimg.com/profile_images/714819414856740864/TyhM7QEG.jpg","View")</f>
        <v>View</v>
      </c>
    </row>
    <row r="62" spans="1:19" ht="40">
      <c r="A62" s="8">
        <v>43356.949988425928</v>
      </c>
      <c r="B62" s="11" t="str">
        <f>HYPERLINK("https://twitter.com/newest_folder","@newest_folder")</f>
        <v>@newest_folder</v>
      </c>
      <c r="C62" s="6" t="s">
        <v>839</v>
      </c>
      <c r="D62" s="5" t="s">
        <v>838</v>
      </c>
      <c r="E62" s="9" t="str">
        <f>HYPERLINK("https://twitter.com/newest_folder/status/1040303594703085569","1040303594703085569")</f>
        <v>1040303594703085569</v>
      </c>
      <c r="F62" s="4"/>
      <c r="G62" s="4"/>
      <c r="H62" s="4"/>
      <c r="I62" s="10" t="str">
        <f>HYPERLINK("http://twitter.com","Twitter Web Client")</f>
        <v>Twitter Web Client</v>
      </c>
      <c r="J62" s="2">
        <v>7</v>
      </c>
      <c r="K62" s="2">
        <v>3</v>
      </c>
      <c r="L62" s="2">
        <v>0</v>
      </c>
      <c r="M62" s="2"/>
      <c r="N62" s="8">
        <v>43014.032453703709</v>
      </c>
      <c r="O62" s="4"/>
      <c r="P62" s="3" t="s">
        <v>837</v>
      </c>
      <c r="Q62" s="4"/>
      <c r="R62" s="4"/>
      <c r="S62" s="9" t="str">
        <f>HYPERLINK("https://pbs.twimg.com/profile_images/1018445009127960576/PFuIK0BP.jpg","View")</f>
        <v>View</v>
      </c>
    </row>
    <row r="63" spans="1:19" ht="40">
      <c r="A63" s="8">
        <v>43356.942731481482</v>
      </c>
      <c r="B63" s="11" t="str">
        <f>HYPERLINK("https://twitter.com/SI47ASH","@SI47ASH")</f>
        <v>@SI47ASH</v>
      </c>
      <c r="C63" s="6" t="s">
        <v>836</v>
      </c>
      <c r="D63" s="5" t="s">
        <v>835</v>
      </c>
      <c r="E63" s="9" t="str">
        <f>HYPERLINK("https://twitter.com/SI47ASH/status/1040300965205762048","1040300965205762048")</f>
        <v>1040300965205762048</v>
      </c>
      <c r="F63" s="4"/>
      <c r="G63" s="10" t="s">
        <v>834</v>
      </c>
      <c r="H63" s="4"/>
      <c r="I63" s="10" t="str">
        <f>HYPERLINK("http://twitter.com","Twitter Web Client")</f>
        <v>Twitter Web Client</v>
      </c>
      <c r="J63" s="2">
        <v>444</v>
      </c>
      <c r="K63" s="2">
        <v>320</v>
      </c>
      <c r="L63" s="2">
        <v>30</v>
      </c>
      <c r="M63" s="2"/>
      <c r="N63" s="8">
        <v>39981.690671296295</v>
      </c>
      <c r="O63" s="4"/>
      <c r="P63" s="3" t="s">
        <v>833</v>
      </c>
      <c r="Q63" s="10" t="s">
        <v>832</v>
      </c>
      <c r="R63" s="4"/>
      <c r="S63" s="9" t="str">
        <f>HYPERLINK("https://pbs.twimg.com/profile_images/1017010123112214535/UgY5yADI.jpg","View")</f>
        <v>View</v>
      </c>
    </row>
    <row r="64" spans="1:19" ht="30">
      <c r="A64" s="8">
        <v>43356.931377314817</v>
      </c>
      <c r="B64" s="11" t="str">
        <f>HYPERLINK("https://twitter.com/alireza_mdny","@alireza_mdny")</f>
        <v>@alireza_mdny</v>
      </c>
      <c r="C64" s="6" t="s">
        <v>831</v>
      </c>
      <c r="D64" s="5" t="s">
        <v>830</v>
      </c>
      <c r="E64" s="9" t="str">
        <f>HYPERLINK("https://twitter.com/alireza_mdny/status/1040296850883047424","1040296850883047424")</f>
        <v>1040296850883047424</v>
      </c>
      <c r="F64" s="4"/>
      <c r="G64" s="4"/>
      <c r="H64" s="4"/>
      <c r="I64" s="10" t="str">
        <f>HYPERLINK("http://twitter.com/download/android","Twitter for Android")</f>
        <v>Twitter for Android</v>
      </c>
      <c r="J64" s="2">
        <v>34</v>
      </c>
      <c r="K64" s="2">
        <v>40</v>
      </c>
      <c r="L64" s="2">
        <v>0</v>
      </c>
      <c r="M64" s="2"/>
      <c r="N64" s="8">
        <v>43137.805335648147</v>
      </c>
      <c r="O64" s="4" t="s">
        <v>76</v>
      </c>
      <c r="P64" s="3" t="s">
        <v>829</v>
      </c>
      <c r="Q64" s="4"/>
      <c r="R64" s="4"/>
      <c r="S64" s="9" t="str">
        <f>HYPERLINK("https://pbs.twimg.com/profile_images/989320391574392832/cKNgpsKV.jpg","View")</f>
        <v>View</v>
      </c>
    </row>
    <row r="65" spans="1:19" ht="30">
      <c r="A65" s="8">
        <v>43356.928912037038</v>
      </c>
      <c r="B65" s="11" t="str">
        <f>HYPERLINK("https://twitter.com/alirezamdart","@alirezamdart")</f>
        <v>@alirezamdart</v>
      </c>
      <c r="C65" s="6" t="s">
        <v>831</v>
      </c>
      <c r="D65" s="5" t="s">
        <v>830</v>
      </c>
      <c r="E65" s="9" t="str">
        <f>HYPERLINK("https://twitter.com/alirezamdart/status/1040295957743783937","1040295957743783937")</f>
        <v>1040295957743783937</v>
      </c>
      <c r="F65" s="4"/>
      <c r="G65" s="4"/>
      <c r="H65" s="4"/>
      <c r="I65" s="10" t="str">
        <f>HYPERLINK("http://twitter.com/download/android","Twitter for Android")</f>
        <v>Twitter for Android</v>
      </c>
      <c r="J65" s="2">
        <v>33</v>
      </c>
      <c r="K65" s="2">
        <v>40</v>
      </c>
      <c r="L65" s="2">
        <v>0</v>
      </c>
      <c r="M65" s="2"/>
      <c r="N65" s="8">
        <v>43137.805335648147</v>
      </c>
      <c r="O65" s="4" t="s">
        <v>76</v>
      </c>
      <c r="P65" s="3" t="s">
        <v>829</v>
      </c>
      <c r="Q65" s="4"/>
      <c r="R65" s="4"/>
      <c r="S65" s="9" t="str">
        <f>HYPERLINK("https://pbs.twimg.com/profile_images/989320391574392832/cKNgpsKV.jpg","View")</f>
        <v>View</v>
      </c>
    </row>
    <row r="66" spans="1:19" ht="20">
      <c r="A66" s="8">
        <v>43356.922696759255</v>
      </c>
      <c r="B66" s="11" t="str">
        <f>HYPERLINK("https://twitter.com/Zigool","@Zigool")</f>
        <v>@Zigool</v>
      </c>
      <c r="C66" s="6" t="s">
        <v>783</v>
      </c>
      <c r="D66" s="5" t="s">
        <v>828</v>
      </c>
      <c r="E66" s="9" t="str">
        <f>HYPERLINK("https://twitter.com/Zigool/status/1040293702613323776","1040293702613323776")</f>
        <v>1040293702613323776</v>
      </c>
      <c r="F66" s="4"/>
      <c r="G66" s="10" t="s">
        <v>827</v>
      </c>
      <c r="H66" s="4"/>
      <c r="I66" s="10" t="str">
        <f>HYPERLINK("http://twitter.com/#!/download/ipad","Twitter for iPad")</f>
        <v>Twitter for iPad</v>
      </c>
      <c r="J66" s="2">
        <v>82</v>
      </c>
      <c r="K66" s="2">
        <v>47</v>
      </c>
      <c r="L66" s="2">
        <v>0</v>
      </c>
      <c r="M66" s="2"/>
      <c r="N66" s="8">
        <v>39213.609155092592</v>
      </c>
      <c r="O66" s="4"/>
      <c r="P66" s="3" t="s">
        <v>780</v>
      </c>
      <c r="Q66" s="4"/>
      <c r="R66" s="4"/>
      <c r="S66" s="9" t="str">
        <f>HYPERLINK("https://pbs.twimg.com/profile_images/1000408785385676800/wVqeNXrX.jpg","View")</f>
        <v>View</v>
      </c>
    </row>
    <row r="67" spans="1:19" ht="20">
      <c r="A67" s="8">
        <v>43356.912256944444</v>
      </c>
      <c r="B67" s="11" t="str">
        <f>HYPERLINK("https://twitter.com/xishma","@xishma")</f>
        <v>@xishma</v>
      </c>
      <c r="C67" s="6" t="s">
        <v>826</v>
      </c>
      <c r="D67" s="5" t="s">
        <v>825</v>
      </c>
      <c r="E67" s="9" t="str">
        <f>HYPERLINK("https://twitter.com/xishma/status/1040289922576470016","1040289922576470016")</f>
        <v>1040289922576470016</v>
      </c>
      <c r="F67" s="4"/>
      <c r="G67" s="4"/>
      <c r="H67" s="4"/>
      <c r="I67" s="10" t="str">
        <f>HYPERLINK("https://mobile.twitter.com","Twitter Lite")</f>
        <v>Twitter Lite</v>
      </c>
      <c r="J67" s="2">
        <v>166</v>
      </c>
      <c r="K67" s="2">
        <v>182</v>
      </c>
      <c r="L67" s="2">
        <v>2</v>
      </c>
      <c r="M67" s="2"/>
      <c r="N67" s="8">
        <v>42759.62300925926</v>
      </c>
      <c r="O67" s="4" t="s">
        <v>6</v>
      </c>
      <c r="P67" s="3" t="s">
        <v>824</v>
      </c>
      <c r="Q67" s="10" t="s">
        <v>823</v>
      </c>
      <c r="R67" s="4"/>
      <c r="S67" s="9" t="str">
        <f>HYPERLINK("https://pbs.twimg.com/profile_images/1035597592313380864/ct8Mvmqu.jpg","View")</f>
        <v>View</v>
      </c>
    </row>
    <row r="68" spans="1:19" ht="20">
      <c r="A68" s="8">
        <v>43356.909849537042</v>
      </c>
      <c r="B68" s="11" t="str">
        <f>HYPERLINK("https://twitter.com/Atabakakson","@Atabakakson")</f>
        <v>@Atabakakson</v>
      </c>
      <c r="C68" s="6" t="s">
        <v>34</v>
      </c>
      <c r="D68" s="5" t="s">
        <v>822</v>
      </c>
      <c r="E68" s="9" t="str">
        <f>HYPERLINK("https://twitter.com/Atabakakson/status/1040289048676519936","1040289048676519936")</f>
        <v>1040289048676519936</v>
      </c>
      <c r="F68" s="4"/>
      <c r="G68" s="4"/>
      <c r="H68" s="4"/>
      <c r="I68" s="10" t="str">
        <f>HYPERLINK("http://twitter.com/download/iphone","Twitter for iPhone")</f>
        <v>Twitter for iPhone</v>
      </c>
      <c r="J68" s="2">
        <v>2105</v>
      </c>
      <c r="K68" s="2">
        <v>2785</v>
      </c>
      <c r="L68" s="2">
        <v>14</v>
      </c>
      <c r="M68" s="2"/>
      <c r="N68" s="8">
        <v>40837.660821759258</v>
      </c>
      <c r="O68" s="4" t="s">
        <v>32</v>
      </c>
      <c r="P68" s="3" t="s">
        <v>31</v>
      </c>
      <c r="Q68" s="10" t="s">
        <v>30</v>
      </c>
      <c r="R68" s="4"/>
      <c r="S68" s="9" t="str">
        <f>HYPERLINK("https://pbs.twimg.com/profile_images/1019290045600141312/fdmaNjBb.jpg","View")</f>
        <v>View</v>
      </c>
    </row>
    <row r="69" spans="1:19" ht="60">
      <c r="A69" s="8">
        <v>43356.908634259264</v>
      </c>
      <c r="B69" s="11" t="str">
        <f>HYPERLINK("https://twitter.com/p3ym4n","@p3ym4n")</f>
        <v>@p3ym4n</v>
      </c>
      <c r="C69" s="6" t="s">
        <v>821</v>
      </c>
      <c r="D69" s="5" t="s">
        <v>820</v>
      </c>
      <c r="E69" s="9" t="str">
        <f>HYPERLINK("https://twitter.com/p3ym4n/status/1040288607662161921","1040288607662161921")</f>
        <v>1040288607662161921</v>
      </c>
      <c r="F69" s="10" t="s">
        <v>819</v>
      </c>
      <c r="G69" s="4"/>
      <c r="H69" s="4"/>
      <c r="I69" s="10" t="str">
        <f>HYPERLINK("http://twitter.com/download/iphone","Twitter for iPhone")</f>
        <v>Twitter for iPhone</v>
      </c>
      <c r="J69" s="2">
        <v>140</v>
      </c>
      <c r="K69" s="2">
        <v>212</v>
      </c>
      <c r="L69" s="2">
        <v>7</v>
      </c>
      <c r="M69" s="2"/>
      <c r="N69" s="8">
        <v>40210.724849537037</v>
      </c>
      <c r="O69" s="4" t="s">
        <v>27</v>
      </c>
      <c r="P69" s="3" t="s">
        <v>818</v>
      </c>
      <c r="Q69" s="10" t="s">
        <v>817</v>
      </c>
      <c r="R69" s="4"/>
      <c r="S69" s="9" t="str">
        <f>HYPERLINK("https://pbs.twimg.com/profile_images/998307957770149888/wrWqWenM.jpg","View")</f>
        <v>View</v>
      </c>
    </row>
    <row r="70" spans="1:19" ht="30">
      <c r="A70" s="8">
        <v>43356.899224537032</v>
      </c>
      <c r="B70" s="11" t="str">
        <f>HYPERLINK("https://twitter.com/maryayi","@maryayi")</f>
        <v>@maryayi</v>
      </c>
      <c r="C70" s="6" t="s">
        <v>816</v>
      </c>
      <c r="D70" s="5" t="s">
        <v>815</v>
      </c>
      <c r="E70" s="9" t="str">
        <f>HYPERLINK("https://twitter.com/maryayi/status/1040285198766751750","1040285198766751750")</f>
        <v>1040285198766751750</v>
      </c>
      <c r="F70" s="4"/>
      <c r="G70" s="4"/>
      <c r="H70" s="4"/>
      <c r="I70" s="10" t="str">
        <f>HYPERLINK("http://twitter.com/download/android","Twitter for Android")</f>
        <v>Twitter for Android</v>
      </c>
      <c r="J70" s="2">
        <v>2014</v>
      </c>
      <c r="K70" s="2">
        <v>472</v>
      </c>
      <c r="L70" s="2">
        <v>30</v>
      </c>
      <c r="M70" s="2"/>
      <c r="N70" s="8">
        <v>40027.026354166665</v>
      </c>
      <c r="O70" s="4" t="s">
        <v>27</v>
      </c>
      <c r="P70" s="3" t="s">
        <v>814</v>
      </c>
      <c r="Q70" s="10" t="s">
        <v>813</v>
      </c>
      <c r="R70" s="4"/>
      <c r="S70" s="9" t="str">
        <f>HYPERLINK("https://pbs.twimg.com/profile_images/1034533872573267968/G1OOb-sG.jpg","View")</f>
        <v>View</v>
      </c>
    </row>
    <row r="71" spans="1:19" ht="30">
      <c r="A71" s="8">
        <v>43356.893483796295</v>
      </c>
      <c r="B71" s="11" t="str">
        <f>HYPERLINK("https://twitter.com/diegoArman2Jr","@diegoArman2Jr")</f>
        <v>@diegoArman2Jr</v>
      </c>
      <c r="C71" s="6" t="s">
        <v>702</v>
      </c>
      <c r="D71" s="5" t="s">
        <v>812</v>
      </c>
      <c r="E71" s="9" t="str">
        <f>HYPERLINK("https://twitter.com/diegoArman2Jr/status/1040283118501027850","1040283118501027850")</f>
        <v>1040283118501027850</v>
      </c>
      <c r="F71" s="4"/>
      <c r="G71" s="4"/>
      <c r="H71" s="4"/>
      <c r="I71" s="10" t="str">
        <f>HYPERLINK("http://twitter.com/download/iphone","Twitter for iPhone")</f>
        <v>Twitter for iPhone</v>
      </c>
      <c r="J71" s="2">
        <v>102</v>
      </c>
      <c r="K71" s="2">
        <v>293</v>
      </c>
      <c r="L71" s="2">
        <v>0</v>
      </c>
      <c r="M71" s="2"/>
      <c r="N71" s="8">
        <v>42953.02449074074</v>
      </c>
      <c r="O71" s="4" t="s">
        <v>699</v>
      </c>
      <c r="P71" s="3" t="s">
        <v>698</v>
      </c>
      <c r="Q71" s="10" t="s">
        <v>697</v>
      </c>
      <c r="R71" s="4"/>
      <c r="S71" s="9" t="str">
        <f>HYPERLINK("https://pbs.twimg.com/profile_images/1011702587194781696/bw5WtevZ.jpg","View")</f>
        <v>View</v>
      </c>
    </row>
    <row r="72" spans="1:19" ht="20">
      <c r="A72" s="8">
        <v>43356.892638888894</v>
      </c>
      <c r="B72" s="11" t="str">
        <f>HYPERLINK("https://twitter.com/MahmoudEskandri","@MahmoudEskandri")</f>
        <v>@MahmoudEskandri</v>
      </c>
      <c r="C72" s="6" t="s">
        <v>800</v>
      </c>
      <c r="D72" s="5" t="s">
        <v>811</v>
      </c>
      <c r="E72" s="9" t="str">
        <f>HYPERLINK("https://twitter.com/MahmoudEskandri/status/1040282812979576832","1040282812979576832")</f>
        <v>1040282812979576832</v>
      </c>
      <c r="F72" s="4"/>
      <c r="G72" s="4"/>
      <c r="H72" s="4"/>
      <c r="I72" s="10" t="str">
        <f>HYPERLINK("http://twitter.com","Twitter Web Client")</f>
        <v>Twitter Web Client</v>
      </c>
      <c r="J72" s="2">
        <v>652</v>
      </c>
      <c r="K72" s="2">
        <v>272</v>
      </c>
      <c r="L72" s="2">
        <v>3</v>
      </c>
      <c r="M72" s="2"/>
      <c r="N72" s="8">
        <v>40204.226053240738</v>
      </c>
      <c r="O72" s="4" t="s">
        <v>798</v>
      </c>
      <c r="P72" s="3" t="s">
        <v>797</v>
      </c>
      <c r="Q72" s="10" t="s">
        <v>796</v>
      </c>
      <c r="R72" s="4"/>
      <c r="S72" s="9" t="str">
        <f>HYPERLINK("https://pbs.twimg.com/profile_images/1022237138350428162/Udo8X4fY.jpg","View")</f>
        <v>View</v>
      </c>
    </row>
    <row r="73" spans="1:19" ht="30">
      <c r="A73" s="8">
        <v>43356.881736111114</v>
      </c>
      <c r="B73" s="11" t="str">
        <f>HYPERLINK("https://twitter.com/mimalef70","@mimalef70")</f>
        <v>@mimalef70</v>
      </c>
      <c r="C73" s="6" t="s">
        <v>810</v>
      </c>
      <c r="D73" s="5" t="s">
        <v>809</v>
      </c>
      <c r="E73" s="9" t="str">
        <f>HYPERLINK("https://twitter.com/mimalef70/status/1040278859516727296","1040278859516727296")</f>
        <v>1040278859516727296</v>
      </c>
      <c r="F73" s="4"/>
      <c r="G73" s="4"/>
      <c r="H73" s="4"/>
      <c r="I73" s="10" t="str">
        <f>HYPERLINK("http://twitter.com/download/android","Twitter for Android")</f>
        <v>Twitter for Android</v>
      </c>
      <c r="J73" s="2">
        <v>819</v>
      </c>
      <c r="K73" s="2">
        <v>351</v>
      </c>
      <c r="L73" s="2">
        <v>4</v>
      </c>
      <c r="M73" s="2"/>
      <c r="N73" s="8">
        <v>40371.961817129632</v>
      </c>
      <c r="O73" s="4" t="s">
        <v>808</v>
      </c>
      <c r="P73" s="3" t="s">
        <v>807</v>
      </c>
      <c r="Q73" s="4"/>
      <c r="R73" s="4"/>
      <c r="S73" s="9" t="str">
        <f>HYPERLINK("https://pbs.twimg.com/profile_images/957503462480203777/gQnh0v6n.jpg","View")</f>
        <v>View</v>
      </c>
    </row>
    <row r="74" spans="1:19" ht="12.5">
      <c r="A74" s="8">
        <v>43356.879525462966</v>
      </c>
      <c r="B74" s="11" t="str">
        <f>HYPERLINK("https://twitter.com/Moh3nJalalian","@Moh3nJalalian")</f>
        <v>@Moh3nJalalian</v>
      </c>
      <c r="C74" s="6" t="s">
        <v>805</v>
      </c>
      <c r="D74" s="5" t="s">
        <v>806</v>
      </c>
      <c r="E74" s="9" t="str">
        <f>HYPERLINK("https://twitter.com/Moh3nJalalian/status/1040278058362720256","1040278058362720256")</f>
        <v>1040278058362720256</v>
      </c>
      <c r="F74" s="4"/>
      <c r="G74" s="4"/>
      <c r="H74" s="4"/>
      <c r="I74" s="10" t="str">
        <f>HYPERLINK("http://twitter.com/download/iphone","Twitter for iPhone")</f>
        <v>Twitter for iPhone</v>
      </c>
      <c r="J74" s="2">
        <v>54</v>
      </c>
      <c r="K74" s="2">
        <v>174</v>
      </c>
      <c r="L74" s="2">
        <v>0</v>
      </c>
      <c r="M74" s="2"/>
      <c r="N74" s="8">
        <v>40835.48369212963</v>
      </c>
      <c r="O74" s="4" t="s">
        <v>27</v>
      </c>
      <c r="P74" s="3" t="s">
        <v>803</v>
      </c>
      <c r="Q74" s="10" t="s">
        <v>802</v>
      </c>
      <c r="R74" s="4"/>
      <c r="S74" s="9" t="str">
        <f>HYPERLINK("https://pbs.twimg.com/profile_images/920970266704007170/-HkTX9Xu.jpg","View")</f>
        <v>View</v>
      </c>
    </row>
    <row r="75" spans="1:19" ht="12.5">
      <c r="A75" s="8">
        <v>43356.878541666665</v>
      </c>
      <c r="B75" s="11" t="str">
        <f>HYPERLINK("https://twitter.com/Moh3nJalalian","@Moh3nJalalian")</f>
        <v>@Moh3nJalalian</v>
      </c>
      <c r="C75" s="6" t="s">
        <v>805</v>
      </c>
      <c r="D75" s="5" t="s">
        <v>804</v>
      </c>
      <c r="E75" s="9" t="str">
        <f>HYPERLINK("https://twitter.com/Moh3nJalalian/status/1040277702094331904","1040277702094331904")</f>
        <v>1040277702094331904</v>
      </c>
      <c r="F75" s="4"/>
      <c r="G75" s="4"/>
      <c r="H75" s="4"/>
      <c r="I75" s="10" t="str">
        <f>HYPERLINK("http://twitter.com/download/iphone","Twitter for iPhone")</f>
        <v>Twitter for iPhone</v>
      </c>
      <c r="J75" s="2">
        <v>54</v>
      </c>
      <c r="K75" s="2">
        <v>174</v>
      </c>
      <c r="L75" s="2">
        <v>0</v>
      </c>
      <c r="M75" s="2"/>
      <c r="N75" s="8">
        <v>40835.48369212963</v>
      </c>
      <c r="O75" s="4" t="s">
        <v>27</v>
      </c>
      <c r="P75" s="3" t="s">
        <v>803</v>
      </c>
      <c r="Q75" s="10" t="s">
        <v>802</v>
      </c>
      <c r="R75" s="4"/>
      <c r="S75" s="9" t="str">
        <f>HYPERLINK("https://pbs.twimg.com/profile_images/920970266704007170/-HkTX9Xu.jpg","View")</f>
        <v>View</v>
      </c>
    </row>
    <row r="76" spans="1:19" ht="40">
      <c r="A76" s="8">
        <v>43356.877708333333</v>
      </c>
      <c r="B76" s="11" t="str">
        <f>HYPERLINK("https://twitter.com/MahmoudEskandri","@MahmoudEskandri")</f>
        <v>@MahmoudEskandri</v>
      </c>
      <c r="C76" s="6" t="s">
        <v>800</v>
      </c>
      <c r="D76" s="5" t="s">
        <v>801</v>
      </c>
      <c r="E76" s="9" t="str">
        <f>HYPERLINK("https://twitter.com/MahmoudEskandri/status/1040277402667175936","1040277402667175936")</f>
        <v>1040277402667175936</v>
      </c>
      <c r="F76" s="4"/>
      <c r="G76" s="4"/>
      <c r="H76" s="4"/>
      <c r="I76" s="10" t="str">
        <f>HYPERLINK("http://twitter.com","Twitter Web Client")</f>
        <v>Twitter Web Client</v>
      </c>
      <c r="J76" s="2">
        <v>652</v>
      </c>
      <c r="K76" s="2">
        <v>272</v>
      </c>
      <c r="L76" s="2">
        <v>3</v>
      </c>
      <c r="M76" s="2"/>
      <c r="N76" s="8">
        <v>40204.226053240738</v>
      </c>
      <c r="O76" s="4" t="s">
        <v>798</v>
      </c>
      <c r="P76" s="3" t="s">
        <v>797</v>
      </c>
      <c r="Q76" s="10" t="s">
        <v>796</v>
      </c>
      <c r="R76" s="4"/>
      <c r="S76" s="9" t="str">
        <f>HYPERLINK("https://pbs.twimg.com/profile_images/1022237138350428162/Udo8X4fY.jpg","View")</f>
        <v>View</v>
      </c>
    </row>
    <row r="77" spans="1:19" ht="40">
      <c r="A77" s="8">
        <v>43356.872858796298</v>
      </c>
      <c r="B77" s="11" t="str">
        <f>HYPERLINK("https://twitter.com/MahmoudEskandri","@MahmoudEskandri")</f>
        <v>@MahmoudEskandri</v>
      </c>
      <c r="C77" s="6" t="s">
        <v>800</v>
      </c>
      <c r="D77" s="5" t="s">
        <v>799</v>
      </c>
      <c r="E77" s="9" t="str">
        <f>HYPERLINK("https://twitter.com/MahmoudEskandri/status/1040275644482039808","1040275644482039808")</f>
        <v>1040275644482039808</v>
      </c>
      <c r="F77" s="4"/>
      <c r="G77" s="4"/>
      <c r="H77" s="4"/>
      <c r="I77" s="10" t="str">
        <f>HYPERLINK("http://twitter.com","Twitter Web Client")</f>
        <v>Twitter Web Client</v>
      </c>
      <c r="J77" s="2">
        <v>652</v>
      </c>
      <c r="K77" s="2">
        <v>272</v>
      </c>
      <c r="L77" s="2">
        <v>3</v>
      </c>
      <c r="M77" s="2"/>
      <c r="N77" s="8">
        <v>40204.226053240738</v>
      </c>
      <c r="O77" s="4" t="s">
        <v>798</v>
      </c>
      <c r="P77" s="3" t="s">
        <v>797</v>
      </c>
      <c r="Q77" s="10" t="s">
        <v>796</v>
      </c>
      <c r="R77" s="4"/>
      <c r="S77" s="9" t="str">
        <f>HYPERLINK("https://pbs.twimg.com/profile_images/1022237138350428162/Udo8X4fY.jpg","View")</f>
        <v>View</v>
      </c>
    </row>
    <row r="78" spans="1:19" ht="20">
      <c r="A78" s="8">
        <v>43356.872395833328</v>
      </c>
      <c r="B78" s="11" t="str">
        <f>HYPERLINK("https://twitter.com/farnam_violin","@farnam_violin")</f>
        <v>@farnam_violin</v>
      </c>
      <c r="C78" s="6" t="s">
        <v>576</v>
      </c>
      <c r="D78" s="5" t="s">
        <v>795</v>
      </c>
      <c r="E78" s="9" t="str">
        <f>HYPERLINK("https://twitter.com/farnam_violin/status/1040275475048873984","1040275475048873984")</f>
        <v>1040275475048873984</v>
      </c>
      <c r="F78" s="4"/>
      <c r="G78" s="10" t="s">
        <v>794</v>
      </c>
      <c r="H78" s="4"/>
      <c r="I78" s="10" t="str">
        <f>HYPERLINK("http://twitter.com/download/iphone","Twitter for iPhone")</f>
        <v>Twitter for iPhone</v>
      </c>
      <c r="J78" s="2">
        <v>1085</v>
      </c>
      <c r="K78" s="2">
        <v>2654</v>
      </c>
      <c r="L78" s="2">
        <v>3</v>
      </c>
      <c r="M78" s="2"/>
      <c r="N78" s="8">
        <v>40698.775625000002</v>
      </c>
      <c r="O78" s="4" t="s">
        <v>573</v>
      </c>
      <c r="P78" s="3" t="s">
        <v>572</v>
      </c>
      <c r="Q78" s="10" t="s">
        <v>571</v>
      </c>
      <c r="R78" s="4"/>
      <c r="S78" s="9" t="str">
        <f>HYPERLINK("https://pbs.twimg.com/profile_images/1035037648728023046/jG014n5A.jpg","View")</f>
        <v>View</v>
      </c>
    </row>
    <row r="79" spans="1:19" ht="30">
      <c r="A79" s="8">
        <v>43356.861875000002</v>
      </c>
      <c r="B79" s="11" t="str">
        <f>HYPERLINK("https://twitter.com/_Flirticia","@_Flirticia")</f>
        <v>@_Flirticia</v>
      </c>
      <c r="C79" s="6" t="s">
        <v>159</v>
      </c>
      <c r="D79" s="5" t="s">
        <v>793</v>
      </c>
      <c r="E79" s="9" t="str">
        <f>HYPERLINK("https://twitter.com/_Flirticia/status/1040271662304964610","1040271662304964610")</f>
        <v>1040271662304964610</v>
      </c>
      <c r="F79" s="4"/>
      <c r="G79" s="4"/>
      <c r="H79" s="4"/>
      <c r="I79" s="10" t="str">
        <f>HYPERLINK("http://twitter.com/download/iphone","Twitter for iPhone")</f>
        <v>Twitter for iPhone</v>
      </c>
      <c r="J79" s="2">
        <v>2874</v>
      </c>
      <c r="K79" s="2">
        <v>494</v>
      </c>
      <c r="L79" s="2">
        <v>27</v>
      </c>
      <c r="M79" s="2"/>
      <c r="N79" s="8">
        <v>42056.815428240741</v>
      </c>
      <c r="O79" s="4" t="s">
        <v>27</v>
      </c>
      <c r="P79" s="3" t="s">
        <v>156</v>
      </c>
      <c r="Q79" s="4"/>
      <c r="R79" s="4"/>
      <c r="S79" s="9" t="str">
        <f>HYPERLINK("https://pbs.twimg.com/profile_images/1023172583263326208/7y45ZE1j.jpg","View")</f>
        <v>View</v>
      </c>
    </row>
    <row r="80" spans="1:19" ht="20">
      <c r="A80" s="8">
        <v>43356.84039351852</v>
      </c>
      <c r="B80" s="11" t="str">
        <f>HYPERLINK("https://twitter.com/navidbehrangi","@navidbehrangi")</f>
        <v>@navidbehrangi</v>
      </c>
      <c r="C80" s="6" t="s">
        <v>792</v>
      </c>
      <c r="D80" s="5" t="s">
        <v>791</v>
      </c>
      <c r="E80" s="9" t="str">
        <f>HYPERLINK("https://twitter.com/navidbehrangi/status/1040263879064993792","1040263879064993792")</f>
        <v>1040263879064993792</v>
      </c>
      <c r="F80" s="4"/>
      <c r="G80" s="10" t="s">
        <v>790</v>
      </c>
      <c r="H80" s="4"/>
      <c r="I80" s="10" t="str">
        <f>HYPERLINK("http://twitter.com/download/android","Twitter for Android")</f>
        <v>Twitter for Android</v>
      </c>
      <c r="J80" s="2">
        <v>2553</v>
      </c>
      <c r="K80" s="2">
        <v>609</v>
      </c>
      <c r="L80" s="2">
        <v>28</v>
      </c>
      <c r="M80" s="2"/>
      <c r="N80" s="8">
        <v>41081.982314814813</v>
      </c>
      <c r="O80" s="4" t="s">
        <v>394</v>
      </c>
      <c r="P80" s="3" t="s">
        <v>789</v>
      </c>
      <c r="Q80" s="10" t="s">
        <v>788</v>
      </c>
      <c r="R80" s="4"/>
      <c r="S80" s="9" t="str">
        <f>HYPERLINK("https://pbs.twimg.com/profile_images/1029740663225634818/vKBQcDAn.jpg","View")</f>
        <v>View</v>
      </c>
    </row>
    <row r="81" spans="1:19" ht="40">
      <c r="A81" s="8">
        <v>43356.838645833333</v>
      </c>
      <c r="B81" s="11" t="str">
        <f>HYPERLINK("https://twitter.com/freelanday","@freelanday")</f>
        <v>@freelanday</v>
      </c>
      <c r="C81" s="6" t="s">
        <v>787</v>
      </c>
      <c r="D81" s="5" t="s">
        <v>786</v>
      </c>
      <c r="E81" s="9" t="str">
        <f>HYPERLINK("https://twitter.com/freelanday/status/1040263245435682818","1040263245435682818")</f>
        <v>1040263245435682818</v>
      </c>
      <c r="F81" s="4"/>
      <c r="G81" s="4"/>
      <c r="H81" s="4"/>
      <c r="I81" s="10" t="str">
        <f>HYPERLINK("http://twitter.com/download/iphone","Twitter for iPhone")</f>
        <v>Twitter for iPhone</v>
      </c>
      <c r="J81" s="2">
        <v>364</v>
      </c>
      <c r="K81" s="2">
        <v>24</v>
      </c>
      <c r="L81" s="2">
        <v>0</v>
      </c>
      <c r="M81" s="2"/>
      <c r="N81" s="8">
        <v>43330.727546296301</v>
      </c>
      <c r="O81" s="4"/>
      <c r="P81" s="3" t="s">
        <v>785</v>
      </c>
      <c r="Q81" s="10" t="s">
        <v>784</v>
      </c>
      <c r="R81" s="4"/>
      <c r="S81" s="9" t="str">
        <f>HYPERLINK("https://pbs.twimg.com/profile_images/1031594465184628736/ULKw5CeL.jpg","View")</f>
        <v>View</v>
      </c>
    </row>
    <row r="82" spans="1:19" ht="20">
      <c r="A82" s="8">
        <v>43356.834525462968</v>
      </c>
      <c r="B82" s="11" t="str">
        <f>HYPERLINK("https://twitter.com/Zigool","@Zigool")</f>
        <v>@Zigool</v>
      </c>
      <c r="C82" s="6" t="s">
        <v>783</v>
      </c>
      <c r="D82" s="5" t="s">
        <v>782</v>
      </c>
      <c r="E82" s="9" t="str">
        <f>HYPERLINK("https://twitter.com/Zigool/status/1040261751089053696","1040261751089053696")</f>
        <v>1040261751089053696</v>
      </c>
      <c r="F82" s="4"/>
      <c r="G82" s="10" t="s">
        <v>781</v>
      </c>
      <c r="H82" s="4"/>
      <c r="I82" s="10" t="str">
        <f>HYPERLINK("http://twitter.com/#!/download/ipad","Twitter for iPad")</f>
        <v>Twitter for iPad</v>
      </c>
      <c r="J82" s="2">
        <v>80</v>
      </c>
      <c r="K82" s="2">
        <v>47</v>
      </c>
      <c r="L82" s="2">
        <v>0</v>
      </c>
      <c r="M82" s="2"/>
      <c r="N82" s="8">
        <v>39213.609155092592</v>
      </c>
      <c r="O82" s="4"/>
      <c r="P82" s="3" t="s">
        <v>780</v>
      </c>
      <c r="Q82" s="4"/>
      <c r="R82" s="4"/>
      <c r="S82" s="9" t="str">
        <f>HYPERLINK("https://pbs.twimg.com/profile_images/1000408785385676800/wVqeNXrX.jpg","View")</f>
        <v>View</v>
      </c>
    </row>
    <row r="83" spans="1:19" ht="50">
      <c r="A83" s="8">
        <v>43356.8283912037</v>
      </c>
      <c r="B83" s="11" t="str">
        <f>HYPERLINK("https://twitter.com/PMohseniy","@PMohseniy")</f>
        <v>@PMohseniy</v>
      </c>
      <c r="C83" s="6" t="s">
        <v>779</v>
      </c>
      <c r="D83" s="5" t="s">
        <v>778</v>
      </c>
      <c r="E83" s="9" t="str">
        <f>HYPERLINK("https://twitter.com/PMohseniy/status/1040259529898975232","1040259529898975232")</f>
        <v>1040259529898975232</v>
      </c>
      <c r="F83" s="4"/>
      <c r="G83" s="4"/>
      <c r="H83" s="4"/>
      <c r="I83" s="10" t="str">
        <f>HYPERLINK("http://twitter.com/download/android","Twitter for Android")</f>
        <v>Twitter for Android</v>
      </c>
      <c r="J83" s="2">
        <v>8</v>
      </c>
      <c r="K83" s="2">
        <v>15</v>
      </c>
      <c r="L83" s="2">
        <v>0</v>
      </c>
      <c r="M83" s="2"/>
      <c r="N83" s="8">
        <v>43101.015868055554</v>
      </c>
      <c r="O83" s="4" t="s">
        <v>6</v>
      </c>
      <c r="P83" s="3" t="s">
        <v>777</v>
      </c>
      <c r="Q83" s="4"/>
      <c r="R83" s="4"/>
      <c r="S83" s="9" t="str">
        <f>HYPERLINK("https://pbs.twimg.com/profile_images/1040236219815395328/aWlZAnTc.jpg","View")</f>
        <v>View</v>
      </c>
    </row>
    <row r="84" spans="1:19" ht="20">
      <c r="A84" s="8">
        <v>43356.811793981484</v>
      </c>
      <c r="B84" s="11" t="str">
        <f>HYPERLINK("https://twitter.com/mahyar_avn","@mahyar_avn")</f>
        <v>@mahyar_avn</v>
      </c>
      <c r="C84" s="6" t="s">
        <v>776</v>
      </c>
      <c r="D84" s="5" t="s">
        <v>775</v>
      </c>
      <c r="E84" s="9" t="str">
        <f>HYPERLINK("https://twitter.com/mahyar_avn/status/1040253515837448192","1040253515837448192")</f>
        <v>1040253515837448192</v>
      </c>
      <c r="F84" s="4"/>
      <c r="G84" s="4"/>
      <c r="H84" s="4"/>
      <c r="I84" s="10" t="str">
        <f>HYPERLINK("http://twitter.com/download/android","Twitter for Android")</f>
        <v>Twitter for Android</v>
      </c>
      <c r="J84" s="2">
        <v>186</v>
      </c>
      <c r="K84" s="2">
        <v>369</v>
      </c>
      <c r="L84" s="2">
        <v>0</v>
      </c>
      <c r="M84" s="2"/>
      <c r="N84" s="8">
        <v>41824.113009259258</v>
      </c>
      <c r="O84" s="4" t="s">
        <v>6</v>
      </c>
      <c r="P84" s="3" t="s">
        <v>774</v>
      </c>
      <c r="Q84" s="4"/>
      <c r="R84" s="4"/>
      <c r="S84" s="9" t="str">
        <f>HYPERLINK("https://pbs.twimg.com/profile_images/1037244730931900416/CYYLMTRg.jpg","View")</f>
        <v>View</v>
      </c>
    </row>
    <row r="85" spans="1:19" ht="30">
      <c r="A85" s="8">
        <v>43356.807951388888</v>
      </c>
      <c r="B85" s="11" t="str">
        <f>HYPERLINK("https://twitter.com/jt_javad","@jt_javad")</f>
        <v>@jt_javad</v>
      </c>
      <c r="C85" s="6" t="s">
        <v>773</v>
      </c>
      <c r="D85" s="5" t="s">
        <v>772</v>
      </c>
      <c r="E85" s="9" t="str">
        <f>HYPERLINK("https://twitter.com/jt_javad/status/1040252122296668161","1040252122296668161")</f>
        <v>1040252122296668161</v>
      </c>
      <c r="F85" s="4"/>
      <c r="G85" s="4"/>
      <c r="H85" s="4"/>
      <c r="I85" s="10" t="str">
        <f>HYPERLINK("http://twitter.com","Twitter Web Client")</f>
        <v>Twitter Web Client</v>
      </c>
      <c r="J85" s="2">
        <v>19</v>
      </c>
      <c r="K85" s="2">
        <v>137</v>
      </c>
      <c r="L85" s="2">
        <v>0</v>
      </c>
      <c r="M85" s="2"/>
      <c r="N85" s="8">
        <v>41758.634641203702</v>
      </c>
      <c r="O85" s="4"/>
      <c r="P85" s="3"/>
      <c r="Q85" s="10" t="s">
        <v>771</v>
      </c>
      <c r="R85" s="4"/>
      <c r="S85" s="9" t="str">
        <f>HYPERLINK("https://pbs.twimg.com/profile_images/774554530230992896/vpQ6bKEE.jpg","View")</f>
        <v>View</v>
      </c>
    </row>
    <row r="86" spans="1:19" ht="20">
      <c r="A86" s="8">
        <v>43356.805891203709</v>
      </c>
      <c r="B86" s="11" t="str">
        <f>HYPERLINK("https://twitter.com/Atabakakson","@Atabakakson")</f>
        <v>@Atabakakson</v>
      </c>
      <c r="C86" s="6" t="s">
        <v>34</v>
      </c>
      <c r="D86" s="5" t="s">
        <v>770</v>
      </c>
      <c r="E86" s="9" t="str">
        <f>HYPERLINK("https://twitter.com/Atabakakson/status/1040251375752540160","1040251375752540160")</f>
        <v>1040251375752540160</v>
      </c>
      <c r="F86" s="4"/>
      <c r="G86" s="10" t="s">
        <v>769</v>
      </c>
      <c r="H86" s="4"/>
      <c r="I86" s="10" t="str">
        <f>HYPERLINK("http://twitter.com/download/iphone","Twitter for iPhone")</f>
        <v>Twitter for iPhone</v>
      </c>
      <c r="J86" s="2">
        <v>2096</v>
      </c>
      <c r="K86" s="2">
        <v>2782</v>
      </c>
      <c r="L86" s="2">
        <v>14</v>
      </c>
      <c r="M86" s="2"/>
      <c r="N86" s="8">
        <v>40837.660821759258</v>
      </c>
      <c r="O86" s="4" t="s">
        <v>32</v>
      </c>
      <c r="P86" s="3" t="s">
        <v>31</v>
      </c>
      <c r="Q86" s="10" t="s">
        <v>30</v>
      </c>
      <c r="R86" s="4"/>
      <c r="S86" s="9" t="str">
        <f>HYPERLINK("https://pbs.twimg.com/profile_images/1019290045600141312/fdmaNjBb.jpg","View")</f>
        <v>View</v>
      </c>
    </row>
    <row r="87" spans="1:19" ht="50">
      <c r="A87" s="8">
        <v>43356.799050925925</v>
      </c>
      <c r="B87" s="11" t="str">
        <f>HYPERLINK("https://twitter.com/alisadroddini","@alisadroddini")</f>
        <v>@alisadroddini</v>
      </c>
      <c r="C87" s="6" t="s">
        <v>768</v>
      </c>
      <c r="D87" s="5" t="s">
        <v>767</v>
      </c>
      <c r="E87" s="9" t="str">
        <f>HYPERLINK("https://twitter.com/alisadroddini/status/1040248895358595076","1040248895358595076")</f>
        <v>1040248895358595076</v>
      </c>
      <c r="F87" s="10" t="s">
        <v>766</v>
      </c>
      <c r="G87" s="4"/>
      <c r="H87" s="4"/>
      <c r="I87" s="10" t="str">
        <f>HYPERLINK("http://twitter.com/download/android","Twitter for Android")</f>
        <v>Twitter for Android</v>
      </c>
      <c r="J87" s="2">
        <v>36</v>
      </c>
      <c r="K87" s="2">
        <v>75</v>
      </c>
      <c r="L87" s="2">
        <v>0</v>
      </c>
      <c r="M87" s="2"/>
      <c r="N87" s="8">
        <v>43100.919467592597</v>
      </c>
      <c r="O87" s="4" t="s">
        <v>6</v>
      </c>
      <c r="P87" s="3" t="s">
        <v>765</v>
      </c>
      <c r="Q87" s="4"/>
      <c r="R87" s="4"/>
      <c r="S87" s="9" t="str">
        <f>HYPERLINK("https://pbs.twimg.com/profile_images/947537583210364928/1C63tTSx.jpg","View")</f>
        <v>View</v>
      </c>
    </row>
    <row r="88" spans="1:19" ht="50">
      <c r="A88" s="8">
        <v>43356.791145833333</v>
      </c>
      <c r="B88" s="11" t="str">
        <f>HYPERLINK("https://twitter.com/mrhamedr","@mrhamedr")</f>
        <v>@mrhamedr</v>
      </c>
      <c r="C88" s="6" t="s">
        <v>418</v>
      </c>
      <c r="D88" s="5" t="s">
        <v>764</v>
      </c>
      <c r="E88" s="9" t="str">
        <f>HYPERLINK("https://twitter.com/mrhamedr/status/1040246033358487554","1040246033358487554")</f>
        <v>1040246033358487554</v>
      </c>
      <c r="F88" s="4"/>
      <c r="G88" s="4"/>
      <c r="H88" s="4"/>
      <c r="I88" s="10" t="str">
        <f>HYPERLINK("http://twitter.com","Twitter Web Client")</f>
        <v>Twitter Web Client</v>
      </c>
      <c r="J88" s="2">
        <v>98</v>
      </c>
      <c r="K88" s="2">
        <v>207</v>
      </c>
      <c r="L88" s="2">
        <v>1</v>
      </c>
      <c r="M88" s="2"/>
      <c r="N88" s="8">
        <v>42893.545138888891</v>
      </c>
      <c r="O88" s="4" t="s">
        <v>416</v>
      </c>
      <c r="P88" s="3" t="s">
        <v>415</v>
      </c>
      <c r="Q88" s="4"/>
      <c r="R88" s="4"/>
      <c r="S88" s="9" t="str">
        <f>HYPERLINK("https://pbs.twimg.com/profile_images/1038306225862189062/Dd3vFmwB.jpg","View")</f>
        <v>View</v>
      </c>
    </row>
    <row r="89" spans="1:19" ht="40">
      <c r="A89" s="8">
        <v>43356.791018518517</v>
      </c>
      <c r="B89" s="11" t="str">
        <f>HYPERLINK("https://twitter.com/MasihpourSina","@MasihpourSina")</f>
        <v>@MasihpourSina</v>
      </c>
      <c r="C89" s="6" t="s">
        <v>763</v>
      </c>
      <c r="D89" s="5" t="s">
        <v>762</v>
      </c>
      <c r="E89" s="9" t="str">
        <f>HYPERLINK("https://twitter.com/MasihpourSina/status/1040245986239631362","1040245986239631362")</f>
        <v>1040245986239631362</v>
      </c>
      <c r="F89" s="10" t="s">
        <v>761</v>
      </c>
      <c r="G89" s="10" t="s">
        <v>760</v>
      </c>
      <c r="H89" s="4"/>
      <c r="I89" s="10" t="str">
        <f>HYPERLINK("http://twitter.com/#!/download/ipad","Twitter for iPad")</f>
        <v>Twitter for iPad</v>
      </c>
      <c r="J89" s="2">
        <v>179</v>
      </c>
      <c r="K89" s="2">
        <v>290</v>
      </c>
      <c r="L89" s="2">
        <v>0</v>
      </c>
      <c r="M89" s="2"/>
      <c r="N89" s="8">
        <v>42567.870671296296</v>
      </c>
      <c r="O89" s="4" t="s">
        <v>27</v>
      </c>
      <c r="P89" s="3" t="s">
        <v>759</v>
      </c>
      <c r="Q89" s="4"/>
      <c r="R89" s="4"/>
      <c r="S89" s="9" t="str">
        <f>HYPERLINK("https://pbs.twimg.com/profile_images/754356524668051456/ZiNzj3Xh.jpg","View")</f>
        <v>View</v>
      </c>
    </row>
    <row r="90" spans="1:19" ht="40">
      <c r="A90" s="8">
        <v>43356.790451388893</v>
      </c>
      <c r="B90" s="11" t="str">
        <f>HYPERLINK("https://twitter.com/the_big_Johnny","@the_big_Johnny")</f>
        <v>@the_big_Johnny</v>
      </c>
      <c r="C90" s="6" t="s">
        <v>588</v>
      </c>
      <c r="D90" s="5" t="s">
        <v>758</v>
      </c>
      <c r="E90" s="9" t="str">
        <f>HYPERLINK("https://twitter.com/the_big_Johnny/status/1040245780290961408","1040245780290961408")</f>
        <v>1040245780290961408</v>
      </c>
      <c r="F90" s="4"/>
      <c r="G90" s="4"/>
      <c r="H90" s="4"/>
      <c r="I90" s="10" t="str">
        <f>HYPERLINK("http://twitter.com","Twitter Web Client")</f>
        <v>Twitter Web Client</v>
      </c>
      <c r="J90" s="2">
        <v>2757</v>
      </c>
      <c r="K90" s="2">
        <v>294</v>
      </c>
      <c r="L90" s="2">
        <v>29</v>
      </c>
      <c r="M90" s="2"/>
      <c r="N90" s="8">
        <v>41809.683391203704</v>
      </c>
      <c r="O90" s="4" t="s">
        <v>586</v>
      </c>
      <c r="P90" s="3" t="s">
        <v>585</v>
      </c>
      <c r="Q90" s="4"/>
      <c r="R90" s="4"/>
      <c r="S90" s="9" t="str">
        <f>HYPERLINK("https://pbs.twimg.com/profile_images/1016789690450620417/XzHL5RD-.jpg","View")</f>
        <v>View</v>
      </c>
    </row>
    <row r="91" spans="1:19" ht="20">
      <c r="A91" s="8">
        <v>43356.788993055554</v>
      </c>
      <c r="B91" s="11" t="str">
        <f>HYPERLINK("https://twitter.com/Atabakakson","@Atabakakson")</f>
        <v>@Atabakakson</v>
      </c>
      <c r="C91" s="6" t="s">
        <v>34</v>
      </c>
      <c r="D91" s="5" t="s">
        <v>757</v>
      </c>
      <c r="E91" s="9" t="str">
        <f>HYPERLINK("https://twitter.com/Atabakakson/status/1040245250105778181","1040245250105778181")</f>
        <v>1040245250105778181</v>
      </c>
      <c r="F91" s="4"/>
      <c r="G91" s="4"/>
      <c r="H91" s="4"/>
      <c r="I91" s="10" t="str">
        <f>HYPERLINK("http://twitter.com/download/iphone","Twitter for iPhone")</f>
        <v>Twitter for iPhone</v>
      </c>
      <c r="J91" s="2">
        <v>2093</v>
      </c>
      <c r="K91" s="2">
        <v>2777</v>
      </c>
      <c r="L91" s="2">
        <v>14</v>
      </c>
      <c r="M91" s="2"/>
      <c r="N91" s="8">
        <v>40837.660821759258</v>
      </c>
      <c r="O91" s="4" t="s">
        <v>32</v>
      </c>
      <c r="P91" s="3" t="s">
        <v>31</v>
      </c>
      <c r="Q91" s="10" t="s">
        <v>30</v>
      </c>
      <c r="R91" s="4"/>
      <c r="S91" s="9" t="str">
        <f>HYPERLINK("https://pbs.twimg.com/profile_images/1019290045600141312/fdmaNjBb.jpg","View")</f>
        <v>View</v>
      </c>
    </row>
    <row r="92" spans="1:19" ht="40">
      <c r="A92" s="8">
        <v>43356.788865740746</v>
      </c>
      <c r="B92" s="11" t="str">
        <f>HYPERLINK("https://twitter.com/1edami","@1edami")</f>
        <v>@1edami</v>
      </c>
      <c r="C92" s="6" t="s">
        <v>218</v>
      </c>
      <c r="D92" s="5" t="s">
        <v>756</v>
      </c>
      <c r="E92" s="9" t="str">
        <f>HYPERLINK("https://twitter.com/1edami/status/1040245205893611521","1040245205893611521")</f>
        <v>1040245205893611521</v>
      </c>
      <c r="F92" s="10" t="s">
        <v>755</v>
      </c>
      <c r="G92" s="4"/>
      <c r="H92" s="4"/>
      <c r="I92" s="10" t="str">
        <f>HYPERLINK("http://twitter.com/download/android","Twitter for Android")</f>
        <v>Twitter for Android</v>
      </c>
      <c r="J92" s="2">
        <v>363</v>
      </c>
      <c r="K92" s="2">
        <v>322</v>
      </c>
      <c r="L92" s="2">
        <v>3</v>
      </c>
      <c r="M92" s="2"/>
      <c r="N92" s="8">
        <v>40648.641516203701</v>
      </c>
      <c r="O92" s="4" t="s">
        <v>216</v>
      </c>
      <c r="P92" s="3" t="s">
        <v>215</v>
      </c>
      <c r="Q92" s="4"/>
      <c r="R92" s="4"/>
      <c r="S92" s="9" t="str">
        <f>HYPERLINK("https://pbs.twimg.com/profile_images/1007124709908140032/q1tXxrg0.jpg","View")</f>
        <v>View</v>
      </c>
    </row>
    <row r="93" spans="1:19" ht="12.5">
      <c r="A93" s="8">
        <v>43356.787893518514</v>
      </c>
      <c r="B93" s="11" t="str">
        <f>HYPERLINK("https://twitter.com/the_big_Johnny","@the_big_Johnny")</f>
        <v>@the_big_Johnny</v>
      </c>
      <c r="C93" s="6" t="s">
        <v>588</v>
      </c>
      <c r="D93" s="5" t="s">
        <v>754</v>
      </c>
      <c r="E93" s="9" t="str">
        <f>HYPERLINK("https://twitter.com/the_big_Johnny/status/1040244851592323072","1040244851592323072")</f>
        <v>1040244851592323072</v>
      </c>
      <c r="F93" s="4"/>
      <c r="G93" s="4"/>
      <c r="H93" s="4"/>
      <c r="I93" s="10" t="str">
        <f>HYPERLINK("http://twitter.com","Twitter Web Client")</f>
        <v>Twitter Web Client</v>
      </c>
      <c r="J93" s="2">
        <v>2757</v>
      </c>
      <c r="K93" s="2">
        <v>294</v>
      </c>
      <c r="L93" s="2">
        <v>29</v>
      </c>
      <c r="M93" s="2"/>
      <c r="N93" s="8">
        <v>41809.683391203704</v>
      </c>
      <c r="O93" s="4" t="s">
        <v>586</v>
      </c>
      <c r="P93" s="3" t="s">
        <v>585</v>
      </c>
      <c r="Q93" s="4"/>
      <c r="R93" s="4"/>
      <c r="S93" s="9" t="str">
        <f>HYPERLINK("https://pbs.twimg.com/profile_images/1016789690450620417/XzHL5RD-.jpg","View")</f>
        <v>View</v>
      </c>
    </row>
    <row r="94" spans="1:19" ht="20">
      <c r="A94" s="8">
        <v>43356.787569444445</v>
      </c>
      <c r="B94" s="11" t="str">
        <f>HYPERLINK("https://twitter.com/TheMortaza","@TheMortaza")</f>
        <v>@TheMortaza</v>
      </c>
      <c r="C94" s="6" t="s">
        <v>753</v>
      </c>
      <c r="D94" s="5" t="s">
        <v>752</v>
      </c>
      <c r="E94" s="9" t="str">
        <f>HYPERLINK("https://twitter.com/TheMortaza/status/1040244736269983744","1040244736269983744")</f>
        <v>1040244736269983744</v>
      </c>
      <c r="F94" s="4"/>
      <c r="G94" s="4"/>
      <c r="H94" s="4"/>
      <c r="I94" s="10" t="str">
        <f>HYPERLINK("http://twitter.com/download/android","Twitter for Android")</f>
        <v>Twitter for Android</v>
      </c>
      <c r="J94" s="2">
        <v>44</v>
      </c>
      <c r="K94" s="2">
        <v>139</v>
      </c>
      <c r="L94" s="2">
        <v>2</v>
      </c>
      <c r="M94" s="2"/>
      <c r="N94" s="8">
        <v>42542.67324074074</v>
      </c>
      <c r="O94" s="4" t="s">
        <v>6</v>
      </c>
      <c r="P94" s="3" t="s">
        <v>751</v>
      </c>
      <c r="Q94" s="10" t="s">
        <v>750</v>
      </c>
      <c r="R94" s="4"/>
      <c r="S94" s="9" t="str">
        <f>HYPERLINK("https://pbs.twimg.com/profile_images/1009730463194378240/fymB96Nu.jpg","View")</f>
        <v>View</v>
      </c>
    </row>
    <row r="95" spans="1:19" ht="30">
      <c r="A95" s="8">
        <v>43356.787453703699</v>
      </c>
      <c r="B95" s="11" t="str">
        <f>HYPERLINK("https://twitter.com/roozysoft","@roozysoft")</f>
        <v>@roozysoft</v>
      </c>
      <c r="C95" s="6" t="s">
        <v>686</v>
      </c>
      <c r="D95" s="5" t="s">
        <v>749</v>
      </c>
      <c r="E95" s="9" t="str">
        <f>HYPERLINK("https://twitter.com/roozysoft/status/1040244692808605696","1040244692808605696")</f>
        <v>1040244692808605696</v>
      </c>
      <c r="F95" s="4"/>
      <c r="G95" s="4"/>
      <c r="H95" s="4"/>
      <c r="I95" s="10" t="str">
        <f>HYPERLINK("http://twitter.com/download/android","Twitter for Android")</f>
        <v>Twitter for Android</v>
      </c>
      <c r="J95" s="2">
        <v>46</v>
      </c>
      <c r="K95" s="2">
        <v>106</v>
      </c>
      <c r="L95" s="2">
        <v>2</v>
      </c>
      <c r="M95" s="2"/>
      <c r="N95" s="8">
        <v>40745.454363425924</v>
      </c>
      <c r="O95" s="4" t="s">
        <v>684</v>
      </c>
      <c r="P95" s="3" t="s">
        <v>683</v>
      </c>
      <c r="Q95" s="10" t="s">
        <v>682</v>
      </c>
      <c r="R95" s="4"/>
      <c r="S95" s="9" t="str">
        <f>HYPERLINK("https://pbs.twimg.com/profile_images/781188291160838144/PM5to44u.jpg","View")</f>
        <v>View</v>
      </c>
    </row>
    <row r="96" spans="1:19" ht="30">
      <c r="A96" s="8">
        <v>43356.787233796298</v>
      </c>
      <c r="B96" s="11" t="str">
        <f>HYPERLINK("https://twitter.com/aminkhss","@aminkhss")</f>
        <v>@aminkhss</v>
      </c>
      <c r="C96" s="6" t="s">
        <v>132</v>
      </c>
      <c r="D96" s="5" t="s">
        <v>748</v>
      </c>
      <c r="E96" s="9" t="str">
        <f>HYPERLINK("https://twitter.com/aminkhss/status/1040244616279322629","1040244616279322629")</f>
        <v>1040244616279322629</v>
      </c>
      <c r="F96" s="4"/>
      <c r="G96" s="10" t="s">
        <v>747</v>
      </c>
      <c r="H96" s="4"/>
      <c r="I96" s="10" t="str">
        <f>HYPERLINK("http://twitter.com/download/android","Twitter for Android")</f>
        <v>Twitter for Android</v>
      </c>
      <c r="J96" s="2">
        <v>2952</v>
      </c>
      <c r="K96" s="2">
        <v>887</v>
      </c>
      <c r="L96" s="2">
        <v>167</v>
      </c>
      <c r="M96" s="2"/>
      <c r="N96" s="8">
        <v>41580.707256944443</v>
      </c>
      <c r="O96" s="4" t="s">
        <v>6</v>
      </c>
      <c r="P96" s="3" t="s">
        <v>129</v>
      </c>
      <c r="Q96" s="10" t="s">
        <v>128</v>
      </c>
      <c r="R96" s="4"/>
      <c r="S96" s="9" t="str">
        <f>HYPERLINK("https://pbs.twimg.com/profile_images/1008678295490179072/YQFN-d3k.jpg","View")</f>
        <v>View</v>
      </c>
    </row>
    <row r="97" spans="1:19" ht="30">
      <c r="A97" s="8">
        <v>43356.787222222221</v>
      </c>
      <c r="B97" s="11" t="str">
        <f>HYPERLINK("https://twitter.com/kiawisherman","@kiawisherman")</f>
        <v>@kiawisherman</v>
      </c>
      <c r="C97" s="6" t="s">
        <v>681</v>
      </c>
      <c r="D97" s="5" t="s">
        <v>746</v>
      </c>
      <c r="E97" s="9" t="str">
        <f>HYPERLINK("https://twitter.com/kiawisherman/status/1040244611673993222","1040244611673993222")</f>
        <v>1040244611673993222</v>
      </c>
      <c r="F97" s="4"/>
      <c r="G97" s="4"/>
      <c r="H97" s="4"/>
      <c r="I97" s="10" t="str">
        <f>HYPERLINK("http://twitter.com/download/iphone","Twitter for iPhone")</f>
        <v>Twitter for iPhone</v>
      </c>
      <c r="J97" s="2">
        <v>1626</v>
      </c>
      <c r="K97" s="2">
        <v>435</v>
      </c>
      <c r="L97" s="2">
        <v>52</v>
      </c>
      <c r="M97" s="2"/>
      <c r="N97" s="8">
        <v>41019.718784722223</v>
      </c>
      <c r="O97" s="4" t="s">
        <v>46</v>
      </c>
      <c r="P97" s="3" t="s">
        <v>679</v>
      </c>
      <c r="Q97" s="10" t="s">
        <v>678</v>
      </c>
      <c r="R97" s="4"/>
      <c r="S97" s="9" t="str">
        <f>HYPERLINK("https://pbs.twimg.com/profile_images/882943247554838528/yb6fwzIk.jpg","View")</f>
        <v>View</v>
      </c>
    </row>
    <row r="98" spans="1:19" ht="20">
      <c r="A98" s="8">
        <v>43356.786585648151</v>
      </c>
      <c r="B98" s="11" t="str">
        <f>HYPERLINK("https://twitter.com/Retooeter","@Retooeter")</f>
        <v>@Retooeter</v>
      </c>
      <c r="C98" s="6" t="s">
        <v>696</v>
      </c>
      <c r="D98" s="5" t="s">
        <v>745</v>
      </c>
      <c r="E98" s="9" t="str">
        <f>HYPERLINK("https://twitter.com/Retooeter/status/1040244381054394368","1040244381054394368")</f>
        <v>1040244381054394368</v>
      </c>
      <c r="F98" s="4"/>
      <c r="G98" s="10" t="s">
        <v>744</v>
      </c>
      <c r="H98" s="4"/>
      <c r="I98" s="10" t="str">
        <f>HYPERLINK("http://twitter.com/download/android","Twitter for Android")</f>
        <v>Twitter for Android</v>
      </c>
      <c r="J98" s="2">
        <v>12934</v>
      </c>
      <c r="K98" s="2">
        <v>272</v>
      </c>
      <c r="L98" s="2">
        <v>54</v>
      </c>
      <c r="M98" s="2"/>
      <c r="N98" s="8">
        <v>42102.515625</v>
      </c>
      <c r="O98" s="4" t="s">
        <v>693</v>
      </c>
      <c r="P98" s="3" t="s">
        <v>692</v>
      </c>
      <c r="Q98" s="10" t="s">
        <v>691</v>
      </c>
      <c r="R98" s="4"/>
      <c r="S98" s="9" t="str">
        <f>HYPERLINK("https://pbs.twimg.com/profile_images/1012010838117552133/9FveFzjB.jpg","View")</f>
        <v>View</v>
      </c>
    </row>
    <row r="99" spans="1:19" ht="20">
      <c r="A99" s="8">
        <v>43356.785995370374</v>
      </c>
      <c r="B99" s="11" t="str">
        <f>HYPERLINK("https://twitter.com/aminfarhang","@aminfarhang")</f>
        <v>@aminfarhang</v>
      </c>
      <c r="C99" s="6" t="s">
        <v>743</v>
      </c>
      <c r="D99" s="5" t="s">
        <v>742</v>
      </c>
      <c r="E99" s="9" t="str">
        <f>HYPERLINK("https://twitter.com/aminfarhang/status/1040244164741480449","1040244164741480449")</f>
        <v>1040244164741480449</v>
      </c>
      <c r="F99" s="4"/>
      <c r="G99" s="10" t="s">
        <v>741</v>
      </c>
      <c r="H99" s="4"/>
      <c r="I99" s="10" t="str">
        <f>HYPERLINK("http://twitter.com/download/android","Twitter for Android")</f>
        <v>Twitter for Android</v>
      </c>
      <c r="J99" s="2">
        <v>182</v>
      </c>
      <c r="K99" s="2">
        <v>72</v>
      </c>
      <c r="L99" s="2">
        <v>0</v>
      </c>
      <c r="M99" s="2"/>
      <c r="N99" s="8">
        <v>40877.835509259261</v>
      </c>
      <c r="O99" s="4"/>
      <c r="P99" s="3" t="s">
        <v>740</v>
      </c>
      <c r="Q99" s="10" t="s">
        <v>739</v>
      </c>
      <c r="R99" s="4"/>
      <c r="S99" s="9" t="str">
        <f>HYPERLINK("https://pbs.twimg.com/profile_images/938077251173863425/RBI1JdCd.jpg","View")</f>
        <v>View</v>
      </c>
    </row>
    <row r="100" spans="1:19" ht="30">
      <c r="A100" s="8">
        <v>43356.785173611112</v>
      </c>
      <c r="B100" s="11" t="str">
        <f>HYPERLINK("https://twitter.com/meysamdm","@meysamdm")</f>
        <v>@meysamdm</v>
      </c>
      <c r="C100" s="6" t="s">
        <v>176</v>
      </c>
      <c r="D100" s="5" t="s">
        <v>738</v>
      </c>
      <c r="E100" s="9" t="str">
        <f>HYPERLINK("https://twitter.com/meysamdm/status/1040243867369590784","1040243867369590784")</f>
        <v>1040243867369590784</v>
      </c>
      <c r="F100" s="4"/>
      <c r="G100" s="4"/>
      <c r="H100" s="4"/>
      <c r="I100" s="10" t="str">
        <f>HYPERLINK("http://twitter.com/download/android","Twitter for Android")</f>
        <v>Twitter for Android</v>
      </c>
      <c r="J100" s="2">
        <v>792</v>
      </c>
      <c r="K100" s="2">
        <v>413</v>
      </c>
      <c r="L100" s="2">
        <v>9</v>
      </c>
      <c r="M100" s="2"/>
      <c r="N100" s="8">
        <v>40976.73537037037</v>
      </c>
      <c r="O100" s="4" t="s">
        <v>2</v>
      </c>
      <c r="P100" s="3" t="s">
        <v>173</v>
      </c>
      <c r="Q100" s="4"/>
      <c r="R100" s="4"/>
      <c r="S100" s="9" t="str">
        <f>HYPERLINK("https://pbs.twimg.com/profile_images/1034669741552484352/1FzNMw41.jpg","View")</f>
        <v>View</v>
      </c>
    </row>
    <row r="101" spans="1:19" ht="20">
      <c r="A101" s="8">
        <v>43356.784699074073</v>
      </c>
      <c r="B101" s="11" t="str">
        <f>HYPERLINK("https://twitter.com/mrhamedr","@mrhamedr")</f>
        <v>@mrhamedr</v>
      </c>
      <c r="C101" s="6" t="s">
        <v>418</v>
      </c>
      <c r="D101" s="5" t="s">
        <v>737</v>
      </c>
      <c r="E101" s="9" t="str">
        <f>HYPERLINK("https://twitter.com/mrhamedr/status/1040243697357672448","1040243697357672448")</f>
        <v>1040243697357672448</v>
      </c>
      <c r="F101" s="4"/>
      <c r="G101" s="4"/>
      <c r="H101" s="4"/>
      <c r="I101" s="10" t="str">
        <f>HYPERLINK("http://twitter.com","Twitter Web Client")</f>
        <v>Twitter Web Client</v>
      </c>
      <c r="J101" s="2">
        <v>98</v>
      </c>
      <c r="K101" s="2">
        <v>207</v>
      </c>
      <c r="L101" s="2">
        <v>1</v>
      </c>
      <c r="M101" s="2"/>
      <c r="N101" s="8">
        <v>42893.545138888891</v>
      </c>
      <c r="O101" s="4" t="s">
        <v>416</v>
      </c>
      <c r="P101" s="3" t="s">
        <v>415</v>
      </c>
      <c r="Q101" s="4"/>
      <c r="R101" s="4"/>
      <c r="S101" s="9" t="str">
        <f>HYPERLINK("https://pbs.twimg.com/profile_images/1038306225862189062/Dd3vFmwB.jpg","View")</f>
        <v>View</v>
      </c>
    </row>
    <row r="102" spans="1:19" ht="20">
      <c r="A102" s="8">
        <v>43356.784432870365</v>
      </c>
      <c r="B102" s="11" t="str">
        <f>HYPERLINK("https://twitter.com/_setare_k","@_setare_k")</f>
        <v>@_setare_k</v>
      </c>
      <c r="C102" s="6" t="s">
        <v>279</v>
      </c>
      <c r="D102" s="5" t="s">
        <v>736</v>
      </c>
      <c r="E102" s="9" t="str">
        <f>HYPERLINK("https://twitter.com/_setare_k/status/1040243598279811072","1040243598279811072")</f>
        <v>1040243598279811072</v>
      </c>
      <c r="F102" s="4"/>
      <c r="G102" s="4"/>
      <c r="H102" s="4"/>
      <c r="I102" s="10" t="str">
        <f>HYPERLINK("http://twitter.com/download/android","Twitter for Android")</f>
        <v>Twitter for Android</v>
      </c>
      <c r="J102" s="2">
        <v>690</v>
      </c>
      <c r="K102" s="2">
        <v>575</v>
      </c>
      <c r="L102" s="2">
        <v>3</v>
      </c>
      <c r="M102" s="2"/>
      <c r="N102" s="8">
        <v>41410.792627314819</v>
      </c>
      <c r="O102" s="4" t="s">
        <v>27</v>
      </c>
      <c r="P102" s="3"/>
      <c r="Q102" s="4"/>
      <c r="R102" s="4"/>
      <c r="S102" s="9" t="str">
        <f>HYPERLINK("https://pbs.twimg.com/profile_images/1028973738304446466/wNyYOY9x.jpg","View")</f>
        <v>View</v>
      </c>
    </row>
    <row r="103" spans="1:19" ht="12.5">
      <c r="A103" s="8">
        <v>43356.784143518518</v>
      </c>
      <c r="B103" s="11" t="str">
        <f>HYPERLINK("https://twitter.com/farazpourjafari","@farazpourjafari")</f>
        <v>@farazpourjafari</v>
      </c>
      <c r="C103" s="6" t="s">
        <v>714</v>
      </c>
      <c r="D103" s="5" t="s">
        <v>735</v>
      </c>
      <c r="E103" s="9" t="str">
        <f>HYPERLINK("https://twitter.com/farazpourjafari/status/1040243496156839936","1040243496156839936")</f>
        <v>1040243496156839936</v>
      </c>
      <c r="F103" s="4"/>
      <c r="G103" s="4"/>
      <c r="H103" s="4"/>
      <c r="I103" s="10" t="str">
        <f>HYPERLINK("http://twitter.com/download/android","Twitter for Android")</f>
        <v>Twitter for Android</v>
      </c>
      <c r="J103" s="2">
        <v>31</v>
      </c>
      <c r="K103" s="2">
        <v>71</v>
      </c>
      <c r="L103" s="2">
        <v>0</v>
      </c>
      <c r="M103" s="2"/>
      <c r="N103" s="8">
        <v>42548.386666666665</v>
      </c>
      <c r="O103" s="4" t="s">
        <v>712</v>
      </c>
      <c r="P103" s="3"/>
      <c r="Q103" s="4"/>
      <c r="R103" s="4"/>
      <c r="S103" s="9" t="str">
        <f>HYPERLINK("https://pbs.twimg.com/profile_images/872394701776859137/lhXx0mTb.jpg","View")</f>
        <v>View</v>
      </c>
    </row>
    <row r="104" spans="1:19" ht="20">
      <c r="A104" s="8">
        <v>43356.784108796295</v>
      </c>
      <c r="B104" s="11" t="str">
        <f>HYPERLINK("https://twitter.com/tired_curly","@tired_curly")</f>
        <v>@tired_curly</v>
      </c>
      <c r="C104" s="6" t="s">
        <v>389</v>
      </c>
      <c r="D104" s="5" t="s">
        <v>734</v>
      </c>
      <c r="E104" s="9" t="str">
        <f>HYPERLINK("https://twitter.com/tired_curly/status/1040243482189852678","1040243482189852678")</f>
        <v>1040243482189852678</v>
      </c>
      <c r="F104" s="4"/>
      <c r="G104" s="4"/>
      <c r="H104" s="4"/>
      <c r="I104" s="10" t="str">
        <f>HYPERLINK("http://twitter.com/download/iphone","Twitter for iPhone")</f>
        <v>Twitter for iPhone</v>
      </c>
      <c r="J104" s="2">
        <v>340</v>
      </c>
      <c r="K104" s="2">
        <v>541</v>
      </c>
      <c r="L104" s="2">
        <v>4</v>
      </c>
      <c r="M104" s="2"/>
      <c r="N104" s="8">
        <v>42738.801215277781</v>
      </c>
      <c r="O104" s="4" t="s">
        <v>387</v>
      </c>
      <c r="P104" s="3" t="s">
        <v>386</v>
      </c>
      <c r="Q104" s="4"/>
      <c r="R104" s="4"/>
      <c r="S104" s="9" t="str">
        <f>HYPERLINK("https://pbs.twimg.com/profile_images/1024019699447865344/rR1u_3Hx.jpg","View")</f>
        <v>View</v>
      </c>
    </row>
    <row r="105" spans="1:19" ht="30">
      <c r="A105" s="8">
        <v>43356.783599537041</v>
      </c>
      <c r="B105" s="11" t="str">
        <f>HYPERLINK("https://twitter.com/sadra_amlashi","@sadra_amlashi")</f>
        <v>@sadra_amlashi</v>
      </c>
      <c r="C105" s="6" t="s">
        <v>63</v>
      </c>
      <c r="D105" s="5" t="s">
        <v>733</v>
      </c>
      <c r="E105" s="9" t="str">
        <f>HYPERLINK("https://twitter.com/sadra_amlashi/status/1040243295614644224","1040243295614644224")</f>
        <v>1040243295614644224</v>
      </c>
      <c r="F105" s="4"/>
      <c r="G105" s="4"/>
      <c r="H105" s="4"/>
      <c r="I105" s="10" t="str">
        <f>HYPERLINK("http://twitter.com/download/iphone","Twitter for iPhone")</f>
        <v>Twitter for iPhone</v>
      </c>
      <c r="J105" s="2">
        <v>871</v>
      </c>
      <c r="K105" s="2">
        <v>342</v>
      </c>
      <c r="L105" s="2">
        <v>15</v>
      </c>
      <c r="M105" s="2"/>
      <c r="N105" s="8">
        <v>41156.425138888888</v>
      </c>
      <c r="O105" s="4" t="s">
        <v>6</v>
      </c>
      <c r="P105" s="3" t="s">
        <v>60</v>
      </c>
      <c r="Q105" s="10" t="s">
        <v>59</v>
      </c>
      <c r="R105" s="4"/>
      <c r="S105" s="9" t="str">
        <f>HYPERLINK("https://pbs.twimg.com/profile_images/881660508595773440/Hk2Vo5WG.jpg","View")</f>
        <v>View</v>
      </c>
    </row>
    <row r="106" spans="1:19" ht="40">
      <c r="A106" s="8">
        <v>43356.783043981486</v>
      </c>
      <c r="B106" s="11" t="str">
        <f>HYPERLINK("https://twitter.com/the_big_Johnny","@the_big_Johnny")</f>
        <v>@the_big_Johnny</v>
      </c>
      <c r="C106" s="6" t="s">
        <v>588</v>
      </c>
      <c r="D106" s="5" t="s">
        <v>732</v>
      </c>
      <c r="E106" s="9" t="str">
        <f>HYPERLINK("https://twitter.com/the_big_Johnny/status/1040243097446309888","1040243097446309888")</f>
        <v>1040243097446309888</v>
      </c>
      <c r="F106" s="10" t="s">
        <v>731</v>
      </c>
      <c r="G106" s="4"/>
      <c r="H106" s="4"/>
      <c r="I106" s="10" t="str">
        <f>HYPERLINK("http://twitter.com","Twitter Web Client")</f>
        <v>Twitter Web Client</v>
      </c>
      <c r="J106" s="2">
        <v>2757</v>
      </c>
      <c r="K106" s="2">
        <v>294</v>
      </c>
      <c r="L106" s="2">
        <v>29</v>
      </c>
      <c r="M106" s="2"/>
      <c r="N106" s="8">
        <v>41809.683391203704</v>
      </c>
      <c r="O106" s="4" t="s">
        <v>586</v>
      </c>
      <c r="P106" s="3" t="s">
        <v>585</v>
      </c>
      <c r="Q106" s="4"/>
      <c r="R106" s="4"/>
      <c r="S106" s="9" t="str">
        <f>HYPERLINK("https://pbs.twimg.com/profile_images/1016789690450620417/XzHL5RD-.jpg","View")</f>
        <v>View</v>
      </c>
    </row>
    <row r="107" spans="1:19" ht="20">
      <c r="A107" s="8">
        <v>43356.782488425924</v>
      </c>
      <c r="B107" s="11" t="str">
        <f>HYPERLINK("https://twitter.com/Mahankhoshi_art","@Mahankhoshi_art")</f>
        <v>@Mahankhoshi_art</v>
      </c>
      <c r="C107" s="6" t="s">
        <v>24</v>
      </c>
      <c r="D107" s="5" t="s">
        <v>730</v>
      </c>
      <c r="E107" s="9" t="str">
        <f>HYPERLINK("https://twitter.com/Mahankhoshi_art/status/1040242893372514304","1040242893372514304")</f>
        <v>1040242893372514304</v>
      </c>
      <c r="F107" s="4"/>
      <c r="G107" s="4"/>
      <c r="H107" s="4"/>
      <c r="I107" s="10" t="str">
        <f>HYPERLINK("http://twitter.com/download/android","Twitter for Android")</f>
        <v>Twitter for Android</v>
      </c>
      <c r="J107" s="2">
        <v>46</v>
      </c>
      <c r="K107" s="2">
        <v>31</v>
      </c>
      <c r="L107" s="2">
        <v>1</v>
      </c>
      <c r="M107" s="2"/>
      <c r="N107" s="8">
        <v>42908.757349537038</v>
      </c>
      <c r="O107" s="4" t="s">
        <v>22</v>
      </c>
      <c r="P107" s="3" t="s">
        <v>21</v>
      </c>
      <c r="Q107" s="10" t="s">
        <v>20</v>
      </c>
      <c r="R107" s="4"/>
      <c r="S107" s="9" t="str">
        <f>HYPERLINK("https://pbs.twimg.com/profile_images/1009725231567724544/Gg7ze3Ig.jpg","View")</f>
        <v>View</v>
      </c>
    </row>
    <row r="108" spans="1:19" ht="20">
      <c r="A108" s="8">
        <v>43356.782361111109</v>
      </c>
      <c r="B108" s="11" t="str">
        <f>HYPERLINK("https://twitter.com/tired_curly","@tired_curly")</f>
        <v>@tired_curly</v>
      </c>
      <c r="C108" s="6" t="s">
        <v>389</v>
      </c>
      <c r="D108" s="5" t="s">
        <v>729</v>
      </c>
      <c r="E108" s="9" t="str">
        <f>HYPERLINK("https://twitter.com/tired_curly/status/1040242848698966016","1040242848698966016")</f>
        <v>1040242848698966016</v>
      </c>
      <c r="F108" s="4"/>
      <c r="G108" s="4"/>
      <c r="H108" s="4"/>
      <c r="I108" s="10" t="str">
        <f>HYPERLINK("http://twitter.com/download/iphone","Twitter for iPhone")</f>
        <v>Twitter for iPhone</v>
      </c>
      <c r="J108" s="2">
        <v>340</v>
      </c>
      <c r="K108" s="2">
        <v>541</v>
      </c>
      <c r="L108" s="2">
        <v>4</v>
      </c>
      <c r="M108" s="2"/>
      <c r="N108" s="8">
        <v>42738.801215277781</v>
      </c>
      <c r="O108" s="4" t="s">
        <v>387</v>
      </c>
      <c r="P108" s="3" t="s">
        <v>386</v>
      </c>
      <c r="Q108" s="4"/>
      <c r="R108" s="4"/>
      <c r="S108" s="9" t="str">
        <f>HYPERLINK("https://pbs.twimg.com/profile_images/1024019699447865344/rR1u_3Hx.jpg","View")</f>
        <v>View</v>
      </c>
    </row>
    <row r="109" spans="1:19" ht="20">
      <c r="A109" s="8">
        <v>43356.782187500001</v>
      </c>
      <c r="B109" s="11" t="str">
        <f>HYPERLINK("https://twitter.com/farnam_violin","@farnam_violin")</f>
        <v>@farnam_violin</v>
      </c>
      <c r="C109" s="6" t="s">
        <v>576</v>
      </c>
      <c r="D109" s="5" t="s">
        <v>728</v>
      </c>
      <c r="E109" s="9" t="str">
        <f>HYPERLINK("https://twitter.com/farnam_violin/status/1040242784991682560","1040242784991682560")</f>
        <v>1040242784991682560</v>
      </c>
      <c r="F109" s="4"/>
      <c r="G109" s="10" t="s">
        <v>727</v>
      </c>
      <c r="H109" s="4"/>
      <c r="I109" s="10" t="str">
        <f>HYPERLINK("http://twitter.com/download/iphone","Twitter for iPhone")</f>
        <v>Twitter for iPhone</v>
      </c>
      <c r="J109" s="2">
        <v>1083</v>
      </c>
      <c r="K109" s="2">
        <v>2654</v>
      </c>
      <c r="L109" s="2">
        <v>3</v>
      </c>
      <c r="M109" s="2"/>
      <c r="N109" s="8">
        <v>40698.775625000002</v>
      </c>
      <c r="O109" s="4" t="s">
        <v>573</v>
      </c>
      <c r="P109" s="3" t="s">
        <v>572</v>
      </c>
      <c r="Q109" s="10" t="s">
        <v>571</v>
      </c>
      <c r="R109" s="4"/>
      <c r="S109" s="9" t="str">
        <f>HYPERLINK("https://pbs.twimg.com/profile_images/1035037648728023046/jG014n5A.jpg","View")</f>
        <v>View</v>
      </c>
    </row>
    <row r="110" spans="1:19" ht="20">
      <c r="A110" s="8">
        <v>43356.782129629632</v>
      </c>
      <c r="B110" s="11" t="str">
        <f>HYPERLINK("https://twitter.com/Retooeter","@Retooeter")</f>
        <v>@Retooeter</v>
      </c>
      <c r="C110" s="6" t="s">
        <v>696</v>
      </c>
      <c r="D110" s="5" t="s">
        <v>726</v>
      </c>
      <c r="E110" s="9" t="str">
        <f>HYPERLINK("https://twitter.com/Retooeter/status/1040242764359892992","1040242764359892992")</f>
        <v>1040242764359892992</v>
      </c>
      <c r="F110" s="4"/>
      <c r="G110" s="4"/>
      <c r="H110" s="4"/>
      <c r="I110" s="10" t="str">
        <f>HYPERLINK("http://twitter.com/download/android","Twitter for Android")</f>
        <v>Twitter for Android</v>
      </c>
      <c r="J110" s="2">
        <v>12934</v>
      </c>
      <c r="K110" s="2">
        <v>272</v>
      </c>
      <c r="L110" s="2">
        <v>54</v>
      </c>
      <c r="M110" s="2"/>
      <c r="N110" s="8">
        <v>42102.515625</v>
      </c>
      <c r="O110" s="4" t="s">
        <v>693</v>
      </c>
      <c r="P110" s="3" t="s">
        <v>692</v>
      </c>
      <c r="Q110" s="10" t="s">
        <v>691</v>
      </c>
      <c r="R110" s="4"/>
      <c r="S110" s="9" t="str">
        <f>HYPERLINK("https://pbs.twimg.com/profile_images/1012010838117552133/9FveFzjB.jpg","View")</f>
        <v>View</v>
      </c>
    </row>
    <row r="111" spans="1:19" ht="30">
      <c r="A111" s="8">
        <v>43356.78197916667</v>
      </c>
      <c r="B111" s="11" t="str">
        <f>HYPERLINK("https://twitter.com/kiawisherman","@kiawisherman")</f>
        <v>@kiawisherman</v>
      </c>
      <c r="C111" s="6" t="s">
        <v>681</v>
      </c>
      <c r="D111" s="5" t="s">
        <v>725</v>
      </c>
      <c r="E111" s="9" t="str">
        <f>HYPERLINK("https://twitter.com/kiawisherman/status/1040242710718951426","1040242710718951426")</f>
        <v>1040242710718951426</v>
      </c>
      <c r="F111" s="4"/>
      <c r="G111" s="4"/>
      <c r="H111" s="4"/>
      <c r="I111" s="10" t="str">
        <f>HYPERLINK("http://twitter.com/download/iphone","Twitter for iPhone")</f>
        <v>Twitter for iPhone</v>
      </c>
      <c r="J111" s="2">
        <v>1626</v>
      </c>
      <c r="K111" s="2">
        <v>435</v>
      </c>
      <c r="L111" s="2">
        <v>52</v>
      </c>
      <c r="M111" s="2"/>
      <c r="N111" s="8">
        <v>41019.718784722223</v>
      </c>
      <c r="O111" s="4" t="s">
        <v>46</v>
      </c>
      <c r="P111" s="3" t="s">
        <v>679</v>
      </c>
      <c r="Q111" s="10" t="s">
        <v>678</v>
      </c>
      <c r="R111" s="4"/>
      <c r="S111" s="9" t="str">
        <f>HYPERLINK("https://pbs.twimg.com/profile_images/882943247554838528/yb6fwzIk.jpg","View")</f>
        <v>View</v>
      </c>
    </row>
    <row r="112" spans="1:19" ht="30">
      <c r="A112" s="8">
        <v>43356.781689814816</v>
      </c>
      <c r="B112" s="11" t="str">
        <f>HYPERLINK("https://twitter.com/kiawisherman","@kiawisherman")</f>
        <v>@kiawisherman</v>
      </c>
      <c r="C112" s="6" t="s">
        <v>681</v>
      </c>
      <c r="D112" s="5" t="s">
        <v>724</v>
      </c>
      <c r="E112" s="9" t="str">
        <f>HYPERLINK("https://twitter.com/kiawisherman/status/1040242605144064000","1040242605144064000")</f>
        <v>1040242605144064000</v>
      </c>
      <c r="F112" s="4"/>
      <c r="G112" s="10" t="s">
        <v>723</v>
      </c>
      <c r="H112" s="4"/>
      <c r="I112" s="10" t="str">
        <f>HYPERLINK("http://twitter.com/download/iphone","Twitter for iPhone")</f>
        <v>Twitter for iPhone</v>
      </c>
      <c r="J112" s="2">
        <v>1626</v>
      </c>
      <c r="K112" s="2">
        <v>435</v>
      </c>
      <c r="L112" s="2">
        <v>52</v>
      </c>
      <c r="M112" s="2"/>
      <c r="N112" s="8">
        <v>41019.718784722223</v>
      </c>
      <c r="O112" s="4" t="s">
        <v>46</v>
      </c>
      <c r="P112" s="3" t="s">
        <v>679</v>
      </c>
      <c r="Q112" s="10" t="s">
        <v>678</v>
      </c>
      <c r="R112" s="4"/>
      <c r="S112" s="9" t="str">
        <f>HYPERLINK("https://pbs.twimg.com/profile_images/882943247554838528/yb6fwzIk.jpg","View")</f>
        <v>View</v>
      </c>
    </row>
    <row r="113" spans="1:19" ht="40">
      <c r="A113" s="8">
        <v>43356.780289351853</v>
      </c>
      <c r="B113" s="11" t="str">
        <f>HYPERLINK("https://twitter.com/mehdijahani1998","@mehdijahani1998")</f>
        <v>@mehdijahani1998</v>
      </c>
      <c r="C113" s="6" t="s">
        <v>659</v>
      </c>
      <c r="D113" s="5" t="s">
        <v>722</v>
      </c>
      <c r="E113" s="9" t="str">
        <f>HYPERLINK("https://twitter.com/mehdijahani1998/status/1040242099399090181","1040242099399090181")</f>
        <v>1040242099399090181</v>
      </c>
      <c r="F113" s="4"/>
      <c r="G113" s="10" t="s">
        <v>721</v>
      </c>
      <c r="H113" s="4"/>
      <c r="I113" s="10" t="str">
        <f>HYPERLINK("http://twitter.com/download/iphone","Twitter for iPhone")</f>
        <v>Twitter for iPhone</v>
      </c>
      <c r="J113" s="2">
        <v>284</v>
      </c>
      <c r="K113" s="2">
        <v>271</v>
      </c>
      <c r="L113" s="2">
        <v>0</v>
      </c>
      <c r="M113" s="2"/>
      <c r="N113" s="8">
        <v>41427.991261574076</v>
      </c>
      <c r="O113" s="4"/>
      <c r="P113" s="3" t="s">
        <v>657</v>
      </c>
      <c r="Q113" s="10" t="s">
        <v>656</v>
      </c>
      <c r="R113" s="4"/>
      <c r="S113" s="9" t="str">
        <f>HYPERLINK("https://pbs.twimg.com/profile_images/899587547080384513/gQPBG1I3.jpg","View")</f>
        <v>View</v>
      </c>
    </row>
    <row r="114" spans="1:19" ht="30">
      <c r="A114" s="8">
        <v>43356.780127314814</v>
      </c>
      <c r="B114" s="11" t="str">
        <f>HYPERLINK("https://twitter.com/mahdi_zahiri","@mahdi_zahiri")</f>
        <v>@mahdi_zahiri</v>
      </c>
      <c r="C114" s="6" t="s">
        <v>543</v>
      </c>
      <c r="D114" s="5" t="s">
        <v>720</v>
      </c>
      <c r="E114" s="9" t="str">
        <f>HYPERLINK("https://twitter.com/mahdi_zahiri/status/1040242038564970496","1040242038564970496")</f>
        <v>1040242038564970496</v>
      </c>
      <c r="F114" s="4"/>
      <c r="G114" s="4"/>
      <c r="H114" s="4"/>
      <c r="I114" s="10" t="str">
        <f>HYPERLINK("http://twitter.com/download/android","Twitter for Android")</f>
        <v>Twitter for Android</v>
      </c>
      <c r="J114" s="2">
        <v>89</v>
      </c>
      <c r="K114" s="2">
        <v>172</v>
      </c>
      <c r="L114" s="2">
        <v>0</v>
      </c>
      <c r="M114" s="2"/>
      <c r="N114" s="8">
        <v>42286.820196759261</v>
      </c>
      <c r="O114" s="4" t="s">
        <v>6</v>
      </c>
      <c r="P114" s="3" t="s">
        <v>540</v>
      </c>
      <c r="Q114" s="10" t="s">
        <v>539</v>
      </c>
      <c r="R114" s="4"/>
      <c r="S114" s="9" t="str">
        <f>HYPERLINK("https://pbs.twimg.com/profile_images/984717314212933632/kRLYq3Qw.jpg","View")</f>
        <v>View</v>
      </c>
    </row>
    <row r="115" spans="1:19" ht="20">
      <c r="A115" s="8">
        <v>43356.780127314814</v>
      </c>
      <c r="B115" s="11" t="str">
        <f>HYPERLINK("https://twitter.com/MohsenNazhand","@MohsenNazhand")</f>
        <v>@MohsenNazhand</v>
      </c>
      <c r="C115" s="6" t="s">
        <v>719</v>
      </c>
      <c r="D115" s="5" t="s">
        <v>718</v>
      </c>
      <c r="E115" s="9" t="str">
        <f>HYPERLINK("https://twitter.com/MohsenNazhand/status/1040242038095183872","1040242038095183872")</f>
        <v>1040242038095183872</v>
      </c>
      <c r="F115" s="4"/>
      <c r="G115" s="4"/>
      <c r="H115" s="4"/>
      <c r="I115" s="10" t="str">
        <f>HYPERLINK("http://twitter.com/download/android","Twitter for Android")</f>
        <v>Twitter for Android</v>
      </c>
      <c r="J115" s="2">
        <v>158</v>
      </c>
      <c r="K115" s="2">
        <v>418</v>
      </c>
      <c r="L115" s="2">
        <v>0</v>
      </c>
      <c r="M115" s="2"/>
      <c r="N115" s="8">
        <v>42392.338113425925</v>
      </c>
      <c r="O115" s="4" t="s">
        <v>6</v>
      </c>
      <c r="P115" s="3" t="s">
        <v>717</v>
      </c>
      <c r="Q115" s="10" t="s">
        <v>716</v>
      </c>
      <c r="R115" s="4"/>
      <c r="S115" s="9" t="str">
        <f>HYPERLINK("https://pbs.twimg.com/profile_images/898278565409689600/A3pFRxzl.jpg","View")</f>
        <v>View</v>
      </c>
    </row>
    <row r="116" spans="1:19" ht="30">
      <c r="A116" s="8">
        <v>43356.779664351852</v>
      </c>
      <c r="B116" s="11" t="str">
        <f>HYPERLINK("https://twitter.com/Atabakakson","@Atabakakson")</f>
        <v>@Atabakakson</v>
      </c>
      <c r="C116" s="6" t="s">
        <v>34</v>
      </c>
      <c r="D116" s="5" t="s">
        <v>715</v>
      </c>
      <c r="E116" s="9" t="str">
        <f>HYPERLINK("https://twitter.com/Atabakakson/status/1040241872759865346","1040241872759865346")</f>
        <v>1040241872759865346</v>
      </c>
      <c r="F116" s="4"/>
      <c r="G116" s="4"/>
      <c r="H116" s="4"/>
      <c r="I116" s="10" t="str">
        <f>HYPERLINK("http://twitter.com/download/iphone","Twitter for iPhone")</f>
        <v>Twitter for iPhone</v>
      </c>
      <c r="J116" s="2">
        <v>2093</v>
      </c>
      <c r="K116" s="2">
        <v>2777</v>
      </c>
      <c r="L116" s="2">
        <v>14</v>
      </c>
      <c r="M116" s="2"/>
      <c r="N116" s="8">
        <v>40837.660821759258</v>
      </c>
      <c r="O116" s="4" t="s">
        <v>32</v>
      </c>
      <c r="P116" s="3" t="s">
        <v>31</v>
      </c>
      <c r="Q116" s="10" t="s">
        <v>30</v>
      </c>
      <c r="R116" s="4"/>
      <c r="S116" s="9" t="str">
        <f>HYPERLINK("https://pbs.twimg.com/profile_images/1019290045600141312/fdmaNjBb.jpg","View")</f>
        <v>View</v>
      </c>
    </row>
    <row r="117" spans="1:19" ht="12.5">
      <c r="A117" s="8">
        <v>43356.77952546296</v>
      </c>
      <c r="B117" s="11" t="str">
        <f>HYPERLINK("https://twitter.com/farazpourjafari","@farazpourjafari")</f>
        <v>@farazpourjafari</v>
      </c>
      <c r="C117" s="6" t="s">
        <v>714</v>
      </c>
      <c r="D117" s="5" t="s">
        <v>713</v>
      </c>
      <c r="E117" s="9" t="str">
        <f>HYPERLINK("https://twitter.com/farazpourjafari/status/1040241819567775747","1040241819567775747")</f>
        <v>1040241819567775747</v>
      </c>
      <c r="F117" s="4"/>
      <c r="G117" s="4"/>
      <c r="H117" s="4"/>
      <c r="I117" s="10" t="str">
        <f>HYPERLINK("http://twitter.com/download/android","Twitter for Android")</f>
        <v>Twitter for Android</v>
      </c>
      <c r="J117" s="2">
        <v>31</v>
      </c>
      <c r="K117" s="2">
        <v>71</v>
      </c>
      <c r="L117" s="2">
        <v>0</v>
      </c>
      <c r="M117" s="2"/>
      <c r="N117" s="8">
        <v>42548.386666666665</v>
      </c>
      <c r="O117" s="4" t="s">
        <v>712</v>
      </c>
      <c r="P117" s="3"/>
      <c r="Q117" s="4"/>
      <c r="R117" s="4"/>
      <c r="S117" s="9" t="str">
        <f>HYPERLINK("https://pbs.twimg.com/profile_images/872394701776859137/lhXx0mTb.jpg","View")</f>
        <v>View</v>
      </c>
    </row>
    <row r="118" spans="1:19" ht="30">
      <c r="A118" s="8">
        <v>43356.779374999998</v>
      </c>
      <c r="B118" s="11" t="str">
        <f>HYPERLINK("https://twitter.com/meysamdm","@meysamdm")</f>
        <v>@meysamdm</v>
      </c>
      <c r="C118" s="6" t="s">
        <v>176</v>
      </c>
      <c r="D118" s="5" t="s">
        <v>711</v>
      </c>
      <c r="E118" s="9" t="str">
        <f>HYPERLINK("https://twitter.com/meysamdm/status/1040241766337839105","1040241766337839105")</f>
        <v>1040241766337839105</v>
      </c>
      <c r="F118" s="4"/>
      <c r="G118" s="4"/>
      <c r="H118" s="4"/>
      <c r="I118" s="10" t="str">
        <f>HYPERLINK("http://twitter.com/download/android","Twitter for Android")</f>
        <v>Twitter for Android</v>
      </c>
      <c r="J118" s="2">
        <v>792</v>
      </c>
      <c r="K118" s="2">
        <v>413</v>
      </c>
      <c r="L118" s="2">
        <v>9</v>
      </c>
      <c r="M118" s="2"/>
      <c r="N118" s="8">
        <v>40976.73537037037</v>
      </c>
      <c r="O118" s="4" t="s">
        <v>2</v>
      </c>
      <c r="P118" s="3" t="s">
        <v>173</v>
      </c>
      <c r="Q118" s="4"/>
      <c r="R118" s="4"/>
      <c r="S118" s="9" t="str">
        <f>HYPERLINK("https://pbs.twimg.com/profile_images/1034669741552484352/1FzNMw41.jpg","View")</f>
        <v>View</v>
      </c>
    </row>
    <row r="119" spans="1:19" ht="30">
      <c r="A119" s="8">
        <v>43356.779062500005</v>
      </c>
      <c r="B119" s="11" t="str">
        <f>HYPERLINK("https://twitter.com/the_big_Johnny","@the_big_Johnny")</f>
        <v>@the_big_Johnny</v>
      </c>
      <c r="C119" s="6" t="s">
        <v>588</v>
      </c>
      <c r="D119" s="5" t="s">
        <v>710</v>
      </c>
      <c r="E119" s="9" t="str">
        <f>HYPERLINK("https://twitter.com/the_big_Johnny/status/1040241652655378433","1040241652655378433")</f>
        <v>1040241652655378433</v>
      </c>
      <c r="F119" s="4"/>
      <c r="G119" s="4"/>
      <c r="H119" s="4"/>
      <c r="I119" s="10" t="str">
        <f>HYPERLINK("http://twitter.com","Twitter Web Client")</f>
        <v>Twitter Web Client</v>
      </c>
      <c r="J119" s="2">
        <v>2757</v>
      </c>
      <c r="K119" s="2">
        <v>294</v>
      </c>
      <c r="L119" s="2">
        <v>29</v>
      </c>
      <c r="M119" s="2"/>
      <c r="N119" s="8">
        <v>41809.683391203704</v>
      </c>
      <c r="O119" s="4" t="s">
        <v>586</v>
      </c>
      <c r="P119" s="3" t="s">
        <v>585</v>
      </c>
      <c r="Q119" s="4"/>
      <c r="R119" s="4"/>
      <c r="S119" s="9" t="str">
        <f>HYPERLINK("https://pbs.twimg.com/profile_images/1016789690450620417/XzHL5RD-.jpg","View")</f>
        <v>View</v>
      </c>
    </row>
    <row r="120" spans="1:19" ht="30">
      <c r="A120" s="8">
        <v>43356.779039351852</v>
      </c>
      <c r="B120" s="11" t="str">
        <f>HYPERLINK("https://twitter.com/meysamdm","@meysamdm")</f>
        <v>@meysamdm</v>
      </c>
      <c r="C120" s="6" t="s">
        <v>176</v>
      </c>
      <c r="D120" s="5" t="s">
        <v>709</v>
      </c>
      <c r="E120" s="9" t="str">
        <f>HYPERLINK("https://twitter.com/meysamdm/status/1040241646384951302","1040241646384951302")</f>
        <v>1040241646384951302</v>
      </c>
      <c r="F120" s="10" t="s">
        <v>708</v>
      </c>
      <c r="G120" s="10" t="s">
        <v>707</v>
      </c>
      <c r="H120" s="4"/>
      <c r="I120" s="10" t="str">
        <f>HYPERLINK("http://twitter.com/download/android","Twitter for Android")</f>
        <v>Twitter for Android</v>
      </c>
      <c r="J120" s="2">
        <v>792</v>
      </c>
      <c r="K120" s="2">
        <v>413</v>
      </c>
      <c r="L120" s="2">
        <v>9</v>
      </c>
      <c r="M120" s="2"/>
      <c r="N120" s="8">
        <v>40976.73537037037</v>
      </c>
      <c r="O120" s="4" t="s">
        <v>2</v>
      </c>
      <c r="P120" s="3" t="s">
        <v>173</v>
      </c>
      <c r="Q120" s="4"/>
      <c r="R120" s="4"/>
      <c r="S120" s="9" t="str">
        <f>HYPERLINK("https://pbs.twimg.com/profile_images/1034669741552484352/1FzNMw41.jpg","View")</f>
        <v>View</v>
      </c>
    </row>
    <row r="121" spans="1:19" ht="30">
      <c r="A121" s="8">
        <v>43356.779027777782</v>
      </c>
      <c r="B121" s="11" t="str">
        <f>HYPERLINK("https://twitter.com/kiawisherman","@kiawisherman")</f>
        <v>@kiawisherman</v>
      </c>
      <c r="C121" s="6" t="s">
        <v>681</v>
      </c>
      <c r="D121" s="5" t="s">
        <v>706</v>
      </c>
      <c r="E121" s="9" t="str">
        <f>HYPERLINK("https://twitter.com/kiawisherman/status/1040241642559733760","1040241642559733760")</f>
        <v>1040241642559733760</v>
      </c>
      <c r="F121" s="4"/>
      <c r="G121" s="4"/>
      <c r="H121" s="4"/>
      <c r="I121" s="10" t="str">
        <f>HYPERLINK("http://twitter.com/download/iphone","Twitter for iPhone")</f>
        <v>Twitter for iPhone</v>
      </c>
      <c r="J121" s="2">
        <v>1626</v>
      </c>
      <c r="K121" s="2">
        <v>435</v>
      </c>
      <c r="L121" s="2">
        <v>52</v>
      </c>
      <c r="M121" s="2"/>
      <c r="N121" s="8">
        <v>41019.718784722223</v>
      </c>
      <c r="O121" s="4" t="s">
        <v>46</v>
      </c>
      <c r="P121" s="3" t="s">
        <v>679</v>
      </c>
      <c r="Q121" s="10" t="s">
        <v>678</v>
      </c>
      <c r="R121" s="4"/>
      <c r="S121" s="9" t="str">
        <f>HYPERLINK("https://pbs.twimg.com/profile_images/882943247554838528/yb6fwzIk.jpg","View")</f>
        <v>View</v>
      </c>
    </row>
    <row r="122" spans="1:19" ht="30">
      <c r="A122" s="8">
        <v>43356.778854166667</v>
      </c>
      <c r="B122" s="11" t="str">
        <f>HYPERLINK("https://twitter.com/roozysoft","@roozysoft")</f>
        <v>@roozysoft</v>
      </c>
      <c r="C122" s="6" t="s">
        <v>686</v>
      </c>
      <c r="D122" s="5" t="s">
        <v>705</v>
      </c>
      <c r="E122" s="9" t="str">
        <f>HYPERLINK("https://twitter.com/roozysoft/status/1040241576428097536","1040241576428097536")</f>
        <v>1040241576428097536</v>
      </c>
      <c r="F122" s="4"/>
      <c r="G122" s="4"/>
      <c r="H122" s="4"/>
      <c r="I122" s="10" t="str">
        <f>HYPERLINK("http://twitter.com/download/android","Twitter for Android")</f>
        <v>Twitter for Android</v>
      </c>
      <c r="J122" s="2">
        <v>46</v>
      </c>
      <c r="K122" s="2">
        <v>106</v>
      </c>
      <c r="L122" s="2">
        <v>2</v>
      </c>
      <c r="M122" s="2"/>
      <c r="N122" s="8">
        <v>40745.454363425924</v>
      </c>
      <c r="O122" s="4" t="s">
        <v>684</v>
      </c>
      <c r="P122" s="3" t="s">
        <v>683</v>
      </c>
      <c r="Q122" s="10" t="s">
        <v>682</v>
      </c>
      <c r="R122" s="4"/>
      <c r="S122" s="9" t="str">
        <f>HYPERLINK("https://pbs.twimg.com/profile_images/781188291160838144/PM5to44u.jpg","View")</f>
        <v>View</v>
      </c>
    </row>
    <row r="123" spans="1:19" ht="30">
      <c r="A123" s="8">
        <v>43356.778298611112</v>
      </c>
      <c r="B123" s="11" t="str">
        <f>HYPERLINK("https://twitter.com/behzad_hashemi","@behzad_hashemi")</f>
        <v>@behzad_hashemi</v>
      </c>
      <c r="C123" s="6" t="s">
        <v>451</v>
      </c>
      <c r="D123" s="5" t="s">
        <v>704</v>
      </c>
      <c r="E123" s="9" t="str">
        <f>HYPERLINK("https://twitter.com/behzad_hashemi/status/1040241374749241344","1040241374749241344")</f>
        <v>1040241374749241344</v>
      </c>
      <c r="F123" s="4"/>
      <c r="G123" s="4"/>
      <c r="H123" s="4"/>
      <c r="I123" s="10" t="str">
        <f>HYPERLINK("http://twitter.com/download/android","Twitter for Android")</f>
        <v>Twitter for Android</v>
      </c>
      <c r="J123" s="2">
        <v>810</v>
      </c>
      <c r="K123" s="2">
        <v>153</v>
      </c>
      <c r="L123" s="2">
        <v>7</v>
      </c>
      <c r="M123" s="2"/>
      <c r="N123" s="8">
        <v>41023.156099537038</v>
      </c>
      <c r="O123" s="4"/>
      <c r="P123" s="3" t="s">
        <v>449</v>
      </c>
      <c r="Q123" s="10" t="s">
        <v>448</v>
      </c>
      <c r="R123" s="4"/>
      <c r="S123" s="9" t="str">
        <f>HYPERLINK("https://pbs.twimg.com/profile_images/981864875155755009/OAtmfP64.jpg","View")</f>
        <v>View</v>
      </c>
    </row>
    <row r="124" spans="1:19" ht="30">
      <c r="A124" s="8">
        <v>43356.778263888889</v>
      </c>
      <c r="B124" s="11" t="str">
        <f>HYPERLINK("https://twitter.com/kiawisherman","@kiawisherman")</f>
        <v>@kiawisherman</v>
      </c>
      <c r="C124" s="6" t="s">
        <v>681</v>
      </c>
      <c r="D124" s="5" t="s">
        <v>703</v>
      </c>
      <c r="E124" s="9" t="str">
        <f>HYPERLINK("https://twitter.com/kiawisherman/status/1040241363692998656","1040241363692998656")</f>
        <v>1040241363692998656</v>
      </c>
      <c r="F124" s="4"/>
      <c r="G124" s="4"/>
      <c r="H124" s="4"/>
      <c r="I124" s="10" t="str">
        <f>HYPERLINK("http://twitter.com/download/iphone","Twitter for iPhone")</f>
        <v>Twitter for iPhone</v>
      </c>
      <c r="J124" s="2">
        <v>1626</v>
      </c>
      <c r="K124" s="2">
        <v>435</v>
      </c>
      <c r="L124" s="2">
        <v>52</v>
      </c>
      <c r="M124" s="2"/>
      <c r="N124" s="8">
        <v>41019.718784722223</v>
      </c>
      <c r="O124" s="4" t="s">
        <v>46</v>
      </c>
      <c r="P124" s="3" t="s">
        <v>679</v>
      </c>
      <c r="Q124" s="10" t="s">
        <v>678</v>
      </c>
      <c r="R124" s="4"/>
      <c r="S124" s="9" t="str">
        <f>HYPERLINK("https://pbs.twimg.com/profile_images/882943247554838528/yb6fwzIk.jpg","View")</f>
        <v>View</v>
      </c>
    </row>
    <row r="125" spans="1:19" ht="30">
      <c r="A125" s="8">
        <v>43356.778240740736</v>
      </c>
      <c r="B125" s="11" t="str">
        <f>HYPERLINK("https://twitter.com/diegoArman2Jr","@diegoArman2Jr")</f>
        <v>@diegoArman2Jr</v>
      </c>
      <c r="C125" s="6" t="s">
        <v>702</v>
      </c>
      <c r="D125" s="5" t="s">
        <v>701</v>
      </c>
      <c r="E125" s="9" t="str">
        <f>HYPERLINK("https://twitter.com/diegoArman2Jr/status/1040241354322968577","1040241354322968577")</f>
        <v>1040241354322968577</v>
      </c>
      <c r="F125" s="10" t="s">
        <v>700</v>
      </c>
      <c r="G125" s="4"/>
      <c r="H125" s="4"/>
      <c r="I125" s="10" t="str">
        <f>HYPERLINK("http://twitter.com/download/iphone","Twitter for iPhone")</f>
        <v>Twitter for iPhone</v>
      </c>
      <c r="J125" s="2">
        <v>102</v>
      </c>
      <c r="K125" s="2">
        <v>290</v>
      </c>
      <c r="L125" s="2">
        <v>0</v>
      </c>
      <c r="M125" s="2"/>
      <c r="N125" s="8">
        <v>42953.02449074074</v>
      </c>
      <c r="O125" s="4" t="s">
        <v>699</v>
      </c>
      <c r="P125" s="3" t="s">
        <v>698</v>
      </c>
      <c r="Q125" s="10" t="s">
        <v>697</v>
      </c>
      <c r="R125" s="4"/>
      <c r="S125" s="9" t="str">
        <f>HYPERLINK("https://pbs.twimg.com/profile_images/1011702587194781696/bw5WtevZ.jpg","View")</f>
        <v>View</v>
      </c>
    </row>
    <row r="126" spans="1:19" ht="20">
      <c r="A126" s="8">
        <v>43356.777060185181</v>
      </c>
      <c r="B126" s="11" t="str">
        <f>HYPERLINK("https://twitter.com/Retooeter","@Retooeter")</f>
        <v>@Retooeter</v>
      </c>
      <c r="C126" s="6" t="s">
        <v>696</v>
      </c>
      <c r="D126" s="5" t="s">
        <v>695</v>
      </c>
      <c r="E126" s="9" t="str">
        <f>HYPERLINK("https://twitter.com/Retooeter/status/1040240928001323008","1040240928001323008")</f>
        <v>1040240928001323008</v>
      </c>
      <c r="F126" s="4"/>
      <c r="G126" s="10" t="s">
        <v>694</v>
      </c>
      <c r="H126" s="4"/>
      <c r="I126" s="10" t="str">
        <f>HYPERLINK("http://twitter.com/download/android","Twitter for Android")</f>
        <v>Twitter for Android</v>
      </c>
      <c r="J126" s="2">
        <v>12934</v>
      </c>
      <c r="K126" s="2">
        <v>272</v>
      </c>
      <c r="L126" s="2">
        <v>54</v>
      </c>
      <c r="M126" s="2"/>
      <c r="N126" s="8">
        <v>42102.515625</v>
      </c>
      <c r="O126" s="4" t="s">
        <v>693</v>
      </c>
      <c r="P126" s="3" t="s">
        <v>692</v>
      </c>
      <c r="Q126" s="10" t="s">
        <v>691</v>
      </c>
      <c r="R126" s="4"/>
      <c r="S126" s="9" t="str">
        <f>HYPERLINK("https://pbs.twimg.com/profile_images/1012010838117552133/9FveFzjB.jpg","View")</f>
        <v>View</v>
      </c>
    </row>
    <row r="127" spans="1:19" ht="12.5">
      <c r="A127" s="8">
        <v>43356.777037037042</v>
      </c>
      <c r="B127" s="11" t="str">
        <f>HYPERLINK("https://twitter.com/SirSalh","@SirSalh")</f>
        <v>@SirSalh</v>
      </c>
      <c r="C127" s="6" t="s">
        <v>690</v>
      </c>
      <c r="D127" s="5" t="s">
        <v>689</v>
      </c>
      <c r="E127" s="9" t="str">
        <f>HYPERLINK("https://twitter.com/SirSalh/status/1040240918048256001","1040240918048256001")</f>
        <v>1040240918048256001</v>
      </c>
      <c r="F127" s="4"/>
      <c r="G127" s="4"/>
      <c r="H127" s="4"/>
      <c r="I127" s="10" t="str">
        <f>HYPERLINK("http://twitter.com/download/android","Twitter for Android")</f>
        <v>Twitter for Android</v>
      </c>
      <c r="J127" s="2">
        <v>977</v>
      </c>
      <c r="K127" s="2">
        <v>438</v>
      </c>
      <c r="L127" s="2">
        <v>23</v>
      </c>
      <c r="M127" s="2"/>
      <c r="N127" s="8">
        <v>41194.623194444444</v>
      </c>
      <c r="O127" s="4"/>
      <c r="P127" s="3" t="s">
        <v>688</v>
      </c>
      <c r="Q127" s="10" t="s">
        <v>687</v>
      </c>
      <c r="R127" s="4"/>
      <c r="S127" s="9" t="str">
        <f>HYPERLINK("https://pbs.twimg.com/profile_images/910897684126543872/Ta_rGzNY.jpg","View")</f>
        <v>View</v>
      </c>
    </row>
    <row r="128" spans="1:19" ht="30">
      <c r="A128" s="8">
        <v>43356.776828703703</v>
      </c>
      <c r="B128" s="11" t="str">
        <f>HYPERLINK("https://twitter.com/roozysoft","@roozysoft")</f>
        <v>@roozysoft</v>
      </c>
      <c r="C128" s="6" t="s">
        <v>686</v>
      </c>
      <c r="D128" s="5" t="s">
        <v>685</v>
      </c>
      <c r="E128" s="9" t="str">
        <f>HYPERLINK("https://twitter.com/roozysoft/status/1040240844031307776","1040240844031307776")</f>
        <v>1040240844031307776</v>
      </c>
      <c r="F128" s="4"/>
      <c r="G128" s="4"/>
      <c r="H128" s="4"/>
      <c r="I128" s="10" t="str">
        <f>HYPERLINK("http://twitter.com/download/android","Twitter for Android")</f>
        <v>Twitter for Android</v>
      </c>
      <c r="J128" s="2">
        <v>46</v>
      </c>
      <c r="K128" s="2">
        <v>106</v>
      </c>
      <c r="L128" s="2">
        <v>2</v>
      </c>
      <c r="M128" s="2"/>
      <c r="N128" s="8">
        <v>40745.454363425924</v>
      </c>
      <c r="O128" s="4" t="s">
        <v>684</v>
      </c>
      <c r="P128" s="3" t="s">
        <v>683</v>
      </c>
      <c r="Q128" s="10" t="s">
        <v>682</v>
      </c>
      <c r="R128" s="4"/>
      <c r="S128" s="9" t="str">
        <f>HYPERLINK("https://pbs.twimg.com/profile_images/781188291160838144/PM5to44u.jpg","View")</f>
        <v>View</v>
      </c>
    </row>
    <row r="129" spans="1:19" ht="30">
      <c r="A129" s="8">
        <v>43356.775127314817</v>
      </c>
      <c r="B129" s="11" t="str">
        <f>HYPERLINK("https://twitter.com/kiawisherman","@kiawisherman")</f>
        <v>@kiawisherman</v>
      </c>
      <c r="C129" s="6" t="s">
        <v>681</v>
      </c>
      <c r="D129" s="5" t="s">
        <v>680</v>
      </c>
      <c r="E129" s="9" t="str">
        <f>HYPERLINK("https://twitter.com/kiawisherman/status/1040240228219449345","1040240228219449345")</f>
        <v>1040240228219449345</v>
      </c>
      <c r="F129" s="4"/>
      <c r="G129" s="4"/>
      <c r="H129" s="4"/>
      <c r="I129" s="10" t="str">
        <f>HYPERLINK("http://twitter.com/download/iphone","Twitter for iPhone")</f>
        <v>Twitter for iPhone</v>
      </c>
      <c r="J129" s="2">
        <v>1626</v>
      </c>
      <c r="K129" s="2">
        <v>435</v>
      </c>
      <c r="L129" s="2">
        <v>52</v>
      </c>
      <c r="M129" s="2"/>
      <c r="N129" s="8">
        <v>41019.718784722223</v>
      </c>
      <c r="O129" s="4" t="s">
        <v>46</v>
      </c>
      <c r="P129" s="3" t="s">
        <v>679</v>
      </c>
      <c r="Q129" s="10" t="s">
        <v>678</v>
      </c>
      <c r="R129" s="4"/>
      <c r="S129" s="9" t="str">
        <f>HYPERLINK("https://pbs.twimg.com/profile_images/882943247554838528/yb6fwzIk.jpg","View")</f>
        <v>View</v>
      </c>
    </row>
    <row r="130" spans="1:19" ht="12.5">
      <c r="A130" s="8">
        <v>43356.774606481486</v>
      </c>
      <c r="B130" s="11" t="str">
        <f>HYPERLINK("https://twitter.com/artariaweb","@artariaweb")</f>
        <v>@artariaweb</v>
      </c>
      <c r="C130" s="6" t="s">
        <v>677</v>
      </c>
      <c r="D130" s="5" t="s">
        <v>676</v>
      </c>
      <c r="E130" s="9" t="str">
        <f>HYPERLINK("https://twitter.com/artariaweb/status/1040240038145998848","1040240038145998848")</f>
        <v>1040240038145998848</v>
      </c>
      <c r="F130" s="4"/>
      <c r="G130" s="4"/>
      <c r="H130" s="4"/>
      <c r="I130" s="10" t="str">
        <f>HYPERLINK("http://twitter.com/download/android","Twitter for Android")</f>
        <v>Twitter for Android</v>
      </c>
      <c r="J130" s="2">
        <v>15</v>
      </c>
      <c r="K130" s="2">
        <v>60</v>
      </c>
      <c r="L130" s="2">
        <v>0</v>
      </c>
      <c r="M130" s="2"/>
      <c r="N130" s="8">
        <v>42168.465115740742</v>
      </c>
      <c r="O130" s="4"/>
      <c r="P130" s="3"/>
      <c r="Q130" s="4"/>
      <c r="R130" s="4"/>
      <c r="S130" s="9" t="str">
        <f>HYPERLINK("https://pbs.twimg.com/profile_images/609612248789573632/cSXtR1Yg.png","View")</f>
        <v>View</v>
      </c>
    </row>
    <row r="131" spans="1:19" ht="30">
      <c r="A131" s="8">
        <v>43356.774548611109</v>
      </c>
      <c r="B131" s="11" t="str">
        <f>HYPERLINK("https://twitter.com/aminkhss","@aminkhss")</f>
        <v>@aminkhss</v>
      </c>
      <c r="C131" s="6" t="s">
        <v>132</v>
      </c>
      <c r="D131" s="5" t="s">
        <v>675</v>
      </c>
      <c r="E131" s="9" t="str">
        <f>HYPERLINK("https://twitter.com/aminkhss/status/1040240016612581378","1040240016612581378")</f>
        <v>1040240016612581378</v>
      </c>
      <c r="F131" s="4"/>
      <c r="G131" s="4"/>
      <c r="H131" s="4"/>
      <c r="I131" s="10" t="str">
        <f>HYPERLINK("http://twitter.com/download/android","Twitter for Android")</f>
        <v>Twitter for Android</v>
      </c>
      <c r="J131" s="2">
        <v>2952</v>
      </c>
      <c r="K131" s="2">
        <v>887</v>
      </c>
      <c r="L131" s="2">
        <v>167</v>
      </c>
      <c r="M131" s="2"/>
      <c r="N131" s="8">
        <v>41580.707256944443</v>
      </c>
      <c r="O131" s="4" t="s">
        <v>6</v>
      </c>
      <c r="P131" s="3" t="s">
        <v>129</v>
      </c>
      <c r="Q131" s="10" t="s">
        <v>128</v>
      </c>
      <c r="R131" s="4"/>
      <c r="S131" s="9" t="str">
        <f>HYPERLINK("https://pbs.twimg.com/profile_images/1008678295490179072/YQFN-d3k.jpg","View")</f>
        <v>View</v>
      </c>
    </row>
    <row r="132" spans="1:19" ht="30">
      <c r="A132" s="8">
        <v>43356.77449074074</v>
      </c>
      <c r="B132" s="11" t="str">
        <f>HYPERLINK("https://twitter.com/NoVinResA","@NoVinResA")</f>
        <v>@NoVinResA</v>
      </c>
      <c r="C132" s="6" t="s">
        <v>512</v>
      </c>
      <c r="D132" s="5" t="s">
        <v>674</v>
      </c>
      <c r="E132" s="9" t="str">
        <f>HYPERLINK("https://twitter.com/NoVinResA/status/1040239995276206081","1040239995276206081")</f>
        <v>1040239995276206081</v>
      </c>
      <c r="F132" s="4"/>
      <c r="G132" s="4"/>
      <c r="H132" s="4"/>
      <c r="I132" s="10" t="str">
        <f>HYPERLINK("http://twitter.com/download/android","Twitter for Android")</f>
        <v>Twitter for Android</v>
      </c>
      <c r="J132" s="2">
        <v>2621</v>
      </c>
      <c r="K132" s="2">
        <v>794</v>
      </c>
      <c r="L132" s="2">
        <v>27</v>
      </c>
      <c r="M132" s="2"/>
      <c r="N132" s="8">
        <v>42511.772291666668</v>
      </c>
      <c r="O132" s="4" t="s">
        <v>510</v>
      </c>
      <c r="P132" s="3" t="s">
        <v>509</v>
      </c>
      <c r="Q132" s="10" t="s">
        <v>508</v>
      </c>
      <c r="R132" s="4"/>
      <c r="S132" s="9" t="str">
        <f>HYPERLINK("https://pbs.twimg.com/profile_images/1038799173544554498/UPCV1tZY.jpg","View")</f>
        <v>View</v>
      </c>
    </row>
    <row r="133" spans="1:19" ht="12.5">
      <c r="A133" s="8">
        <v>43356.774305555555</v>
      </c>
      <c r="B133" s="11" t="str">
        <f>HYPERLINK("https://twitter.com/masoud_tolu","@masoud_tolu")</f>
        <v>@masoud_tolu</v>
      </c>
      <c r="C133" s="6" t="s">
        <v>124</v>
      </c>
      <c r="D133" s="5" t="s">
        <v>673</v>
      </c>
      <c r="E133" s="9" t="str">
        <f>HYPERLINK("https://twitter.com/masoud_tolu/status/1040239929836691456","1040239929836691456")</f>
        <v>1040239929836691456</v>
      </c>
      <c r="F133" s="4"/>
      <c r="G133" s="4"/>
      <c r="H133" s="4"/>
      <c r="I133" s="10" t="str">
        <f>HYPERLINK("http://twitter.com/download/android","Twitter for Android")</f>
        <v>Twitter for Android</v>
      </c>
      <c r="J133" s="2">
        <v>74</v>
      </c>
      <c r="K133" s="2">
        <v>102</v>
      </c>
      <c r="L133" s="2">
        <v>1</v>
      </c>
      <c r="M133" s="2"/>
      <c r="N133" s="8">
        <v>40228.847442129627</v>
      </c>
      <c r="O133" s="4" t="s">
        <v>122</v>
      </c>
      <c r="P133" s="3" t="s">
        <v>121</v>
      </c>
      <c r="Q133" s="4"/>
      <c r="R133" s="4"/>
      <c r="S133" s="9" t="str">
        <f>HYPERLINK("https://pbs.twimg.com/profile_images/962774835448500225/yWjsC2zO.jpg","View")</f>
        <v>View</v>
      </c>
    </row>
    <row r="134" spans="1:19" ht="30">
      <c r="A134" s="8">
        <v>43356.773541666669</v>
      </c>
      <c r="B134" s="11" t="str">
        <f>HYPERLINK("https://twitter.com/Vaaaez","@Vaaaez")</f>
        <v>@Vaaaez</v>
      </c>
      <c r="C134" s="6" t="s">
        <v>9</v>
      </c>
      <c r="D134" s="5" t="s">
        <v>672</v>
      </c>
      <c r="E134" s="9" t="str">
        <f>HYPERLINK("https://twitter.com/Vaaaez/status/1040239653813661696","1040239653813661696")</f>
        <v>1040239653813661696</v>
      </c>
      <c r="F134" s="4"/>
      <c r="G134" s="4"/>
      <c r="H134" s="4"/>
      <c r="I134" s="10" t="str">
        <f>HYPERLINK("http://twitter.com/download/iphone","Twitter for iPhone")</f>
        <v>Twitter for iPhone</v>
      </c>
      <c r="J134" s="2">
        <v>488</v>
      </c>
      <c r="K134" s="2">
        <v>305</v>
      </c>
      <c r="L134" s="2">
        <v>6</v>
      </c>
      <c r="M134" s="2"/>
      <c r="N134" s="8">
        <v>42011.652013888888</v>
      </c>
      <c r="O134" s="4" t="s">
        <v>6</v>
      </c>
      <c r="P134" s="3" t="s">
        <v>5</v>
      </c>
      <c r="Q134" s="4"/>
      <c r="R134" s="4"/>
      <c r="S134" s="9" t="str">
        <f>HYPERLINK("https://pbs.twimg.com/profile_images/1036692329040683008/JvIVCeZb.jpg","View")</f>
        <v>View</v>
      </c>
    </row>
    <row r="135" spans="1:19" ht="30">
      <c r="A135" s="8">
        <v>43356.772835648153</v>
      </c>
      <c r="B135" s="11" t="str">
        <f>HYPERLINK("https://twitter.com/mrn1372","@mrn1372")</f>
        <v>@mrn1372</v>
      </c>
      <c r="C135" s="6" t="s">
        <v>190</v>
      </c>
      <c r="D135" s="5" t="s">
        <v>671</v>
      </c>
      <c r="E135" s="9" t="str">
        <f>HYPERLINK("https://twitter.com/mrn1372/status/1040239397004869632","1040239397004869632")</f>
        <v>1040239397004869632</v>
      </c>
      <c r="F135" s="4"/>
      <c r="G135" s="4"/>
      <c r="H135" s="4"/>
      <c r="I135" s="10" t="str">
        <f>HYPERLINK("http://twitter.com/download/android","Twitter for Android")</f>
        <v>Twitter for Android</v>
      </c>
      <c r="J135" s="2">
        <v>1389</v>
      </c>
      <c r="K135" s="2">
        <v>4853</v>
      </c>
      <c r="L135" s="2">
        <v>4</v>
      </c>
      <c r="M135" s="2"/>
      <c r="N135" s="8">
        <v>42249.324861111112</v>
      </c>
      <c r="O135" s="4" t="s">
        <v>27</v>
      </c>
      <c r="P135" s="3" t="s">
        <v>187</v>
      </c>
      <c r="Q135" s="4"/>
      <c r="R135" s="4"/>
      <c r="S135" s="9" t="str">
        <f>HYPERLINK("https://pbs.twimg.com/profile_images/1012601262041325568/IEZvk-bI.jpg","View")</f>
        <v>View</v>
      </c>
    </row>
    <row r="136" spans="1:19" ht="12.5">
      <c r="A136" s="8">
        <v>43356.772499999999</v>
      </c>
      <c r="B136" s="11" t="str">
        <f>HYPERLINK("https://twitter.com/alir3za3","@alir3za3")</f>
        <v>@alir3za3</v>
      </c>
      <c r="C136" s="6" t="s">
        <v>487</v>
      </c>
      <c r="D136" s="5" t="s">
        <v>670</v>
      </c>
      <c r="E136" s="9" t="str">
        <f>HYPERLINK("https://twitter.com/alir3za3/status/1040239276695404545","1040239276695404545")</f>
        <v>1040239276695404545</v>
      </c>
      <c r="F136" s="4"/>
      <c r="G136" s="10" t="s">
        <v>669</v>
      </c>
      <c r="H136" s="4"/>
      <c r="I136" s="10" t="str">
        <f>HYPERLINK("http://twitter.com/download/android","Twitter for Android")</f>
        <v>Twitter for Android</v>
      </c>
      <c r="J136" s="2">
        <v>102</v>
      </c>
      <c r="K136" s="2">
        <v>76</v>
      </c>
      <c r="L136" s="2">
        <v>1</v>
      </c>
      <c r="M136" s="2"/>
      <c r="N136" s="8">
        <v>40673.813935185186</v>
      </c>
      <c r="O136" s="4" t="s">
        <v>484</v>
      </c>
      <c r="P136" s="3" t="s">
        <v>483</v>
      </c>
      <c r="Q136" s="4"/>
      <c r="R136" s="4"/>
      <c r="S136" s="9" t="str">
        <f>HYPERLINK("https://pbs.twimg.com/profile_images/933250410810187777/ESupV7rX.jpg","View")</f>
        <v>View</v>
      </c>
    </row>
    <row r="137" spans="1:19" ht="30">
      <c r="A137" s="8">
        <v>43356.77071759259</v>
      </c>
      <c r="B137" s="11" t="str">
        <f>HYPERLINK("https://twitter.com/mrhamedr","@mrhamedr")</f>
        <v>@mrhamedr</v>
      </c>
      <c r="C137" s="6" t="s">
        <v>418</v>
      </c>
      <c r="D137" s="5" t="s">
        <v>668</v>
      </c>
      <c r="E137" s="9" t="str">
        <f>HYPERLINK("https://twitter.com/mrhamedr/status/1040238630093111297","1040238630093111297")</f>
        <v>1040238630093111297</v>
      </c>
      <c r="F137" s="4"/>
      <c r="G137" s="4"/>
      <c r="H137" s="4"/>
      <c r="I137" s="10" t="str">
        <f>HYPERLINK("http://twitter.com","Twitter Web Client")</f>
        <v>Twitter Web Client</v>
      </c>
      <c r="J137" s="2">
        <v>98</v>
      </c>
      <c r="K137" s="2">
        <v>207</v>
      </c>
      <c r="L137" s="2">
        <v>1</v>
      </c>
      <c r="M137" s="2"/>
      <c r="N137" s="8">
        <v>42893.545138888891</v>
      </c>
      <c r="O137" s="4" t="s">
        <v>416</v>
      </c>
      <c r="P137" s="3" t="s">
        <v>415</v>
      </c>
      <c r="Q137" s="4"/>
      <c r="R137" s="4"/>
      <c r="S137" s="9" t="str">
        <f>HYPERLINK("https://pbs.twimg.com/profile_images/1038306225862189062/Dd3vFmwB.jpg","View")</f>
        <v>View</v>
      </c>
    </row>
    <row r="138" spans="1:19" ht="30">
      <c r="A138" s="8">
        <v>43356.770173611112</v>
      </c>
      <c r="B138" s="11" t="str">
        <f>HYPERLINK("https://twitter.com/aminkhss","@aminkhss")</f>
        <v>@aminkhss</v>
      </c>
      <c r="C138" s="6" t="s">
        <v>132</v>
      </c>
      <c r="D138" s="5" t="s">
        <v>667</v>
      </c>
      <c r="E138" s="9" t="str">
        <f>HYPERLINK("https://twitter.com/aminkhss/status/1040238429953581056","1040238429953581056")</f>
        <v>1040238429953581056</v>
      </c>
      <c r="F138" s="4"/>
      <c r="G138" s="10" t="s">
        <v>666</v>
      </c>
      <c r="H138" s="4"/>
      <c r="I138" s="10" t="str">
        <f>HYPERLINK("http://twitter.com/download/android","Twitter for Android")</f>
        <v>Twitter for Android</v>
      </c>
      <c r="J138" s="2">
        <v>2952</v>
      </c>
      <c r="K138" s="2">
        <v>887</v>
      </c>
      <c r="L138" s="2">
        <v>167</v>
      </c>
      <c r="M138" s="2"/>
      <c r="N138" s="8">
        <v>41580.707256944443</v>
      </c>
      <c r="O138" s="4" t="s">
        <v>6</v>
      </c>
      <c r="P138" s="3" t="s">
        <v>129</v>
      </c>
      <c r="Q138" s="10" t="s">
        <v>128</v>
      </c>
      <c r="R138" s="4"/>
      <c r="S138" s="9" t="str">
        <f>HYPERLINK("https://pbs.twimg.com/profile_images/1008678295490179072/YQFN-d3k.jpg","View")</f>
        <v>View</v>
      </c>
    </row>
    <row r="139" spans="1:19" ht="40">
      <c r="A139" s="8">
        <v>43356.769525462965</v>
      </c>
      <c r="B139" s="11" t="str">
        <f>HYPERLINK("https://twitter.com/_HamidB","@_HamidB")</f>
        <v>@_HamidB</v>
      </c>
      <c r="C139" s="6" t="s">
        <v>258</v>
      </c>
      <c r="D139" s="5" t="s">
        <v>665</v>
      </c>
      <c r="E139" s="9" t="str">
        <f>HYPERLINK("https://twitter.com/_HamidB/status/1040238197375205376","1040238197375205376")</f>
        <v>1040238197375205376</v>
      </c>
      <c r="F139" s="4"/>
      <c r="G139" s="4"/>
      <c r="H139" s="4"/>
      <c r="I139" s="10" t="str">
        <f>HYPERLINK("http://twitter.com/download/android","Twitter for Android")</f>
        <v>Twitter for Android</v>
      </c>
      <c r="J139" s="2">
        <v>150</v>
      </c>
      <c r="K139" s="2">
        <v>144</v>
      </c>
      <c r="L139" s="2">
        <v>1</v>
      </c>
      <c r="M139" s="2"/>
      <c r="N139" s="8">
        <v>42347.653078703705</v>
      </c>
      <c r="O139" s="4"/>
      <c r="P139" s="3" t="s">
        <v>256</v>
      </c>
      <c r="Q139" s="10" t="s">
        <v>255</v>
      </c>
      <c r="R139" s="4"/>
      <c r="S139" s="9" t="str">
        <f>HYPERLINK("https://pbs.twimg.com/profile_images/862552671903002626/JFYq0nVu.jpg","View")</f>
        <v>View</v>
      </c>
    </row>
    <row r="140" spans="1:19" ht="40">
      <c r="A140" s="8">
        <v>43356.769085648149</v>
      </c>
      <c r="B140" s="11" t="str">
        <f>HYPERLINK("https://twitter.com/Mahankhoshi_art","@Mahankhoshi_art")</f>
        <v>@Mahankhoshi_art</v>
      </c>
      <c r="C140" s="6" t="s">
        <v>24</v>
      </c>
      <c r="D140" s="5" t="s">
        <v>664</v>
      </c>
      <c r="E140" s="9" t="str">
        <f>HYPERLINK("https://twitter.com/Mahankhoshi_art/status/1040238035508580355","1040238035508580355")</f>
        <v>1040238035508580355</v>
      </c>
      <c r="F140" s="4"/>
      <c r="G140" s="4"/>
      <c r="H140" s="4"/>
      <c r="I140" s="10" t="str">
        <f>HYPERLINK("http://twitter.com/download/android","Twitter for Android")</f>
        <v>Twitter for Android</v>
      </c>
      <c r="J140" s="2">
        <v>46</v>
      </c>
      <c r="K140" s="2">
        <v>31</v>
      </c>
      <c r="L140" s="2">
        <v>1</v>
      </c>
      <c r="M140" s="2"/>
      <c r="N140" s="8">
        <v>42908.757349537038</v>
      </c>
      <c r="O140" s="4" t="s">
        <v>22</v>
      </c>
      <c r="P140" s="3" t="s">
        <v>21</v>
      </c>
      <c r="Q140" s="10" t="s">
        <v>20</v>
      </c>
      <c r="R140" s="4"/>
      <c r="S140" s="9" t="str">
        <f>HYPERLINK("https://pbs.twimg.com/profile_images/1009725231567724544/Gg7ze3Ig.jpg","View")</f>
        <v>View</v>
      </c>
    </row>
    <row r="141" spans="1:19" ht="20">
      <c r="A141" s="8">
        <v>43356.768842592588</v>
      </c>
      <c r="B141" s="11" t="str">
        <f>HYPERLINK("https://twitter.com/rezaeipourreza","@rezaeipourreza")</f>
        <v>@rezaeipourreza</v>
      </c>
      <c r="C141" s="6" t="s">
        <v>663</v>
      </c>
      <c r="D141" s="5" t="s">
        <v>662</v>
      </c>
      <c r="E141" s="9" t="str">
        <f>HYPERLINK("https://twitter.com/rezaeipourreza/status/1040237950481702913","1040237950481702913")</f>
        <v>1040237950481702913</v>
      </c>
      <c r="F141" s="4"/>
      <c r="G141" s="4"/>
      <c r="H141" s="4"/>
      <c r="I141" s="10" t="str">
        <f>HYPERLINK("http://twitter.com/download/android","Twitter for Android")</f>
        <v>Twitter for Android</v>
      </c>
      <c r="J141" s="2">
        <v>29</v>
      </c>
      <c r="K141" s="2">
        <v>40</v>
      </c>
      <c r="L141" s="2">
        <v>0</v>
      </c>
      <c r="M141" s="2"/>
      <c r="N141" s="8">
        <v>41327.080127314817</v>
      </c>
      <c r="O141" s="4" t="s">
        <v>27</v>
      </c>
      <c r="P141" s="3" t="s">
        <v>661</v>
      </c>
      <c r="Q141" s="4"/>
      <c r="R141" s="4"/>
      <c r="S141" s="9" t="str">
        <f>HYPERLINK("https://pbs.twimg.com/profile_images/1009694683134603264/A_aaMgfj.jpg","View")</f>
        <v>View</v>
      </c>
    </row>
    <row r="142" spans="1:19" ht="30">
      <c r="A142" s="8">
        <v>43356.768726851849</v>
      </c>
      <c r="B142" s="11" t="str">
        <f>HYPERLINK("https://twitter.com/_setare_k","@_setare_k")</f>
        <v>@_setare_k</v>
      </c>
      <c r="C142" s="6" t="s">
        <v>279</v>
      </c>
      <c r="D142" s="5" t="s">
        <v>660</v>
      </c>
      <c r="E142" s="9" t="str">
        <f>HYPERLINK("https://twitter.com/_setare_k/status/1040237906630266880","1040237906630266880")</f>
        <v>1040237906630266880</v>
      </c>
      <c r="F142" s="4"/>
      <c r="G142" s="4"/>
      <c r="H142" s="4"/>
      <c r="I142" s="10" t="str">
        <f>HYPERLINK("http://twitter.com/download/android","Twitter for Android")</f>
        <v>Twitter for Android</v>
      </c>
      <c r="J142" s="2">
        <v>690</v>
      </c>
      <c r="K142" s="2">
        <v>575</v>
      </c>
      <c r="L142" s="2">
        <v>3</v>
      </c>
      <c r="M142" s="2"/>
      <c r="N142" s="8">
        <v>41410.792627314819</v>
      </c>
      <c r="O142" s="4" t="s">
        <v>27</v>
      </c>
      <c r="P142" s="3"/>
      <c r="Q142" s="4"/>
      <c r="R142" s="4"/>
      <c r="S142" s="9" t="str">
        <f>HYPERLINK("https://pbs.twimg.com/profile_images/1028973738304446466/wNyYOY9x.jpg","View")</f>
        <v>View</v>
      </c>
    </row>
    <row r="143" spans="1:19" ht="40">
      <c r="A143" s="8">
        <v>43356.768217592587</v>
      </c>
      <c r="B143" s="11" t="str">
        <f>HYPERLINK("https://twitter.com/mehdijahani1998","@mehdijahani1998")</f>
        <v>@mehdijahani1998</v>
      </c>
      <c r="C143" s="6" t="s">
        <v>659</v>
      </c>
      <c r="D143" s="5" t="s">
        <v>658</v>
      </c>
      <c r="E143" s="9" t="str">
        <f>HYPERLINK("https://twitter.com/mehdijahani1998/status/1040237724660322304","1040237724660322304")</f>
        <v>1040237724660322304</v>
      </c>
      <c r="F143" s="4"/>
      <c r="G143" s="4"/>
      <c r="H143" s="4"/>
      <c r="I143" s="10" t="str">
        <f>HYPERLINK("http://twitter.com/download/iphone","Twitter for iPhone")</f>
        <v>Twitter for iPhone</v>
      </c>
      <c r="J143" s="2">
        <v>284</v>
      </c>
      <c r="K143" s="2">
        <v>271</v>
      </c>
      <c r="L143" s="2">
        <v>0</v>
      </c>
      <c r="M143" s="2"/>
      <c r="N143" s="8">
        <v>41427.991261574076</v>
      </c>
      <c r="O143" s="4"/>
      <c r="P143" s="3" t="s">
        <v>657</v>
      </c>
      <c r="Q143" s="10" t="s">
        <v>656</v>
      </c>
      <c r="R143" s="4"/>
      <c r="S143" s="9" t="str">
        <f>HYPERLINK("https://pbs.twimg.com/profile_images/899587547080384513/gQPBG1I3.jpg","View")</f>
        <v>View</v>
      </c>
    </row>
    <row r="144" spans="1:19" ht="20">
      <c r="A144" s="8">
        <v>43356.768194444448</v>
      </c>
      <c r="B144" s="11" t="str">
        <f>HYPERLINK("https://twitter.com/parsaim","@parsaim")</f>
        <v>@parsaim</v>
      </c>
      <c r="C144" s="6" t="s">
        <v>655</v>
      </c>
      <c r="D144" s="5" t="s">
        <v>654</v>
      </c>
      <c r="E144" s="9" t="str">
        <f>HYPERLINK("https://twitter.com/parsaim/status/1040237715839574016","1040237715839574016")</f>
        <v>1040237715839574016</v>
      </c>
      <c r="F144" s="4"/>
      <c r="G144" s="4"/>
      <c r="H144" s="4"/>
      <c r="I144" s="10" t="str">
        <f>HYPERLINK("http://twitter.com/download/android","Twitter for Android")</f>
        <v>Twitter for Android</v>
      </c>
      <c r="J144" s="2">
        <v>2581</v>
      </c>
      <c r="K144" s="2">
        <v>647</v>
      </c>
      <c r="L144" s="2">
        <v>361</v>
      </c>
      <c r="M144" s="2"/>
      <c r="N144" s="8">
        <v>40419.929780092592</v>
      </c>
      <c r="O144" s="4" t="s">
        <v>653</v>
      </c>
      <c r="P144" s="3" t="s">
        <v>652</v>
      </c>
      <c r="Q144" s="10" t="s">
        <v>651</v>
      </c>
      <c r="R144" s="4"/>
      <c r="S144" s="9" t="str">
        <f>HYPERLINK("https://pbs.twimg.com/profile_images/983694859281166344/EAwmUu0G.jpg","View")</f>
        <v>View</v>
      </c>
    </row>
    <row r="145" spans="1:19" ht="12.5">
      <c r="A145" s="8">
        <v>43356.767569444448</v>
      </c>
      <c r="B145" s="11" t="str">
        <f>HYPERLINK("https://twitter.com/AmirrezaShf","@AmirrezaShf")</f>
        <v>@AmirrezaShf</v>
      </c>
      <c r="C145" s="6" t="s">
        <v>293</v>
      </c>
      <c r="D145" s="5" t="s">
        <v>650</v>
      </c>
      <c r="E145" s="9" t="str">
        <f>HYPERLINK("https://twitter.com/AmirrezaShf/status/1040237488005103616","1040237488005103616")</f>
        <v>1040237488005103616</v>
      </c>
      <c r="F145" s="4"/>
      <c r="G145" s="4"/>
      <c r="H145" s="4"/>
      <c r="I145" s="10" t="str">
        <f>HYPERLINK("http://twitter.com/download/iphone","Twitter for iPhone")</f>
        <v>Twitter for iPhone</v>
      </c>
      <c r="J145" s="2">
        <v>733</v>
      </c>
      <c r="K145" s="2">
        <v>551</v>
      </c>
      <c r="L145" s="2">
        <v>0</v>
      </c>
      <c r="M145" s="2"/>
      <c r="N145" s="8">
        <v>42229.871851851851</v>
      </c>
      <c r="O145" s="4" t="s">
        <v>27</v>
      </c>
      <c r="P145" s="3" t="s">
        <v>291</v>
      </c>
      <c r="Q145" s="10" t="s">
        <v>290</v>
      </c>
      <c r="R145" s="4"/>
      <c r="S145" s="9" t="str">
        <f>HYPERLINK("https://pbs.twimg.com/profile_images/1033804758916767747/StHSLNs5.jpg","View")</f>
        <v>View</v>
      </c>
    </row>
    <row r="146" spans="1:19" ht="40">
      <c r="A146" s="8">
        <v>43356.766828703709</v>
      </c>
      <c r="B146" s="11" t="str">
        <f>HYPERLINK("https://twitter.com/a_barahouei","@a_barahouei")</f>
        <v>@a_barahouei</v>
      </c>
      <c r="C146" s="6" t="s">
        <v>649</v>
      </c>
      <c r="D146" s="5" t="s">
        <v>648</v>
      </c>
      <c r="E146" s="9" t="str">
        <f>HYPERLINK("https://twitter.com/a_barahouei/status/1040237217829007360","1040237217829007360")</f>
        <v>1040237217829007360</v>
      </c>
      <c r="F146" s="4"/>
      <c r="G146" s="4"/>
      <c r="H146" s="4"/>
      <c r="I146" s="10" t="str">
        <f>HYPERLINK("http://twitter.com","Twitter Web Client")</f>
        <v>Twitter Web Client</v>
      </c>
      <c r="J146" s="2">
        <v>130</v>
      </c>
      <c r="K146" s="2">
        <v>325</v>
      </c>
      <c r="L146" s="2">
        <v>0</v>
      </c>
      <c r="M146" s="2"/>
      <c r="N146" s="8">
        <v>42461.281701388885</v>
      </c>
      <c r="O146" s="4" t="s">
        <v>6</v>
      </c>
      <c r="P146" s="3" t="s">
        <v>647</v>
      </c>
      <c r="Q146" s="10" t="s">
        <v>646</v>
      </c>
      <c r="R146" s="4"/>
      <c r="S146" s="9" t="str">
        <f>HYPERLINK("https://pbs.twimg.com/profile_images/999733821351309313/OLm_SSHD.jpg","View")</f>
        <v>View</v>
      </c>
    </row>
    <row r="147" spans="1:19" ht="40">
      <c r="A147" s="8">
        <v>43356.766412037032</v>
      </c>
      <c r="B147" s="11" t="str">
        <f>HYPERLINK("https://twitter.com/sadra_amlashi","@sadra_amlashi")</f>
        <v>@sadra_amlashi</v>
      </c>
      <c r="C147" s="6" t="s">
        <v>63</v>
      </c>
      <c r="D147" s="5" t="s">
        <v>645</v>
      </c>
      <c r="E147" s="9" t="str">
        <f>HYPERLINK("https://twitter.com/sadra_amlashi/status/1040237069384212486","1040237069384212486")</f>
        <v>1040237069384212486</v>
      </c>
      <c r="F147" s="4"/>
      <c r="G147" s="4"/>
      <c r="H147" s="4"/>
      <c r="I147" s="10" t="str">
        <f>HYPERLINK("http://twitter.com/download/iphone","Twitter for iPhone")</f>
        <v>Twitter for iPhone</v>
      </c>
      <c r="J147" s="2">
        <v>871</v>
      </c>
      <c r="K147" s="2">
        <v>342</v>
      </c>
      <c r="L147" s="2">
        <v>15</v>
      </c>
      <c r="M147" s="2"/>
      <c r="N147" s="8">
        <v>41156.425138888888</v>
      </c>
      <c r="O147" s="4" t="s">
        <v>6</v>
      </c>
      <c r="P147" s="3" t="s">
        <v>60</v>
      </c>
      <c r="Q147" s="10" t="s">
        <v>59</v>
      </c>
      <c r="R147" s="4"/>
      <c r="S147" s="9" t="str">
        <f>HYPERLINK("https://pbs.twimg.com/profile_images/881660508595773440/Hk2Vo5WG.jpg","View")</f>
        <v>View</v>
      </c>
    </row>
    <row r="148" spans="1:19" ht="20">
      <c r="A148" s="8">
        <v>43356.765798611115</v>
      </c>
      <c r="B148" s="11" t="str">
        <f>HYPERLINK("https://twitter.com/Vaaaez","@Vaaaez")</f>
        <v>@Vaaaez</v>
      </c>
      <c r="C148" s="6" t="s">
        <v>9</v>
      </c>
      <c r="D148" s="5" t="s">
        <v>644</v>
      </c>
      <c r="E148" s="9" t="str">
        <f>HYPERLINK("https://twitter.com/Vaaaez/status/1040236846452756482","1040236846452756482")</f>
        <v>1040236846452756482</v>
      </c>
      <c r="F148" s="4"/>
      <c r="G148" s="4"/>
      <c r="H148" s="4"/>
      <c r="I148" s="10" t="str">
        <f>HYPERLINK("http://twitter.com/download/iphone","Twitter for iPhone")</f>
        <v>Twitter for iPhone</v>
      </c>
      <c r="J148" s="2">
        <v>488</v>
      </c>
      <c r="K148" s="2">
        <v>305</v>
      </c>
      <c r="L148" s="2">
        <v>6</v>
      </c>
      <c r="M148" s="2"/>
      <c r="N148" s="8">
        <v>42011.652013888888</v>
      </c>
      <c r="O148" s="4" t="s">
        <v>6</v>
      </c>
      <c r="P148" s="3" t="s">
        <v>5</v>
      </c>
      <c r="Q148" s="4"/>
      <c r="R148" s="4"/>
      <c r="S148" s="9" t="str">
        <f>HYPERLINK("https://pbs.twimg.com/profile_images/1036692329040683008/JvIVCeZb.jpg","View")</f>
        <v>View</v>
      </c>
    </row>
    <row r="149" spans="1:19" ht="30">
      <c r="A149" s="8">
        <v>43356.765671296293</v>
      </c>
      <c r="B149" s="11" t="str">
        <f>HYPERLINK("https://twitter.com/mahdi_zahiri","@mahdi_zahiri")</f>
        <v>@mahdi_zahiri</v>
      </c>
      <c r="C149" s="6" t="s">
        <v>543</v>
      </c>
      <c r="D149" s="5" t="s">
        <v>643</v>
      </c>
      <c r="E149" s="9" t="str">
        <f>HYPERLINK("https://twitter.com/mahdi_zahiri/status/1040236800856518657","1040236800856518657")</f>
        <v>1040236800856518657</v>
      </c>
      <c r="F149" s="4"/>
      <c r="G149" s="4"/>
      <c r="H149" s="4"/>
      <c r="I149" s="10" t="str">
        <f>HYPERLINK("http://twitter.com/download/android","Twitter for Android")</f>
        <v>Twitter for Android</v>
      </c>
      <c r="J149" s="2">
        <v>89</v>
      </c>
      <c r="K149" s="2">
        <v>172</v>
      </c>
      <c r="L149" s="2">
        <v>0</v>
      </c>
      <c r="M149" s="2"/>
      <c r="N149" s="8">
        <v>42286.820196759261</v>
      </c>
      <c r="O149" s="4" t="s">
        <v>6</v>
      </c>
      <c r="P149" s="3" t="s">
        <v>540</v>
      </c>
      <c r="Q149" s="10" t="s">
        <v>539</v>
      </c>
      <c r="R149" s="4"/>
      <c r="S149" s="9" t="str">
        <f>HYPERLINK("https://pbs.twimg.com/profile_images/984717314212933632/kRLYq3Qw.jpg","View")</f>
        <v>View</v>
      </c>
    </row>
    <row r="150" spans="1:19" ht="20">
      <c r="A150" s="8">
        <v>43356.764837962968</v>
      </c>
      <c r="B150" s="11" t="str">
        <f>HYPERLINK("https://twitter.com/_setare_k","@_setare_k")</f>
        <v>@_setare_k</v>
      </c>
      <c r="C150" s="6" t="s">
        <v>279</v>
      </c>
      <c r="D150" s="5" t="s">
        <v>642</v>
      </c>
      <c r="E150" s="9" t="str">
        <f>HYPERLINK("https://twitter.com/_setare_k/status/1040236499751591937","1040236499751591937")</f>
        <v>1040236499751591937</v>
      </c>
      <c r="F150" s="4"/>
      <c r="G150" s="4"/>
      <c r="H150" s="4"/>
      <c r="I150" s="10" t="str">
        <f>HYPERLINK("http://twitter.com/download/android","Twitter for Android")</f>
        <v>Twitter for Android</v>
      </c>
      <c r="J150" s="2">
        <v>690</v>
      </c>
      <c r="K150" s="2">
        <v>575</v>
      </c>
      <c r="L150" s="2">
        <v>3</v>
      </c>
      <c r="M150" s="2"/>
      <c r="N150" s="8">
        <v>41410.792627314819</v>
      </c>
      <c r="O150" s="4" t="s">
        <v>27</v>
      </c>
      <c r="P150" s="3"/>
      <c r="Q150" s="4"/>
      <c r="R150" s="4"/>
      <c r="S150" s="9" t="str">
        <f>HYPERLINK("https://pbs.twimg.com/profile_images/1028973738304446466/wNyYOY9x.jpg","View")</f>
        <v>View</v>
      </c>
    </row>
    <row r="151" spans="1:19" ht="30">
      <c r="A151" s="8">
        <v>43356.764606481476</v>
      </c>
      <c r="B151" s="11" t="str">
        <f>HYPERLINK("https://twitter.com/_Flirticia","@_Flirticia")</f>
        <v>@_Flirticia</v>
      </c>
      <c r="C151" s="6" t="s">
        <v>159</v>
      </c>
      <c r="D151" s="5" t="s">
        <v>641</v>
      </c>
      <c r="E151" s="9" t="str">
        <f>HYPERLINK("https://twitter.com/_Flirticia/status/1040236412468113408","1040236412468113408")</f>
        <v>1040236412468113408</v>
      </c>
      <c r="F151" s="4"/>
      <c r="G151" s="4"/>
      <c r="H151" s="4"/>
      <c r="I151" s="10" t="str">
        <f>HYPERLINK("http://twitter.com/download/iphone","Twitter for iPhone")</f>
        <v>Twitter for iPhone</v>
      </c>
      <c r="J151" s="2">
        <v>2868</v>
      </c>
      <c r="K151" s="2">
        <v>494</v>
      </c>
      <c r="L151" s="2">
        <v>27</v>
      </c>
      <c r="M151" s="2"/>
      <c r="N151" s="8">
        <v>42056.815428240741</v>
      </c>
      <c r="O151" s="4" t="s">
        <v>27</v>
      </c>
      <c r="P151" s="3" t="s">
        <v>156</v>
      </c>
      <c r="Q151" s="4"/>
      <c r="R151" s="4"/>
      <c r="S151" s="9" t="str">
        <f>HYPERLINK("https://pbs.twimg.com/profile_images/1023172583263326208/7y45ZE1j.jpg","View")</f>
        <v>View</v>
      </c>
    </row>
    <row r="152" spans="1:19" ht="20">
      <c r="A152" s="8">
        <v>43356.76457175926</v>
      </c>
      <c r="B152" s="11" t="str">
        <f>HYPERLINK("https://twitter.com/sucksiphon","@sucksiphon")</f>
        <v>@sucksiphon</v>
      </c>
      <c r="C152" s="6" t="s">
        <v>640</v>
      </c>
      <c r="D152" s="5" t="s">
        <v>639</v>
      </c>
      <c r="E152" s="9" t="str">
        <f>HYPERLINK("https://twitter.com/sucksiphon/status/1040236400300486656","1040236400300486656")</f>
        <v>1040236400300486656</v>
      </c>
      <c r="F152" s="10" t="s">
        <v>638</v>
      </c>
      <c r="G152" s="4"/>
      <c r="H152" s="4"/>
      <c r="I152" s="10" t="str">
        <f>HYPERLINK("http://twitter.com","Twitter Web Client")</f>
        <v>Twitter Web Client</v>
      </c>
      <c r="J152" s="2">
        <v>15</v>
      </c>
      <c r="K152" s="2">
        <v>190</v>
      </c>
      <c r="L152" s="2">
        <v>0</v>
      </c>
      <c r="M152" s="2"/>
      <c r="N152" s="8">
        <v>43322.640289351853</v>
      </c>
      <c r="O152" s="4" t="s">
        <v>637</v>
      </c>
      <c r="P152" s="3" t="s">
        <v>636</v>
      </c>
      <c r="Q152" s="4"/>
      <c r="R152" s="4"/>
      <c r="S152" s="9" t="str">
        <f>HYPERLINK("https://pbs.twimg.com/profile_images/1027874975984902146/SgdDjvBY.jpg","View")</f>
        <v>View</v>
      </c>
    </row>
    <row r="153" spans="1:19" ht="30">
      <c r="A153" s="8">
        <v>43356.764525462961</v>
      </c>
      <c r="B153" s="11" t="str">
        <f>HYPERLINK("https://twitter.com/Mahankhoshi_art","@Mahankhoshi_art")</f>
        <v>@Mahankhoshi_art</v>
      </c>
      <c r="C153" s="6" t="s">
        <v>24</v>
      </c>
      <c r="D153" s="12" t="s">
        <v>635</v>
      </c>
      <c r="E153" s="9" t="str">
        <f>HYPERLINK("https://twitter.com/Mahankhoshi_art/status/1040236385108672513","1040236385108672513")</f>
        <v>1040236385108672513</v>
      </c>
      <c r="F153" s="4"/>
      <c r="G153" s="4"/>
      <c r="H153" s="4"/>
      <c r="I153" s="10" t="str">
        <f>HYPERLINK("http://twitter.com/download/android","Twitter for Android")</f>
        <v>Twitter for Android</v>
      </c>
      <c r="J153" s="2">
        <v>46</v>
      </c>
      <c r="K153" s="2">
        <v>31</v>
      </c>
      <c r="L153" s="2">
        <v>1</v>
      </c>
      <c r="M153" s="2"/>
      <c r="N153" s="8">
        <v>42908.757349537038</v>
      </c>
      <c r="O153" s="4" t="s">
        <v>22</v>
      </c>
      <c r="P153" s="3" t="s">
        <v>21</v>
      </c>
      <c r="Q153" s="10" t="s">
        <v>20</v>
      </c>
      <c r="R153" s="4"/>
      <c r="S153" s="9" t="str">
        <f>HYPERLINK("https://pbs.twimg.com/profile_images/1009725231567724544/Gg7ze3Ig.jpg","View")</f>
        <v>View</v>
      </c>
    </row>
    <row r="154" spans="1:19" ht="30">
      <c r="A154" s="8">
        <v>43356.763819444444</v>
      </c>
      <c r="B154" s="11" t="str">
        <f>HYPERLINK("https://twitter.com/AmirMeimari","@AmirMeimari")</f>
        <v>@AmirMeimari</v>
      </c>
      <c r="C154" s="6" t="s">
        <v>634</v>
      </c>
      <c r="D154" s="5" t="s">
        <v>633</v>
      </c>
      <c r="E154" s="9" t="str">
        <f>HYPERLINK("https://twitter.com/AmirMeimari/status/1040236130610958336","1040236130610958336")</f>
        <v>1040236130610958336</v>
      </c>
      <c r="F154" s="4"/>
      <c r="G154" s="4"/>
      <c r="H154" s="4"/>
      <c r="I154" s="10" t="str">
        <f>HYPERLINK("https://mobile.twitter.com","Twitter Lite")</f>
        <v>Twitter Lite</v>
      </c>
      <c r="J154" s="2">
        <v>89</v>
      </c>
      <c r="K154" s="2">
        <v>810</v>
      </c>
      <c r="L154" s="2">
        <v>3</v>
      </c>
      <c r="M154" s="2"/>
      <c r="N154" s="8">
        <v>43087.783078703702</v>
      </c>
      <c r="O154" s="4" t="s">
        <v>76</v>
      </c>
      <c r="P154" s="3" t="s">
        <v>632</v>
      </c>
      <c r="Q154" s="10" t="s">
        <v>631</v>
      </c>
      <c r="R154" s="4"/>
      <c r="S154" s="9" t="str">
        <f>HYPERLINK("https://pbs.twimg.com/profile_images/1037416669772230657/PDOkWSWI.jpg","View")</f>
        <v>View</v>
      </c>
    </row>
    <row r="155" spans="1:19" ht="20">
      <c r="A155" s="8">
        <v>43356.76363425926</v>
      </c>
      <c r="B155" s="11" t="str">
        <f>HYPERLINK("https://twitter.com/AmirrezaShf","@AmirrezaShf")</f>
        <v>@AmirrezaShf</v>
      </c>
      <c r="C155" s="6" t="s">
        <v>293</v>
      </c>
      <c r="D155" s="5" t="s">
        <v>630</v>
      </c>
      <c r="E155" s="9" t="str">
        <f>HYPERLINK("https://twitter.com/AmirrezaShf/status/1040236064017924097","1040236064017924097")</f>
        <v>1040236064017924097</v>
      </c>
      <c r="F155" s="10" t="s">
        <v>629</v>
      </c>
      <c r="G155" s="4"/>
      <c r="H155" s="4"/>
      <c r="I155" s="10" t="str">
        <f>HYPERLINK("http://twitter.com/download/iphone","Twitter for iPhone")</f>
        <v>Twitter for iPhone</v>
      </c>
      <c r="J155" s="2">
        <v>733</v>
      </c>
      <c r="K155" s="2">
        <v>551</v>
      </c>
      <c r="L155" s="2">
        <v>0</v>
      </c>
      <c r="M155" s="2"/>
      <c r="N155" s="8">
        <v>42229.871851851851</v>
      </c>
      <c r="O155" s="4" t="s">
        <v>27</v>
      </c>
      <c r="P155" s="3" t="s">
        <v>291</v>
      </c>
      <c r="Q155" s="10" t="s">
        <v>290</v>
      </c>
      <c r="R155" s="4"/>
      <c r="S155" s="9" t="str">
        <f>HYPERLINK("https://pbs.twimg.com/profile_images/1033804758916767747/StHSLNs5.jpg","View")</f>
        <v>View</v>
      </c>
    </row>
    <row r="156" spans="1:19" ht="20">
      <c r="A156" s="8">
        <v>43356.762939814813</v>
      </c>
      <c r="B156" s="11" t="str">
        <f>HYPERLINK("https://twitter.com/khosikhosikhosi","@khosikhosikhosi")</f>
        <v>@khosikhosikhosi</v>
      </c>
      <c r="C156" s="6" t="s">
        <v>4</v>
      </c>
      <c r="D156" s="5" t="s">
        <v>628</v>
      </c>
      <c r="E156" s="9" t="str">
        <f>HYPERLINK("https://twitter.com/khosikhosikhosi/status/1040235811030089728","1040235811030089728")</f>
        <v>1040235811030089728</v>
      </c>
      <c r="F156" s="4"/>
      <c r="G156" s="4"/>
      <c r="H156" s="4"/>
      <c r="I156" s="10" t="str">
        <f>HYPERLINK("http://twitter.com/download/android","Twitter for Android")</f>
        <v>Twitter for Android</v>
      </c>
      <c r="J156" s="2">
        <v>1724</v>
      </c>
      <c r="K156" s="2">
        <v>515</v>
      </c>
      <c r="L156" s="2">
        <v>40</v>
      </c>
      <c r="M156" s="2"/>
      <c r="N156" s="8">
        <v>41500.858159722222</v>
      </c>
      <c r="O156" s="4" t="s">
        <v>2</v>
      </c>
      <c r="P156" s="3" t="s">
        <v>1</v>
      </c>
      <c r="Q156" s="10" t="s">
        <v>0</v>
      </c>
      <c r="R156" s="4"/>
      <c r="S156" s="9" t="str">
        <f>HYPERLINK("https://pbs.twimg.com/profile_images/975405984020664322/0LbA1kCS.jpg","View")</f>
        <v>View</v>
      </c>
    </row>
    <row r="157" spans="1:19" ht="20">
      <c r="A157" s="8">
        <v>43356.762881944444</v>
      </c>
      <c r="B157" s="11" t="str">
        <f>HYPERLINK("https://twitter.com/5aghar","@5aghar")</f>
        <v>@5aghar</v>
      </c>
      <c r="C157" s="6" t="s">
        <v>378</v>
      </c>
      <c r="D157" s="5" t="s">
        <v>627</v>
      </c>
      <c r="E157" s="9" t="str">
        <f>HYPERLINK("https://twitter.com/5aghar/status/1040235789421092866","1040235789421092866")</f>
        <v>1040235789421092866</v>
      </c>
      <c r="F157" s="4"/>
      <c r="G157" s="4"/>
      <c r="H157" s="4"/>
      <c r="I157" s="10" t="str">
        <f>HYPERLINK("http://twitter.com/download/android","Twitter for Android")</f>
        <v>Twitter for Android</v>
      </c>
      <c r="J157" s="2">
        <v>224</v>
      </c>
      <c r="K157" s="2">
        <v>152</v>
      </c>
      <c r="L157" s="2">
        <v>3</v>
      </c>
      <c r="M157" s="2"/>
      <c r="N157" s="8">
        <v>41750.554837962962</v>
      </c>
      <c r="O157" s="4" t="s">
        <v>76</v>
      </c>
      <c r="P157" s="3" t="s">
        <v>375</v>
      </c>
      <c r="Q157" s="4"/>
      <c r="R157" s="4"/>
      <c r="S157" s="9" t="str">
        <f>HYPERLINK("https://pbs.twimg.com/profile_images/1038060819488096256/Kgge68Gi.jpg","View")</f>
        <v>View</v>
      </c>
    </row>
    <row r="158" spans="1:19" ht="20">
      <c r="A158" s="8">
        <v>43356.762754629628</v>
      </c>
      <c r="B158" s="11" t="str">
        <f>HYPERLINK("https://twitter.com/_setare_k","@_setare_k")</f>
        <v>@_setare_k</v>
      </c>
      <c r="C158" s="6" t="s">
        <v>279</v>
      </c>
      <c r="D158" s="5" t="s">
        <v>626</v>
      </c>
      <c r="E158" s="9" t="str">
        <f>HYPERLINK("https://twitter.com/_setare_k/status/1040235744579727362","1040235744579727362")</f>
        <v>1040235744579727362</v>
      </c>
      <c r="F158" s="4"/>
      <c r="G158" s="4"/>
      <c r="H158" s="4"/>
      <c r="I158" s="10" t="str">
        <f>HYPERLINK("http://twitter.com/download/android","Twitter for Android")</f>
        <v>Twitter for Android</v>
      </c>
      <c r="J158" s="2">
        <v>688</v>
      </c>
      <c r="K158" s="2">
        <v>575</v>
      </c>
      <c r="L158" s="2">
        <v>3</v>
      </c>
      <c r="M158" s="2"/>
      <c r="N158" s="8">
        <v>41410.792627314819</v>
      </c>
      <c r="O158" s="4" t="s">
        <v>27</v>
      </c>
      <c r="P158" s="3"/>
      <c r="Q158" s="4"/>
      <c r="R158" s="4"/>
      <c r="S158" s="9" t="str">
        <f>HYPERLINK("https://pbs.twimg.com/profile_images/1028973738304446466/wNyYOY9x.jpg","View")</f>
        <v>View</v>
      </c>
    </row>
    <row r="159" spans="1:19" ht="30">
      <c r="A159" s="8">
        <v>43356.762048611112</v>
      </c>
      <c r="B159" s="11" t="str">
        <f>HYPERLINK("https://twitter.com/mrn1372","@mrn1372")</f>
        <v>@mrn1372</v>
      </c>
      <c r="C159" s="6" t="s">
        <v>190</v>
      </c>
      <c r="D159" s="5" t="s">
        <v>625</v>
      </c>
      <c r="E159" s="9" t="str">
        <f>HYPERLINK("https://twitter.com/mrn1372/status/1040235487141785600","1040235487141785600")</f>
        <v>1040235487141785600</v>
      </c>
      <c r="F159" s="4"/>
      <c r="G159" s="4"/>
      <c r="H159" s="4"/>
      <c r="I159" s="10" t="str">
        <f>HYPERLINK("http://twitter.com/download/android","Twitter for Android")</f>
        <v>Twitter for Android</v>
      </c>
      <c r="J159" s="2">
        <v>1385</v>
      </c>
      <c r="K159" s="2">
        <v>4842</v>
      </c>
      <c r="L159" s="2">
        <v>4</v>
      </c>
      <c r="M159" s="2"/>
      <c r="N159" s="8">
        <v>42249.324861111112</v>
      </c>
      <c r="O159" s="4" t="s">
        <v>27</v>
      </c>
      <c r="P159" s="3" t="s">
        <v>187</v>
      </c>
      <c r="Q159" s="4"/>
      <c r="R159" s="4"/>
      <c r="S159" s="9" t="str">
        <f>HYPERLINK("https://pbs.twimg.com/profile_images/1012601262041325568/IEZvk-bI.jpg","View")</f>
        <v>View</v>
      </c>
    </row>
    <row r="160" spans="1:19" ht="30">
      <c r="A160" s="8">
        <v>43356.761724537035</v>
      </c>
      <c r="B160" s="11" t="str">
        <f>HYPERLINK("https://twitter.com/TOomaJii","@TOomaJii")</f>
        <v>@TOomaJii</v>
      </c>
      <c r="C160" s="6" t="s">
        <v>353</v>
      </c>
      <c r="D160" s="5" t="s">
        <v>624</v>
      </c>
      <c r="E160" s="9" t="str">
        <f>HYPERLINK("https://twitter.com/TOomaJii/status/1040235370141511681","1040235370141511681")</f>
        <v>1040235370141511681</v>
      </c>
      <c r="F160" s="4"/>
      <c r="G160" s="4"/>
      <c r="H160" s="4"/>
      <c r="I160" s="10" t="str">
        <f>HYPERLINK("https://mobile.twitter.com","Twitter Lite")</f>
        <v>Twitter Lite</v>
      </c>
      <c r="J160" s="2">
        <v>25</v>
      </c>
      <c r="K160" s="2">
        <v>54</v>
      </c>
      <c r="L160" s="2">
        <v>0</v>
      </c>
      <c r="M160" s="2"/>
      <c r="N160" s="8">
        <v>41549.611701388887</v>
      </c>
      <c r="O160" s="4" t="s">
        <v>350</v>
      </c>
      <c r="P160" s="3" t="s">
        <v>349</v>
      </c>
      <c r="Q160" s="4"/>
      <c r="R160" s="4"/>
      <c r="S160" s="9" t="str">
        <f>HYPERLINK("https://pbs.twimg.com/profile_images/1040147045812596736/B6YcR7yX.jpg","View")</f>
        <v>View</v>
      </c>
    </row>
    <row r="161" spans="1:19" ht="20">
      <c r="A161" s="8">
        <v>43356.761331018519</v>
      </c>
      <c r="B161" s="11" t="str">
        <f>HYPERLINK("https://twitter.com/MatinRh","@MatinRh")</f>
        <v>@MatinRh</v>
      </c>
      <c r="C161" s="6" t="s">
        <v>623</v>
      </c>
      <c r="D161" s="5" t="s">
        <v>622</v>
      </c>
      <c r="E161" s="9" t="str">
        <f>HYPERLINK("https://twitter.com/MatinRh/status/1040235225593405440","1040235225593405440")</f>
        <v>1040235225593405440</v>
      </c>
      <c r="F161" s="4"/>
      <c r="G161" s="4"/>
      <c r="H161" s="4"/>
      <c r="I161" s="10" t="str">
        <f>HYPERLINK("http://twitter.com","Twitter Web Client")</f>
        <v>Twitter Web Client</v>
      </c>
      <c r="J161" s="2">
        <v>5</v>
      </c>
      <c r="K161" s="2">
        <v>106</v>
      </c>
      <c r="L161" s="2">
        <v>0</v>
      </c>
      <c r="M161" s="2"/>
      <c r="N161" s="8">
        <v>42948.895775462966</v>
      </c>
      <c r="O161" s="4" t="s">
        <v>6</v>
      </c>
      <c r="P161" s="3" t="s">
        <v>621</v>
      </c>
      <c r="Q161" s="4"/>
      <c r="R161" s="4"/>
      <c r="S161" s="9" t="str">
        <f>HYPERLINK("https://pbs.twimg.com/profile_images/901947130373435395/TwpZ5rp0.jpg","View")</f>
        <v>View</v>
      </c>
    </row>
    <row r="162" spans="1:19" ht="12.5">
      <c r="A162" s="8">
        <v>43356.76085648148</v>
      </c>
      <c r="B162" s="11" t="str">
        <f>HYPERLINK("https://twitter.com/AmirrezaShf","@AmirrezaShf")</f>
        <v>@AmirrezaShf</v>
      </c>
      <c r="C162" s="6" t="s">
        <v>293</v>
      </c>
      <c r="D162" s="5" t="s">
        <v>620</v>
      </c>
      <c r="E162" s="9" t="str">
        <f>HYPERLINK("https://twitter.com/AmirrezaShf/status/1040235056793628672","1040235056793628672")</f>
        <v>1040235056793628672</v>
      </c>
      <c r="F162" s="4"/>
      <c r="G162" s="4"/>
      <c r="H162" s="4"/>
      <c r="I162" s="10" t="str">
        <f>HYPERLINK("http://twitter.com/download/iphone","Twitter for iPhone")</f>
        <v>Twitter for iPhone</v>
      </c>
      <c r="J162" s="2">
        <v>731</v>
      </c>
      <c r="K162" s="2">
        <v>552</v>
      </c>
      <c r="L162" s="2">
        <v>0</v>
      </c>
      <c r="M162" s="2"/>
      <c r="N162" s="8">
        <v>42229.871851851851</v>
      </c>
      <c r="O162" s="4" t="s">
        <v>27</v>
      </c>
      <c r="P162" s="3" t="s">
        <v>291</v>
      </c>
      <c r="Q162" s="10" t="s">
        <v>290</v>
      </c>
      <c r="R162" s="4"/>
      <c r="S162" s="9" t="str">
        <f>HYPERLINK("https://pbs.twimg.com/profile_images/1033804758916767747/StHSLNs5.jpg","View")</f>
        <v>View</v>
      </c>
    </row>
    <row r="163" spans="1:19" ht="12.5">
      <c r="A163" s="8">
        <v>43356.760613425926</v>
      </c>
      <c r="B163" s="11" t="str">
        <f>HYPERLINK("https://twitter.com/tired_curly","@tired_curly")</f>
        <v>@tired_curly</v>
      </c>
      <c r="C163" s="6" t="s">
        <v>389</v>
      </c>
      <c r="D163" s="5" t="s">
        <v>619</v>
      </c>
      <c r="E163" s="9" t="str">
        <f>HYPERLINK("https://twitter.com/tired_curly/status/1040234965454204929","1040234965454204929")</f>
        <v>1040234965454204929</v>
      </c>
      <c r="F163" s="4"/>
      <c r="G163" s="4"/>
      <c r="H163" s="4"/>
      <c r="I163" s="10" t="str">
        <f>HYPERLINK("http://twitter.com/download/iphone","Twitter for iPhone")</f>
        <v>Twitter for iPhone</v>
      </c>
      <c r="J163" s="2">
        <v>336</v>
      </c>
      <c r="K163" s="2">
        <v>541</v>
      </c>
      <c r="L163" s="2">
        <v>4</v>
      </c>
      <c r="M163" s="2"/>
      <c r="N163" s="8">
        <v>42738.801215277781</v>
      </c>
      <c r="O163" s="4" t="s">
        <v>387</v>
      </c>
      <c r="P163" s="3" t="s">
        <v>386</v>
      </c>
      <c r="Q163" s="4"/>
      <c r="R163" s="4"/>
      <c r="S163" s="9" t="str">
        <f>HYPERLINK("https://pbs.twimg.com/profile_images/1024019699447865344/rR1u_3Hx.jpg","View")</f>
        <v>View</v>
      </c>
    </row>
    <row r="164" spans="1:19" ht="30">
      <c r="A164" s="8">
        <v>43356.760451388887</v>
      </c>
      <c r="B164" s="11" t="str">
        <f>HYPERLINK("https://twitter.com/sadra_amlashi","@sadra_amlashi")</f>
        <v>@sadra_amlashi</v>
      </c>
      <c r="C164" s="6" t="s">
        <v>63</v>
      </c>
      <c r="D164" s="5" t="s">
        <v>618</v>
      </c>
      <c r="E164" s="9" t="str">
        <f>HYPERLINK("https://twitter.com/sadra_amlashi/status/1040234906532696065","1040234906532696065")</f>
        <v>1040234906532696065</v>
      </c>
      <c r="F164" s="4"/>
      <c r="G164" s="4"/>
      <c r="H164" s="4"/>
      <c r="I164" s="10" t="str">
        <f>HYPERLINK("http://twitter.com/download/iphone","Twitter for iPhone")</f>
        <v>Twitter for iPhone</v>
      </c>
      <c r="J164" s="2">
        <v>871</v>
      </c>
      <c r="K164" s="2">
        <v>342</v>
      </c>
      <c r="L164" s="2">
        <v>15</v>
      </c>
      <c r="M164" s="2"/>
      <c r="N164" s="8">
        <v>41156.425138888888</v>
      </c>
      <c r="O164" s="4" t="s">
        <v>6</v>
      </c>
      <c r="P164" s="3" t="s">
        <v>60</v>
      </c>
      <c r="Q164" s="10" t="s">
        <v>59</v>
      </c>
      <c r="R164" s="4"/>
      <c r="S164" s="9" t="str">
        <f>HYPERLINK("https://pbs.twimg.com/profile_images/881660508595773440/Hk2Vo5WG.jpg","View")</f>
        <v>View</v>
      </c>
    </row>
    <row r="165" spans="1:19" ht="12.5">
      <c r="A165" s="8">
        <v>43356.760185185187</v>
      </c>
      <c r="B165" s="11" t="str">
        <f>HYPERLINK("https://twitter.com/AmirrezaShf","@AmirrezaShf")</f>
        <v>@AmirrezaShf</v>
      </c>
      <c r="C165" s="6" t="s">
        <v>293</v>
      </c>
      <c r="D165" s="5" t="s">
        <v>617</v>
      </c>
      <c r="E165" s="9" t="str">
        <f>HYPERLINK("https://twitter.com/AmirrezaShf/status/1040234810948702208","1040234810948702208")</f>
        <v>1040234810948702208</v>
      </c>
      <c r="F165" s="4"/>
      <c r="G165" s="4"/>
      <c r="H165" s="4"/>
      <c r="I165" s="10" t="str">
        <f>HYPERLINK("http://twitter.com/download/iphone","Twitter for iPhone")</f>
        <v>Twitter for iPhone</v>
      </c>
      <c r="J165" s="2">
        <v>731</v>
      </c>
      <c r="K165" s="2">
        <v>552</v>
      </c>
      <c r="L165" s="2">
        <v>0</v>
      </c>
      <c r="M165" s="2"/>
      <c r="N165" s="8">
        <v>42229.871851851851</v>
      </c>
      <c r="O165" s="4" t="s">
        <v>27</v>
      </c>
      <c r="P165" s="3" t="s">
        <v>291</v>
      </c>
      <c r="Q165" s="10" t="s">
        <v>290</v>
      </c>
      <c r="R165" s="4"/>
      <c r="S165" s="9" t="str">
        <f>HYPERLINK("https://pbs.twimg.com/profile_images/1033804758916767747/StHSLNs5.jpg","View")</f>
        <v>View</v>
      </c>
    </row>
    <row r="166" spans="1:19" ht="12.5">
      <c r="A166" s="8">
        <v>43356.760104166664</v>
      </c>
      <c r="B166" s="11" t="str">
        <f>HYPERLINK("https://twitter.com/Vaaaez","@Vaaaez")</f>
        <v>@Vaaaez</v>
      </c>
      <c r="C166" s="6" t="s">
        <v>9</v>
      </c>
      <c r="D166" s="5" t="s">
        <v>616</v>
      </c>
      <c r="E166" s="9" t="str">
        <f>HYPERLINK("https://twitter.com/Vaaaez/status/1040234784000237569","1040234784000237569")</f>
        <v>1040234784000237569</v>
      </c>
      <c r="F166" s="4"/>
      <c r="G166" s="4"/>
      <c r="H166" s="4"/>
      <c r="I166" s="10" t="str">
        <f>HYPERLINK("http://twitter.com/download/iphone","Twitter for iPhone")</f>
        <v>Twitter for iPhone</v>
      </c>
      <c r="J166" s="2">
        <v>487</v>
      </c>
      <c r="K166" s="2">
        <v>305</v>
      </c>
      <c r="L166" s="2">
        <v>6</v>
      </c>
      <c r="M166" s="2"/>
      <c r="N166" s="8">
        <v>42011.652013888888</v>
      </c>
      <c r="O166" s="4" t="s">
        <v>6</v>
      </c>
      <c r="P166" s="3" t="s">
        <v>5</v>
      </c>
      <c r="Q166" s="4"/>
      <c r="R166" s="4"/>
      <c r="S166" s="9" t="str">
        <f>HYPERLINK("https://pbs.twimg.com/profile_images/1036692329040683008/JvIVCeZb.jpg","View")</f>
        <v>View</v>
      </c>
    </row>
    <row r="167" spans="1:19" ht="30">
      <c r="A167" s="8">
        <v>43356.75953703704</v>
      </c>
      <c r="B167" s="11" t="str">
        <f>HYPERLINK("https://twitter.com/aminkhss","@aminkhss")</f>
        <v>@aminkhss</v>
      </c>
      <c r="C167" s="6" t="s">
        <v>132</v>
      </c>
      <c r="D167" s="5" t="s">
        <v>615</v>
      </c>
      <c r="E167" s="9" t="str">
        <f>HYPERLINK("https://twitter.com/aminkhss/status/1040234577741197313","1040234577741197313")</f>
        <v>1040234577741197313</v>
      </c>
      <c r="F167" s="4"/>
      <c r="G167" s="4"/>
      <c r="H167" s="4"/>
      <c r="I167" s="10" t="str">
        <f>HYPERLINK("http://twitter.com/download/android","Twitter for Android")</f>
        <v>Twitter for Android</v>
      </c>
      <c r="J167" s="2">
        <v>2952</v>
      </c>
      <c r="K167" s="2">
        <v>886</v>
      </c>
      <c r="L167" s="2">
        <v>167</v>
      </c>
      <c r="M167" s="2"/>
      <c r="N167" s="8">
        <v>41580.707256944443</v>
      </c>
      <c r="O167" s="4" t="s">
        <v>6</v>
      </c>
      <c r="P167" s="3" t="s">
        <v>129</v>
      </c>
      <c r="Q167" s="10" t="s">
        <v>128</v>
      </c>
      <c r="R167" s="4"/>
      <c r="S167" s="9" t="str">
        <f>HYPERLINK("https://pbs.twimg.com/profile_images/1008678295490179072/YQFN-d3k.jpg","View")</f>
        <v>View</v>
      </c>
    </row>
    <row r="168" spans="1:19" ht="30">
      <c r="A168" s="8">
        <v>43356.758125</v>
      </c>
      <c r="B168" s="11" t="str">
        <f>HYPERLINK("https://twitter.com/AmirrezaShf","@AmirrezaShf")</f>
        <v>@AmirrezaShf</v>
      </c>
      <c r="C168" s="6" t="s">
        <v>293</v>
      </c>
      <c r="D168" s="5" t="s">
        <v>614</v>
      </c>
      <c r="E168" s="9" t="str">
        <f>HYPERLINK("https://twitter.com/AmirrezaShf/status/1040234064354193409","1040234064354193409")</f>
        <v>1040234064354193409</v>
      </c>
      <c r="F168" s="4"/>
      <c r="G168" s="4"/>
      <c r="H168" s="4"/>
      <c r="I168" s="10" t="str">
        <f>HYPERLINK("http://twitter.com/download/iphone","Twitter for iPhone")</f>
        <v>Twitter for iPhone</v>
      </c>
      <c r="J168" s="2">
        <v>731</v>
      </c>
      <c r="K168" s="2">
        <v>552</v>
      </c>
      <c r="L168" s="2">
        <v>0</v>
      </c>
      <c r="M168" s="2"/>
      <c r="N168" s="8">
        <v>42229.871851851851</v>
      </c>
      <c r="O168" s="4" t="s">
        <v>27</v>
      </c>
      <c r="P168" s="3" t="s">
        <v>291</v>
      </c>
      <c r="Q168" s="10" t="s">
        <v>290</v>
      </c>
      <c r="R168" s="4"/>
      <c r="S168" s="9" t="str">
        <f>HYPERLINK("https://pbs.twimg.com/profile_images/1033804758916767747/StHSLNs5.jpg","View")</f>
        <v>View</v>
      </c>
    </row>
    <row r="169" spans="1:19" ht="20">
      <c r="A169" s="8">
        <v>43356.757754629631</v>
      </c>
      <c r="B169" s="11" t="str">
        <f>HYPERLINK("https://twitter.com/khosikhosikhosi","@khosikhosikhosi")</f>
        <v>@khosikhosikhosi</v>
      </c>
      <c r="C169" s="6" t="s">
        <v>4</v>
      </c>
      <c r="D169" s="5" t="s">
        <v>613</v>
      </c>
      <c r="E169" s="9" t="str">
        <f>HYPERLINK("https://twitter.com/khosikhosikhosi/status/1040233932514635777","1040233932514635777")</f>
        <v>1040233932514635777</v>
      </c>
      <c r="F169" s="4"/>
      <c r="G169" s="4"/>
      <c r="H169" s="4"/>
      <c r="I169" s="10" t="str">
        <f>HYPERLINK("http://twitter.com/download/android","Twitter for Android")</f>
        <v>Twitter for Android</v>
      </c>
      <c r="J169" s="2">
        <v>1724</v>
      </c>
      <c r="K169" s="2">
        <v>515</v>
      </c>
      <c r="L169" s="2">
        <v>40</v>
      </c>
      <c r="M169" s="2"/>
      <c r="N169" s="8">
        <v>41500.858159722222</v>
      </c>
      <c r="O169" s="4" t="s">
        <v>2</v>
      </c>
      <c r="P169" s="3" t="s">
        <v>1</v>
      </c>
      <c r="Q169" s="10" t="s">
        <v>0</v>
      </c>
      <c r="R169" s="4"/>
      <c r="S169" s="9" t="str">
        <f>HYPERLINK("https://pbs.twimg.com/profile_images/975405984020664322/0LbA1kCS.jpg","View")</f>
        <v>View</v>
      </c>
    </row>
    <row r="170" spans="1:19" ht="30">
      <c r="A170" s="8">
        <v>43356.757118055553</v>
      </c>
      <c r="B170" s="11" t="str">
        <f>HYPERLINK("https://twitter.com/neomehrabi","@neomehrabi")</f>
        <v>@neomehrabi</v>
      </c>
      <c r="C170" s="6" t="s">
        <v>602</v>
      </c>
      <c r="D170" s="5" t="s">
        <v>612</v>
      </c>
      <c r="E170" s="9" t="str">
        <f>HYPERLINK("https://twitter.com/neomehrabi/status/1040233699185442816","1040233699185442816")</f>
        <v>1040233699185442816</v>
      </c>
      <c r="F170" s="4"/>
      <c r="G170" s="4"/>
      <c r="H170" s="4"/>
      <c r="I170" s="10" t="str">
        <f>HYPERLINK("http://twitter.com","Twitter Web Client")</f>
        <v>Twitter Web Client</v>
      </c>
      <c r="J170" s="2">
        <v>52</v>
      </c>
      <c r="K170" s="2">
        <v>319</v>
      </c>
      <c r="L170" s="2">
        <v>0</v>
      </c>
      <c r="M170" s="2"/>
      <c r="N170" s="8">
        <v>43308.458043981482</v>
      </c>
      <c r="O170" s="4" t="s">
        <v>600</v>
      </c>
      <c r="P170" s="3" t="s">
        <v>599</v>
      </c>
      <c r="Q170" s="10" t="s">
        <v>598</v>
      </c>
      <c r="R170" s="4"/>
      <c r="S170" s="9" t="str">
        <f>HYPERLINK("https://pbs.twimg.com/profile_images/1040235703928545280/kPZhD0nW.jpg","View")</f>
        <v>View</v>
      </c>
    </row>
    <row r="171" spans="1:19" ht="20">
      <c r="A171" s="8">
        <v>43356.756469907406</v>
      </c>
      <c r="B171" s="11" t="str">
        <f>HYPERLINK("https://twitter.com/khosikhosikhosi","@khosikhosikhosi")</f>
        <v>@khosikhosikhosi</v>
      </c>
      <c r="C171" s="6" t="s">
        <v>4</v>
      </c>
      <c r="D171" s="5" t="s">
        <v>611</v>
      </c>
      <c r="E171" s="9" t="str">
        <f>HYPERLINK("https://twitter.com/khosikhosikhosi/status/1040233465025835009","1040233465025835009")</f>
        <v>1040233465025835009</v>
      </c>
      <c r="F171" s="4"/>
      <c r="G171" s="4"/>
      <c r="H171" s="4"/>
      <c r="I171" s="10" t="str">
        <f>HYPERLINK("http://twitter.com/download/android","Twitter for Android")</f>
        <v>Twitter for Android</v>
      </c>
      <c r="J171" s="2">
        <v>1724</v>
      </c>
      <c r="K171" s="2">
        <v>515</v>
      </c>
      <c r="L171" s="2">
        <v>40</v>
      </c>
      <c r="M171" s="2"/>
      <c r="N171" s="8">
        <v>41500.858159722222</v>
      </c>
      <c r="O171" s="4" t="s">
        <v>2</v>
      </c>
      <c r="P171" s="3" t="s">
        <v>1</v>
      </c>
      <c r="Q171" s="10" t="s">
        <v>0</v>
      </c>
      <c r="R171" s="4"/>
      <c r="S171" s="9" t="str">
        <f>HYPERLINK("https://pbs.twimg.com/profile_images/975405984020664322/0LbA1kCS.jpg","View")</f>
        <v>View</v>
      </c>
    </row>
    <row r="172" spans="1:19" ht="30">
      <c r="A172" s="8">
        <v>43356.75571759259</v>
      </c>
      <c r="B172" s="11" t="str">
        <f>HYPERLINK("https://twitter.com/mrn1372","@mrn1372")</f>
        <v>@mrn1372</v>
      </c>
      <c r="C172" s="6" t="s">
        <v>190</v>
      </c>
      <c r="D172" s="5" t="s">
        <v>610</v>
      </c>
      <c r="E172" s="9" t="str">
        <f>HYPERLINK("https://twitter.com/mrn1372/status/1040233191125266433","1040233191125266433")</f>
        <v>1040233191125266433</v>
      </c>
      <c r="F172" s="4"/>
      <c r="G172" s="4"/>
      <c r="H172" s="4"/>
      <c r="I172" s="10" t="str">
        <f>HYPERLINK("http://twitter.com/download/android","Twitter for Android")</f>
        <v>Twitter for Android</v>
      </c>
      <c r="J172" s="2">
        <v>1385</v>
      </c>
      <c r="K172" s="2">
        <v>4842</v>
      </c>
      <c r="L172" s="2">
        <v>4</v>
      </c>
      <c r="M172" s="2"/>
      <c r="N172" s="8">
        <v>42249.324861111112</v>
      </c>
      <c r="O172" s="4" t="s">
        <v>27</v>
      </c>
      <c r="P172" s="3" t="s">
        <v>187</v>
      </c>
      <c r="Q172" s="4"/>
      <c r="R172" s="4"/>
      <c r="S172" s="9" t="str">
        <f>HYPERLINK("https://pbs.twimg.com/profile_images/1012601262041325568/IEZvk-bI.jpg","View")</f>
        <v>View</v>
      </c>
    </row>
    <row r="173" spans="1:19" ht="20">
      <c r="A173" s="8">
        <v>43356.755706018521</v>
      </c>
      <c r="B173" s="11" t="str">
        <f>HYPERLINK("https://twitter.com/_setare_k","@_setare_k")</f>
        <v>@_setare_k</v>
      </c>
      <c r="C173" s="6" t="s">
        <v>279</v>
      </c>
      <c r="D173" s="5" t="s">
        <v>609</v>
      </c>
      <c r="E173" s="9" t="str">
        <f>HYPERLINK("https://twitter.com/_setare_k/status/1040233187304198144","1040233187304198144")</f>
        <v>1040233187304198144</v>
      </c>
      <c r="F173" s="4"/>
      <c r="G173" s="4"/>
      <c r="H173" s="4"/>
      <c r="I173" s="10" t="str">
        <f>HYPERLINK("http://twitter.com/download/android","Twitter for Android")</f>
        <v>Twitter for Android</v>
      </c>
      <c r="J173" s="2">
        <v>688</v>
      </c>
      <c r="K173" s="2">
        <v>575</v>
      </c>
      <c r="L173" s="2">
        <v>3</v>
      </c>
      <c r="M173" s="2"/>
      <c r="N173" s="8">
        <v>41410.792627314819</v>
      </c>
      <c r="O173" s="4" t="s">
        <v>27</v>
      </c>
      <c r="P173" s="3"/>
      <c r="Q173" s="4"/>
      <c r="R173" s="4"/>
      <c r="S173" s="9" t="str">
        <f>HYPERLINK("https://pbs.twimg.com/profile_images/1028973738304446466/wNyYOY9x.jpg","View")</f>
        <v>View</v>
      </c>
    </row>
    <row r="174" spans="1:19" ht="12.5">
      <c r="A174" s="8">
        <v>43356.755555555559</v>
      </c>
      <c r="B174" s="11" t="str">
        <f>HYPERLINK("https://twitter.com/__ali_rezaie","@__ali_rezaie")</f>
        <v>@__ali_rezaie</v>
      </c>
      <c r="C174" s="6" t="s">
        <v>205</v>
      </c>
      <c r="D174" s="5" t="s">
        <v>608</v>
      </c>
      <c r="E174" s="9" t="str">
        <f>HYPERLINK("https://twitter.com/__ali_rezaie/status/1040233134929915904","1040233134929915904")</f>
        <v>1040233134929915904</v>
      </c>
      <c r="F174" s="4"/>
      <c r="G174" s="4"/>
      <c r="H174" s="4"/>
      <c r="I174" s="10" t="str">
        <f>HYPERLINK("http://twitter.com/download/iphone","Twitter for iPhone")</f>
        <v>Twitter for iPhone</v>
      </c>
      <c r="J174" s="2">
        <v>145</v>
      </c>
      <c r="K174" s="2">
        <v>178</v>
      </c>
      <c r="L174" s="2">
        <v>0</v>
      </c>
      <c r="M174" s="2"/>
      <c r="N174" s="8">
        <v>42782.671782407408</v>
      </c>
      <c r="O174" s="4" t="s">
        <v>6</v>
      </c>
      <c r="P174" s="3" t="s">
        <v>203</v>
      </c>
      <c r="Q174" s="10" t="s">
        <v>202</v>
      </c>
      <c r="R174" s="4"/>
      <c r="S174" s="9" t="str">
        <f>HYPERLINK("https://pbs.twimg.com/profile_images/1030178313405382657/N3ZMVun3.jpg","View")</f>
        <v>View</v>
      </c>
    </row>
    <row r="175" spans="1:19" ht="20">
      <c r="A175" s="8">
        <v>43356.755474537036</v>
      </c>
      <c r="B175" s="11" t="str">
        <f>HYPERLINK("https://twitter.com/sajad_hi","@sajad_hi")</f>
        <v>@sajad_hi</v>
      </c>
      <c r="C175" s="6" t="s">
        <v>607</v>
      </c>
      <c r="D175" s="5" t="s">
        <v>606</v>
      </c>
      <c r="E175" s="9" t="str">
        <f>HYPERLINK("https://twitter.com/sajad_hi/status/1040233103560781827","1040233103560781827")</f>
        <v>1040233103560781827</v>
      </c>
      <c r="F175" s="4"/>
      <c r="G175" s="4"/>
      <c r="H175" s="4"/>
      <c r="I175" s="10" t="str">
        <f>HYPERLINK("http://twitter.com/download/iphone","Twitter for iPhone")</f>
        <v>Twitter for iPhone</v>
      </c>
      <c r="J175" s="2">
        <v>329</v>
      </c>
      <c r="K175" s="2">
        <v>505</v>
      </c>
      <c r="L175" s="2">
        <v>14</v>
      </c>
      <c r="M175" s="2"/>
      <c r="N175" s="8">
        <v>42429.475011574075</v>
      </c>
      <c r="O175" s="4" t="s">
        <v>6</v>
      </c>
      <c r="P175" s="3" t="s">
        <v>605</v>
      </c>
      <c r="Q175" s="4"/>
      <c r="R175" s="4"/>
      <c r="S175" s="9" t="str">
        <f>HYPERLINK("https://pbs.twimg.com/profile_images/811188154321477632/EnnQk5Pb.jpg","View")</f>
        <v>View</v>
      </c>
    </row>
    <row r="176" spans="1:19" ht="20">
      <c r="A176" s="8">
        <v>43356.755231481482</v>
      </c>
      <c r="B176" s="11" t="str">
        <f>HYPERLINK("https://twitter.com/masoud_tolu","@masoud_tolu")</f>
        <v>@masoud_tolu</v>
      </c>
      <c r="C176" s="6" t="s">
        <v>124</v>
      </c>
      <c r="D176" s="5" t="s">
        <v>604</v>
      </c>
      <c r="E176" s="9" t="str">
        <f>HYPERLINK("https://twitter.com/masoud_tolu/status/1040233015350321156","1040233015350321156")</f>
        <v>1040233015350321156</v>
      </c>
      <c r="F176" s="4"/>
      <c r="G176" s="4"/>
      <c r="H176" s="4"/>
      <c r="I176" s="10" t="str">
        <f>HYPERLINK("http://twitter.com/download/android","Twitter for Android")</f>
        <v>Twitter for Android</v>
      </c>
      <c r="J176" s="2">
        <v>75</v>
      </c>
      <c r="K176" s="2">
        <v>101</v>
      </c>
      <c r="L176" s="2">
        <v>1</v>
      </c>
      <c r="M176" s="2"/>
      <c r="N176" s="8">
        <v>40228.847442129627</v>
      </c>
      <c r="O176" s="4" t="s">
        <v>122</v>
      </c>
      <c r="P176" s="3" t="s">
        <v>121</v>
      </c>
      <c r="Q176" s="4"/>
      <c r="R176" s="4"/>
      <c r="S176" s="9" t="str">
        <f>HYPERLINK("https://pbs.twimg.com/profile_images/962774835448500225/yWjsC2zO.jpg","View")</f>
        <v>View</v>
      </c>
    </row>
    <row r="177" spans="1:19" ht="20">
      <c r="A177" s="8">
        <v>43356.755000000005</v>
      </c>
      <c r="B177" s="11" t="str">
        <f>HYPERLINK("https://twitter.com/farnam_violin","@farnam_violin")</f>
        <v>@farnam_violin</v>
      </c>
      <c r="C177" s="6" t="s">
        <v>576</v>
      </c>
      <c r="D177" s="5" t="s">
        <v>603</v>
      </c>
      <c r="E177" s="9" t="str">
        <f>HYPERLINK("https://twitter.com/farnam_violin/status/1040232934458970112","1040232934458970112")</f>
        <v>1040232934458970112</v>
      </c>
      <c r="F177" s="4"/>
      <c r="G177" s="4"/>
      <c r="H177" s="4"/>
      <c r="I177" s="10" t="str">
        <f>HYPERLINK("http://twitter.com/download/iphone","Twitter for iPhone")</f>
        <v>Twitter for iPhone</v>
      </c>
      <c r="J177" s="2">
        <v>1083</v>
      </c>
      <c r="K177" s="2">
        <v>2647</v>
      </c>
      <c r="L177" s="2">
        <v>3</v>
      </c>
      <c r="M177" s="2"/>
      <c r="N177" s="8">
        <v>40698.775625000002</v>
      </c>
      <c r="O177" s="4" t="s">
        <v>573</v>
      </c>
      <c r="P177" s="3" t="s">
        <v>572</v>
      </c>
      <c r="Q177" s="10" t="s">
        <v>571</v>
      </c>
      <c r="R177" s="4"/>
      <c r="S177" s="9" t="str">
        <f>HYPERLINK("https://pbs.twimg.com/profile_images/1035037648728023046/jG014n5A.jpg","View")</f>
        <v>View</v>
      </c>
    </row>
    <row r="178" spans="1:19" ht="30">
      <c r="A178" s="8">
        <v>43356.754629629635</v>
      </c>
      <c r="B178" s="11" t="str">
        <f>HYPERLINK("https://twitter.com/neomehrabi","@neomehrabi")</f>
        <v>@neomehrabi</v>
      </c>
      <c r="C178" s="6" t="s">
        <v>602</v>
      </c>
      <c r="D178" s="5" t="s">
        <v>601</v>
      </c>
      <c r="E178" s="9" t="str">
        <f>HYPERLINK("https://twitter.com/neomehrabi/status/1040232800656531457","1040232800656531457")</f>
        <v>1040232800656531457</v>
      </c>
      <c r="F178" s="4"/>
      <c r="G178" s="4"/>
      <c r="H178" s="4"/>
      <c r="I178" s="10" t="str">
        <f>HYPERLINK("http://twitter.com","Twitter Web Client")</f>
        <v>Twitter Web Client</v>
      </c>
      <c r="J178" s="2">
        <v>52</v>
      </c>
      <c r="K178" s="2">
        <v>319</v>
      </c>
      <c r="L178" s="2">
        <v>0</v>
      </c>
      <c r="M178" s="2"/>
      <c r="N178" s="8">
        <v>43308.458043981482</v>
      </c>
      <c r="O178" s="4" t="s">
        <v>600</v>
      </c>
      <c r="P178" s="3" t="s">
        <v>599</v>
      </c>
      <c r="Q178" s="10" t="s">
        <v>598</v>
      </c>
      <c r="R178" s="4"/>
      <c r="S178" s="9" t="str">
        <f>HYPERLINK("https://pbs.twimg.com/profile_images/1040235703928545280/kPZhD0nW.jpg","View")</f>
        <v>View</v>
      </c>
    </row>
    <row r="179" spans="1:19" ht="30">
      <c r="A179" s="8">
        <v>43356.754513888889</v>
      </c>
      <c r="B179" s="11" t="str">
        <f>HYPERLINK("https://twitter.com/mrn1372","@mrn1372")</f>
        <v>@mrn1372</v>
      </c>
      <c r="C179" s="6" t="s">
        <v>190</v>
      </c>
      <c r="D179" s="5" t="s">
        <v>597</v>
      </c>
      <c r="E179" s="9" t="str">
        <f>HYPERLINK("https://twitter.com/mrn1372/status/1040232757430026241","1040232757430026241")</f>
        <v>1040232757430026241</v>
      </c>
      <c r="F179" s="4"/>
      <c r="G179" s="4"/>
      <c r="H179" s="4"/>
      <c r="I179" s="10" t="str">
        <f>HYPERLINK("http://twitter.com/download/android","Twitter for Android")</f>
        <v>Twitter for Android</v>
      </c>
      <c r="J179" s="2">
        <v>1385</v>
      </c>
      <c r="K179" s="2">
        <v>4842</v>
      </c>
      <c r="L179" s="2">
        <v>4</v>
      </c>
      <c r="M179" s="2"/>
      <c r="N179" s="8">
        <v>42249.324861111112</v>
      </c>
      <c r="O179" s="4" t="s">
        <v>27</v>
      </c>
      <c r="P179" s="3" t="s">
        <v>187</v>
      </c>
      <c r="Q179" s="4"/>
      <c r="R179" s="4"/>
      <c r="S179" s="9" t="str">
        <f>HYPERLINK("https://pbs.twimg.com/profile_images/1012601262041325568/IEZvk-bI.jpg","View")</f>
        <v>View</v>
      </c>
    </row>
    <row r="180" spans="1:19" ht="30">
      <c r="A180" s="8">
        <v>43356.753252314811</v>
      </c>
      <c r="B180" s="11" t="str">
        <f>HYPERLINK("https://twitter.com/_Flirticia","@_Flirticia")</f>
        <v>@_Flirticia</v>
      </c>
      <c r="C180" s="6" t="s">
        <v>159</v>
      </c>
      <c r="D180" s="5" t="s">
        <v>596</v>
      </c>
      <c r="E180" s="9" t="str">
        <f>HYPERLINK("https://twitter.com/_Flirticia/status/1040232300410281984","1040232300410281984")</f>
        <v>1040232300410281984</v>
      </c>
      <c r="F180" s="4"/>
      <c r="G180" s="4"/>
      <c r="H180" s="4"/>
      <c r="I180" s="10" t="str">
        <f>HYPERLINK("http://twitter.com/download/iphone","Twitter for iPhone")</f>
        <v>Twitter for iPhone</v>
      </c>
      <c r="J180" s="2">
        <v>2870</v>
      </c>
      <c r="K180" s="2">
        <v>494</v>
      </c>
      <c r="L180" s="2">
        <v>27</v>
      </c>
      <c r="M180" s="2"/>
      <c r="N180" s="8">
        <v>42056.815428240741</v>
      </c>
      <c r="O180" s="4" t="s">
        <v>27</v>
      </c>
      <c r="P180" s="3" t="s">
        <v>156</v>
      </c>
      <c r="Q180" s="4"/>
      <c r="R180" s="4"/>
      <c r="S180" s="9" t="str">
        <f>HYPERLINK("https://pbs.twimg.com/profile_images/1023172583263326208/7y45ZE1j.jpg","View")</f>
        <v>View</v>
      </c>
    </row>
    <row r="181" spans="1:19" ht="20">
      <c r="A181" s="8">
        <v>43356.752916666665</v>
      </c>
      <c r="B181" s="11" t="str">
        <f>HYPERLINK("https://twitter.com/Vaaaez","@Vaaaez")</f>
        <v>@Vaaaez</v>
      </c>
      <c r="C181" s="6" t="s">
        <v>9</v>
      </c>
      <c r="D181" s="5" t="s">
        <v>595</v>
      </c>
      <c r="E181" s="9" t="str">
        <f>HYPERLINK("https://twitter.com/Vaaaez/status/1040232177634553856","1040232177634553856")</f>
        <v>1040232177634553856</v>
      </c>
      <c r="F181" s="4"/>
      <c r="G181" s="4"/>
      <c r="H181" s="4"/>
      <c r="I181" s="10" t="str">
        <f>HYPERLINK("http://twitter.com/download/iphone","Twitter for iPhone")</f>
        <v>Twitter for iPhone</v>
      </c>
      <c r="J181" s="2">
        <v>487</v>
      </c>
      <c r="K181" s="2">
        <v>305</v>
      </c>
      <c r="L181" s="2">
        <v>6</v>
      </c>
      <c r="M181" s="2"/>
      <c r="N181" s="8">
        <v>42011.652013888888</v>
      </c>
      <c r="O181" s="4" t="s">
        <v>6</v>
      </c>
      <c r="P181" s="3" t="s">
        <v>5</v>
      </c>
      <c r="Q181" s="4"/>
      <c r="R181" s="4"/>
      <c r="S181" s="9" t="str">
        <f>HYPERLINK("https://pbs.twimg.com/profile_images/1036692329040683008/JvIVCeZb.jpg","View")</f>
        <v>View</v>
      </c>
    </row>
    <row r="182" spans="1:19" ht="30">
      <c r="A182" s="8">
        <v>43356.752534722225</v>
      </c>
      <c r="B182" s="11" t="str">
        <f>HYPERLINK("https://twitter.com/JavidIzadfar","@JavidIzadfar")</f>
        <v>@JavidIzadfar</v>
      </c>
      <c r="C182" s="6" t="s">
        <v>594</v>
      </c>
      <c r="D182" s="5" t="s">
        <v>593</v>
      </c>
      <c r="E182" s="9" t="str">
        <f>HYPERLINK("https://twitter.com/JavidIzadfar/status/1040232040086552578","1040232040086552578")</f>
        <v>1040232040086552578</v>
      </c>
      <c r="F182" s="4"/>
      <c r="G182" s="4"/>
      <c r="H182" s="4"/>
      <c r="I182" s="10" t="str">
        <f>HYPERLINK("http://twitter.com/download/android","Twitter for Android")</f>
        <v>Twitter for Android</v>
      </c>
      <c r="J182" s="2">
        <v>1602</v>
      </c>
      <c r="K182" s="2">
        <v>971</v>
      </c>
      <c r="L182" s="2">
        <v>17</v>
      </c>
      <c r="M182" s="2"/>
      <c r="N182" s="8">
        <v>41300.830185185187</v>
      </c>
      <c r="O182" s="4" t="s">
        <v>6</v>
      </c>
      <c r="P182" s="3" t="s">
        <v>592</v>
      </c>
      <c r="Q182" s="4"/>
      <c r="R182" s="4"/>
      <c r="S182" s="9" t="str">
        <f>HYPERLINK("https://pbs.twimg.com/profile_images/1020016374238892033/3qAZfQfL.jpg","View")</f>
        <v>View</v>
      </c>
    </row>
    <row r="183" spans="1:19" ht="20">
      <c r="A183" s="8">
        <v>43356.752013888894</v>
      </c>
      <c r="B183" s="11" t="str">
        <f>HYPERLINK("https://twitter.com/_setare_k","@_setare_k")</f>
        <v>@_setare_k</v>
      </c>
      <c r="C183" s="6" t="s">
        <v>279</v>
      </c>
      <c r="D183" s="5" t="s">
        <v>591</v>
      </c>
      <c r="E183" s="9" t="str">
        <f>HYPERLINK("https://twitter.com/_setare_k/status/1040231851422613504","1040231851422613504")</f>
        <v>1040231851422613504</v>
      </c>
      <c r="F183" s="4"/>
      <c r="G183" s="4"/>
      <c r="H183" s="4"/>
      <c r="I183" s="10" t="str">
        <f>HYPERLINK("http://twitter.com/download/android","Twitter for Android")</f>
        <v>Twitter for Android</v>
      </c>
      <c r="J183" s="2">
        <v>688</v>
      </c>
      <c r="K183" s="2">
        <v>575</v>
      </c>
      <c r="L183" s="2">
        <v>3</v>
      </c>
      <c r="M183" s="2"/>
      <c r="N183" s="8">
        <v>41410.792627314819</v>
      </c>
      <c r="O183" s="4" t="s">
        <v>27</v>
      </c>
      <c r="P183" s="3"/>
      <c r="Q183" s="4"/>
      <c r="R183" s="4"/>
      <c r="S183" s="9" t="str">
        <f>HYPERLINK("https://pbs.twimg.com/profile_images/1028973738304446466/wNyYOY9x.jpg","View")</f>
        <v>View</v>
      </c>
    </row>
    <row r="184" spans="1:19" ht="30">
      <c r="A184" s="8">
        <v>43356.751770833333</v>
      </c>
      <c r="B184" s="11" t="str">
        <f>HYPERLINK("https://twitter.com/NoVinResA","@NoVinResA")</f>
        <v>@NoVinResA</v>
      </c>
      <c r="C184" s="6" t="s">
        <v>512</v>
      </c>
      <c r="D184" s="5" t="s">
        <v>590</v>
      </c>
      <c r="E184" s="9" t="str">
        <f>HYPERLINK("https://twitter.com/NoVinResA/status/1040231763950424065","1040231763950424065")</f>
        <v>1040231763950424065</v>
      </c>
      <c r="F184" s="4"/>
      <c r="G184" s="4"/>
      <c r="H184" s="4"/>
      <c r="I184" s="10" t="str">
        <f>HYPERLINK("http://twitter.com/download/android","Twitter for Android")</f>
        <v>Twitter for Android</v>
      </c>
      <c r="J184" s="2">
        <v>2621</v>
      </c>
      <c r="K184" s="2">
        <v>793</v>
      </c>
      <c r="L184" s="2">
        <v>27</v>
      </c>
      <c r="M184" s="2"/>
      <c r="N184" s="8">
        <v>42511.772291666668</v>
      </c>
      <c r="O184" s="4" t="s">
        <v>510</v>
      </c>
      <c r="P184" s="3" t="s">
        <v>509</v>
      </c>
      <c r="Q184" s="10" t="s">
        <v>508</v>
      </c>
      <c r="R184" s="4"/>
      <c r="S184" s="9" t="str">
        <f>HYPERLINK("https://pbs.twimg.com/profile_images/1038799173544554498/UPCV1tZY.jpg","View")</f>
        <v>View</v>
      </c>
    </row>
    <row r="185" spans="1:19" ht="30">
      <c r="A185" s="8">
        <v>43356.751412037032</v>
      </c>
      <c r="B185" s="11" t="str">
        <f>HYPERLINK("https://twitter.com/hkazazi","@hkazazi")</f>
        <v>@hkazazi</v>
      </c>
      <c r="C185" s="6" t="s">
        <v>142</v>
      </c>
      <c r="D185" s="5" t="s">
        <v>589</v>
      </c>
      <c r="E185" s="9" t="str">
        <f>HYPERLINK("https://twitter.com/hkazazi/status/1040231631339114496","1040231631339114496")</f>
        <v>1040231631339114496</v>
      </c>
      <c r="F185" s="4"/>
      <c r="G185" s="4"/>
      <c r="H185" s="4"/>
      <c r="I185" s="10" t="str">
        <f>HYPERLINK("http://twitter.com/download/android","Twitter for Android")</f>
        <v>Twitter for Android</v>
      </c>
      <c r="J185" s="2">
        <v>2788</v>
      </c>
      <c r="K185" s="2">
        <v>1061</v>
      </c>
      <c r="L185" s="2">
        <v>81</v>
      </c>
      <c r="M185" s="2"/>
      <c r="N185" s="8">
        <v>40684.843263888892</v>
      </c>
      <c r="O185" s="4" t="s">
        <v>6</v>
      </c>
      <c r="P185" s="3" t="s">
        <v>139</v>
      </c>
      <c r="Q185" s="10" t="s">
        <v>138</v>
      </c>
      <c r="R185" s="4"/>
      <c r="S185" s="9" t="str">
        <f>HYPERLINK("https://pbs.twimg.com/profile_images/1038873017156358145/hzIcfHZn.jpg","View")</f>
        <v>View</v>
      </c>
    </row>
    <row r="186" spans="1:19" ht="20">
      <c r="A186" s="8">
        <v>43356.750277777777</v>
      </c>
      <c r="B186" s="11" t="str">
        <f>HYPERLINK("https://twitter.com/the_big_Johnny","@the_big_Johnny")</f>
        <v>@the_big_Johnny</v>
      </c>
      <c r="C186" s="6" t="s">
        <v>588</v>
      </c>
      <c r="D186" s="5" t="s">
        <v>587</v>
      </c>
      <c r="E186" s="9" t="str">
        <f>HYPERLINK("https://twitter.com/the_big_Johnny/status/1040231221580705793","1040231221580705793")</f>
        <v>1040231221580705793</v>
      </c>
      <c r="F186" s="4"/>
      <c r="G186" s="4"/>
      <c r="H186" s="4"/>
      <c r="I186" s="10" t="str">
        <f>HYPERLINK("http://twitter.com","Twitter Web Client")</f>
        <v>Twitter Web Client</v>
      </c>
      <c r="J186" s="2">
        <v>2758</v>
      </c>
      <c r="K186" s="2">
        <v>294</v>
      </c>
      <c r="L186" s="2">
        <v>29</v>
      </c>
      <c r="M186" s="2"/>
      <c r="N186" s="8">
        <v>41809.683391203704</v>
      </c>
      <c r="O186" s="4" t="s">
        <v>586</v>
      </c>
      <c r="P186" s="3" t="s">
        <v>585</v>
      </c>
      <c r="Q186" s="4"/>
      <c r="R186" s="4"/>
      <c r="S186" s="9" t="str">
        <f>HYPERLINK("https://pbs.twimg.com/profile_images/1016789690450620417/XzHL5RD-.jpg","View")</f>
        <v>View</v>
      </c>
    </row>
    <row r="187" spans="1:19" ht="30">
      <c r="A187" s="8">
        <v>43356.750162037039</v>
      </c>
      <c r="B187" s="11" t="str">
        <f>HYPERLINK("https://twitter.com/theReticent","@theReticent")</f>
        <v>@theReticent</v>
      </c>
      <c r="C187" s="6" t="s">
        <v>316</v>
      </c>
      <c r="D187" s="5" t="s">
        <v>584</v>
      </c>
      <c r="E187" s="9" t="str">
        <f>HYPERLINK("https://twitter.com/theReticent/status/1040231178861727744","1040231178861727744")</f>
        <v>1040231178861727744</v>
      </c>
      <c r="F187" s="4"/>
      <c r="G187" s="4"/>
      <c r="H187" s="4"/>
      <c r="I187" s="10" t="str">
        <f>HYPERLINK("http://twitter.com/download/iphone","Twitter for iPhone")</f>
        <v>Twitter for iPhone</v>
      </c>
      <c r="J187" s="2">
        <v>5669</v>
      </c>
      <c r="K187" s="2">
        <v>998</v>
      </c>
      <c r="L187" s="2">
        <v>76</v>
      </c>
      <c r="M187" s="2"/>
      <c r="N187" s="8">
        <v>39858.414837962962</v>
      </c>
      <c r="O187" s="4"/>
      <c r="P187" s="3" t="s">
        <v>314</v>
      </c>
      <c r="Q187" s="4"/>
      <c r="R187" s="4"/>
      <c r="S187" s="9" t="str">
        <f>HYPERLINK("https://pbs.twimg.com/profile_images/871481132898021378/urPC8A2D.jpg","View")</f>
        <v>View</v>
      </c>
    </row>
    <row r="188" spans="1:19" ht="20">
      <c r="A188" s="8">
        <v>43356.74790509259</v>
      </c>
      <c r="B188" s="11" t="str">
        <f>HYPERLINK("https://twitter.com/al_rzz","@al_rzz")</f>
        <v>@al_rzz</v>
      </c>
      <c r="C188" s="6" t="s">
        <v>583</v>
      </c>
      <c r="D188" s="5" t="s">
        <v>582</v>
      </c>
      <c r="E188" s="9" t="str">
        <f>HYPERLINK("https://twitter.com/al_rzz/status/1040230361610047489","1040230361610047489")</f>
        <v>1040230361610047489</v>
      </c>
      <c r="F188" s="4"/>
      <c r="G188" s="4"/>
      <c r="H188" s="4"/>
      <c r="I188" s="10" t="str">
        <f>HYPERLINK("http://twitter.com/download/android","Twitter for Android")</f>
        <v>Twitter for Android</v>
      </c>
      <c r="J188" s="2">
        <v>474</v>
      </c>
      <c r="K188" s="2">
        <v>618</v>
      </c>
      <c r="L188" s="2">
        <v>0</v>
      </c>
      <c r="M188" s="2"/>
      <c r="N188" s="8">
        <v>41018.91134259259</v>
      </c>
      <c r="O188" s="4"/>
      <c r="P188" s="3" t="s">
        <v>581</v>
      </c>
      <c r="Q188" s="4"/>
      <c r="R188" s="4"/>
      <c r="S188" s="9" t="str">
        <f>HYPERLINK("https://pbs.twimg.com/profile_images/1036630304780369921/MeL4k3s9.jpg","View")</f>
        <v>View</v>
      </c>
    </row>
    <row r="189" spans="1:19" ht="20">
      <c r="A189" s="8">
        <v>43356.747766203705</v>
      </c>
      <c r="B189" s="11" t="str">
        <f>HYPERLINK("https://twitter.com/sadra_amlashi","@sadra_amlashi")</f>
        <v>@sadra_amlashi</v>
      </c>
      <c r="C189" s="6" t="s">
        <v>63</v>
      </c>
      <c r="D189" s="5" t="s">
        <v>580</v>
      </c>
      <c r="E189" s="9" t="str">
        <f>HYPERLINK("https://twitter.com/sadra_amlashi/status/1040230311773327361","1040230311773327361")</f>
        <v>1040230311773327361</v>
      </c>
      <c r="F189" s="4"/>
      <c r="G189" s="4"/>
      <c r="H189" s="4"/>
      <c r="I189" s="10" t="str">
        <f>HYPERLINK("http://twitter.com/download/iphone","Twitter for iPhone")</f>
        <v>Twitter for iPhone</v>
      </c>
      <c r="J189" s="2">
        <v>871</v>
      </c>
      <c r="K189" s="2">
        <v>342</v>
      </c>
      <c r="L189" s="2">
        <v>15</v>
      </c>
      <c r="M189" s="2"/>
      <c r="N189" s="8">
        <v>41156.425138888888</v>
      </c>
      <c r="O189" s="4" t="s">
        <v>6</v>
      </c>
      <c r="P189" s="3" t="s">
        <v>60</v>
      </c>
      <c r="Q189" s="10" t="s">
        <v>59</v>
      </c>
      <c r="R189" s="4"/>
      <c r="S189" s="9" t="str">
        <f>HYPERLINK("https://pbs.twimg.com/profile_images/881660508595773440/Hk2Vo5WG.jpg","View")</f>
        <v>View</v>
      </c>
    </row>
    <row r="190" spans="1:19" ht="20">
      <c r="A190" s="8">
        <v>43356.747685185182</v>
      </c>
      <c r="B190" s="11" t="str">
        <f>HYPERLINK("https://twitter.com/Atabakakson","@Atabakakson")</f>
        <v>@Atabakakson</v>
      </c>
      <c r="C190" s="6" t="s">
        <v>34</v>
      </c>
      <c r="D190" s="5" t="s">
        <v>579</v>
      </c>
      <c r="E190" s="9" t="str">
        <f>HYPERLINK("https://twitter.com/Atabakakson/status/1040230282010525698","1040230282010525698")</f>
        <v>1040230282010525698</v>
      </c>
      <c r="F190" s="4"/>
      <c r="G190" s="4"/>
      <c r="H190" s="4"/>
      <c r="I190" s="10" t="str">
        <f>HYPERLINK("http://twitter.com/download/iphone","Twitter for iPhone")</f>
        <v>Twitter for iPhone</v>
      </c>
      <c r="J190" s="2">
        <v>2092</v>
      </c>
      <c r="K190" s="2">
        <v>2774</v>
      </c>
      <c r="L190" s="2">
        <v>14</v>
      </c>
      <c r="M190" s="2"/>
      <c r="N190" s="8">
        <v>40837.660821759258</v>
      </c>
      <c r="O190" s="4" t="s">
        <v>32</v>
      </c>
      <c r="P190" s="3" t="s">
        <v>31</v>
      </c>
      <c r="Q190" s="10" t="s">
        <v>30</v>
      </c>
      <c r="R190" s="4"/>
      <c r="S190" s="9" t="str">
        <f>HYPERLINK("https://pbs.twimg.com/profile_images/1019290045600141312/fdmaNjBb.jpg","View")</f>
        <v>View</v>
      </c>
    </row>
    <row r="191" spans="1:19" ht="12.5">
      <c r="A191" s="8">
        <v>43356.747442129628</v>
      </c>
      <c r="B191" s="11" t="str">
        <f>HYPERLINK("https://twitter.com/AmirrezaShf","@AmirrezaShf")</f>
        <v>@AmirrezaShf</v>
      </c>
      <c r="C191" s="6" t="s">
        <v>293</v>
      </c>
      <c r="D191" s="5" t="s">
        <v>578</v>
      </c>
      <c r="E191" s="9" t="str">
        <f>HYPERLINK("https://twitter.com/AmirrezaShf/status/1040230195846934528","1040230195846934528")</f>
        <v>1040230195846934528</v>
      </c>
      <c r="F191" s="4"/>
      <c r="G191" s="4"/>
      <c r="H191" s="4"/>
      <c r="I191" s="10" t="str">
        <f>HYPERLINK("http://twitter.com/download/iphone","Twitter for iPhone")</f>
        <v>Twitter for iPhone</v>
      </c>
      <c r="J191" s="2">
        <v>731</v>
      </c>
      <c r="K191" s="2">
        <v>552</v>
      </c>
      <c r="L191" s="2">
        <v>0</v>
      </c>
      <c r="M191" s="2"/>
      <c r="N191" s="8">
        <v>42229.871851851851</v>
      </c>
      <c r="O191" s="4" t="s">
        <v>27</v>
      </c>
      <c r="P191" s="3" t="s">
        <v>291</v>
      </c>
      <c r="Q191" s="10" t="s">
        <v>290</v>
      </c>
      <c r="R191" s="4"/>
      <c r="S191" s="9" t="str">
        <f>HYPERLINK("https://pbs.twimg.com/profile_images/1033804758916767747/StHSLNs5.jpg","View")</f>
        <v>View</v>
      </c>
    </row>
    <row r="192" spans="1:19" ht="12.5">
      <c r="A192" s="8">
        <v>43356.74732638889</v>
      </c>
      <c r="B192" s="11" t="str">
        <f>HYPERLINK("https://twitter.com/alir3za3","@alir3za3")</f>
        <v>@alir3za3</v>
      </c>
      <c r="C192" s="6" t="s">
        <v>487</v>
      </c>
      <c r="D192" s="5" t="s">
        <v>577</v>
      </c>
      <c r="E192" s="9" t="str">
        <f>HYPERLINK("https://twitter.com/alir3za3/status/1040230153924878336","1040230153924878336")</f>
        <v>1040230153924878336</v>
      </c>
      <c r="F192" s="4"/>
      <c r="G192" s="4"/>
      <c r="H192" s="4"/>
      <c r="I192" s="10" t="str">
        <f>HYPERLINK("http://twitter.com/download/android","Twitter for Android")</f>
        <v>Twitter for Android</v>
      </c>
      <c r="J192" s="2">
        <v>102</v>
      </c>
      <c r="K192" s="2">
        <v>75</v>
      </c>
      <c r="L192" s="2">
        <v>1</v>
      </c>
      <c r="M192" s="2"/>
      <c r="N192" s="8">
        <v>40673.813935185186</v>
      </c>
      <c r="O192" s="4" t="s">
        <v>484</v>
      </c>
      <c r="P192" s="3" t="s">
        <v>483</v>
      </c>
      <c r="Q192" s="4"/>
      <c r="R192" s="4"/>
      <c r="S192" s="9" t="str">
        <f>HYPERLINK("https://pbs.twimg.com/profile_images/933250410810187777/ESupV7rX.jpg","View")</f>
        <v>View</v>
      </c>
    </row>
    <row r="193" spans="1:19" ht="20">
      <c r="A193" s="8">
        <v>43356.746076388888</v>
      </c>
      <c r="B193" s="11" t="str">
        <f>HYPERLINK("https://twitter.com/farnam_violin","@farnam_violin")</f>
        <v>@farnam_violin</v>
      </c>
      <c r="C193" s="6" t="s">
        <v>576</v>
      </c>
      <c r="D193" s="5" t="s">
        <v>575</v>
      </c>
      <c r="E193" s="9" t="str">
        <f>HYPERLINK("https://twitter.com/farnam_violin/status/1040229700797431808","1040229700797431808")</f>
        <v>1040229700797431808</v>
      </c>
      <c r="F193" s="4"/>
      <c r="G193" s="10" t="s">
        <v>574</v>
      </c>
      <c r="H193" s="4"/>
      <c r="I193" s="10" t="str">
        <f>HYPERLINK("http://twitter.com/download/iphone","Twitter for iPhone")</f>
        <v>Twitter for iPhone</v>
      </c>
      <c r="J193" s="2">
        <v>1083</v>
      </c>
      <c r="K193" s="2">
        <v>2647</v>
      </c>
      <c r="L193" s="2">
        <v>3</v>
      </c>
      <c r="M193" s="2"/>
      <c r="N193" s="8">
        <v>40698.775625000002</v>
      </c>
      <c r="O193" s="4" t="s">
        <v>573</v>
      </c>
      <c r="P193" s="3" t="s">
        <v>572</v>
      </c>
      <c r="Q193" s="10" t="s">
        <v>571</v>
      </c>
      <c r="R193" s="4"/>
      <c r="S193" s="9" t="str">
        <f>HYPERLINK("https://pbs.twimg.com/profile_images/1035037648728023046/jG014n5A.jpg","View")</f>
        <v>View</v>
      </c>
    </row>
    <row r="194" spans="1:19" ht="20">
      <c r="A194" s="8">
        <v>43356.745775462958</v>
      </c>
      <c r="B194" s="11" t="str">
        <f>HYPERLINK("https://twitter.com/Atabakakson","@Atabakakson")</f>
        <v>@Atabakakson</v>
      </c>
      <c r="C194" s="6" t="s">
        <v>34</v>
      </c>
      <c r="D194" s="5" t="s">
        <v>570</v>
      </c>
      <c r="E194" s="9" t="str">
        <f>HYPERLINK("https://twitter.com/Atabakakson/status/1040229591703416832","1040229591703416832")</f>
        <v>1040229591703416832</v>
      </c>
      <c r="F194" s="4"/>
      <c r="G194" s="10" t="s">
        <v>569</v>
      </c>
      <c r="H194" s="4"/>
      <c r="I194" s="10" t="str">
        <f>HYPERLINK("http://twitter.com/download/iphone","Twitter for iPhone")</f>
        <v>Twitter for iPhone</v>
      </c>
      <c r="J194" s="2">
        <v>2092</v>
      </c>
      <c r="K194" s="2">
        <v>2774</v>
      </c>
      <c r="L194" s="2">
        <v>14</v>
      </c>
      <c r="M194" s="2"/>
      <c r="N194" s="8">
        <v>40837.660821759258</v>
      </c>
      <c r="O194" s="4" t="s">
        <v>32</v>
      </c>
      <c r="P194" s="3" t="s">
        <v>31</v>
      </c>
      <c r="Q194" s="10" t="s">
        <v>30</v>
      </c>
      <c r="R194" s="4"/>
      <c r="S194" s="9" t="str">
        <f>HYPERLINK("https://pbs.twimg.com/profile_images/1019290045600141312/fdmaNjBb.jpg","View")</f>
        <v>View</v>
      </c>
    </row>
    <row r="195" spans="1:19" ht="40">
      <c r="A195" s="8">
        <v>43356.745300925926</v>
      </c>
      <c r="B195" s="11" t="str">
        <f>HYPERLINK("https://twitter.com/Zipped_nine","@Zipped_nine")</f>
        <v>@Zipped_nine</v>
      </c>
      <c r="C195" s="6" t="s">
        <v>547</v>
      </c>
      <c r="D195" s="5" t="s">
        <v>568</v>
      </c>
      <c r="E195" s="9" t="str">
        <f>HYPERLINK("https://twitter.com/Zipped_nine/status/1040229418411679744","1040229418411679744")</f>
        <v>1040229418411679744</v>
      </c>
      <c r="F195" s="4"/>
      <c r="G195" s="4"/>
      <c r="H195" s="4"/>
      <c r="I195" s="10" t="str">
        <f>HYPERLINK("http://twitter.com/download/android","Twitter for Android")</f>
        <v>Twitter for Android</v>
      </c>
      <c r="J195" s="2">
        <v>1849</v>
      </c>
      <c r="K195" s="2">
        <v>714</v>
      </c>
      <c r="L195" s="2">
        <v>16</v>
      </c>
      <c r="M195" s="2"/>
      <c r="N195" s="8">
        <v>42397.754525462966</v>
      </c>
      <c r="O195" s="4" t="s">
        <v>545</v>
      </c>
      <c r="P195" s="3" t="s">
        <v>544</v>
      </c>
      <c r="Q195" s="4"/>
      <c r="R195" s="4"/>
      <c r="S195" s="9" t="str">
        <f>HYPERLINK("https://pbs.twimg.com/profile_images/1029773357657538560/MkxJZfni.jpg","View")</f>
        <v>View</v>
      </c>
    </row>
    <row r="196" spans="1:19" ht="30">
      <c r="A196" s="8">
        <v>43356.744837962964</v>
      </c>
      <c r="B196" s="11" t="str">
        <f>HYPERLINK("https://twitter.com/meysamdm","@meysamdm")</f>
        <v>@meysamdm</v>
      </c>
      <c r="C196" s="6" t="s">
        <v>176</v>
      </c>
      <c r="D196" s="5" t="s">
        <v>567</v>
      </c>
      <c r="E196" s="9" t="str">
        <f>HYPERLINK("https://twitter.com/meysamdm/status/1040229251071569920","1040229251071569920")</f>
        <v>1040229251071569920</v>
      </c>
      <c r="F196" s="4"/>
      <c r="G196" s="4"/>
      <c r="H196" s="4"/>
      <c r="I196" s="10" t="str">
        <f>HYPERLINK("http://twitter.com/download/android","Twitter for Android")</f>
        <v>Twitter for Android</v>
      </c>
      <c r="J196" s="2">
        <v>793</v>
      </c>
      <c r="K196" s="2">
        <v>413</v>
      </c>
      <c r="L196" s="2">
        <v>9</v>
      </c>
      <c r="M196" s="2"/>
      <c r="N196" s="8">
        <v>40976.73537037037</v>
      </c>
      <c r="O196" s="4" t="s">
        <v>2</v>
      </c>
      <c r="P196" s="3" t="s">
        <v>173</v>
      </c>
      <c r="Q196" s="4"/>
      <c r="R196" s="4"/>
      <c r="S196" s="9" t="str">
        <f>HYPERLINK("https://pbs.twimg.com/profile_images/1034669741552484352/1FzNMw41.jpg","View")</f>
        <v>View</v>
      </c>
    </row>
    <row r="197" spans="1:19" ht="20">
      <c r="A197" s="8">
        <v>43356.744351851856</v>
      </c>
      <c r="B197" s="11" t="str">
        <f>HYPERLINK("https://twitter.com/Mahankhoshi_art","@Mahankhoshi_art")</f>
        <v>@Mahankhoshi_art</v>
      </c>
      <c r="C197" s="6" t="s">
        <v>24</v>
      </c>
      <c r="D197" s="5" t="s">
        <v>566</v>
      </c>
      <c r="E197" s="9" t="str">
        <f>HYPERLINK("https://twitter.com/Mahankhoshi_art/status/1040229076320051200","1040229076320051200")</f>
        <v>1040229076320051200</v>
      </c>
      <c r="F197" s="4"/>
      <c r="G197" s="10" t="s">
        <v>565</v>
      </c>
      <c r="H197" s="4"/>
      <c r="I197" s="10" t="str">
        <f>HYPERLINK("http://twitter.com/download/android","Twitter for Android")</f>
        <v>Twitter for Android</v>
      </c>
      <c r="J197" s="2">
        <v>47</v>
      </c>
      <c r="K197" s="2">
        <v>31</v>
      </c>
      <c r="L197" s="2">
        <v>1</v>
      </c>
      <c r="M197" s="2"/>
      <c r="N197" s="8">
        <v>42908.757349537038</v>
      </c>
      <c r="O197" s="4" t="s">
        <v>22</v>
      </c>
      <c r="P197" s="3" t="s">
        <v>21</v>
      </c>
      <c r="Q197" s="10" t="s">
        <v>20</v>
      </c>
      <c r="R197" s="4"/>
      <c r="S197" s="9" t="str">
        <f>HYPERLINK("https://pbs.twimg.com/profile_images/1009725231567724544/Gg7ze3Ig.jpg","View")</f>
        <v>View</v>
      </c>
    </row>
    <row r="198" spans="1:19" ht="20">
      <c r="A198" s="8">
        <v>43356.744351851856</v>
      </c>
      <c r="B198" s="11" t="str">
        <f>HYPERLINK("https://twitter.com/Atabakakson","@Atabakakson")</f>
        <v>@Atabakakson</v>
      </c>
      <c r="C198" s="6" t="s">
        <v>34</v>
      </c>
      <c r="D198" s="5" t="s">
        <v>564</v>
      </c>
      <c r="E198" s="9" t="str">
        <f>HYPERLINK("https://twitter.com/Atabakakson/status/1040229075963531264","1040229075963531264")</f>
        <v>1040229075963531264</v>
      </c>
      <c r="F198" s="4"/>
      <c r="G198" s="10" t="s">
        <v>563</v>
      </c>
      <c r="H198" s="4"/>
      <c r="I198" s="10" t="str">
        <f>HYPERLINK("http://twitter.com/download/iphone","Twitter for iPhone")</f>
        <v>Twitter for iPhone</v>
      </c>
      <c r="J198" s="2">
        <v>2092</v>
      </c>
      <c r="K198" s="2">
        <v>2774</v>
      </c>
      <c r="L198" s="2">
        <v>14</v>
      </c>
      <c r="M198" s="2"/>
      <c r="N198" s="8">
        <v>40837.660821759258</v>
      </c>
      <c r="O198" s="4" t="s">
        <v>32</v>
      </c>
      <c r="P198" s="3" t="s">
        <v>31</v>
      </c>
      <c r="Q198" s="10" t="s">
        <v>30</v>
      </c>
      <c r="R198" s="4"/>
      <c r="S198" s="9" t="str">
        <f>HYPERLINK("https://pbs.twimg.com/profile_images/1019290045600141312/fdmaNjBb.jpg","View")</f>
        <v>View</v>
      </c>
    </row>
    <row r="199" spans="1:19" ht="20">
      <c r="A199" s="8">
        <v>43356.743796296301</v>
      </c>
      <c r="B199" s="11" t="str">
        <f>HYPERLINK("https://twitter.com/rezamahmoudii","@rezamahmoudii")</f>
        <v>@rezamahmoudii</v>
      </c>
      <c r="C199" s="6" t="s">
        <v>562</v>
      </c>
      <c r="D199" s="5" t="s">
        <v>561</v>
      </c>
      <c r="E199" s="9" t="str">
        <f>HYPERLINK("https://twitter.com/rezamahmoudii/status/1040228872355241984","1040228872355241984")</f>
        <v>1040228872355241984</v>
      </c>
      <c r="F199" s="4"/>
      <c r="G199" s="4"/>
      <c r="H199" s="4"/>
      <c r="I199" s="10" t="str">
        <f>HYPERLINK("http://twitter.com/download/iphone","Twitter for iPhone")</f>
        <v>Twitter for iPhone</v>
      </c>
      <c r="J199" s="2">
        <v>4692</v>
      </c>
      <c r="K199" s="2">
        <v>1355</v>
      </c>
      <c r="L199" s="2">
        <v>66</v>
      </c>
      <c r="M199" s="2"/>
      <c r="N199" s="8">
        <v>40659.197326388887</v>
      </c>
      <c r="O199" s="4" t="s">
        <v>27</v>
      </c>
      <c r="P199" s="3" t="s">
        <v>560</v>
      </c>
      <c r="Q199" s="10" t="s">
        <v>559</v>
      </c>
      <c r="R199" s="4"/>
      <c r="S199" s="9" t="str">
        <f>HYPERLINK("https://pbs.twimg.com/profile_images/1025797070471553024/qlMKIjfL.jpg","View")</f>
        <v>View</v>
      </c>
    </row>
    <row r="200" spans="1:19" ht="50">
      <c r="A200" s="8">
        <v>43356.743668981479</v>
      </c>
      <c r="B200" s="11" t="str">
        <f>HYPERLINK("https://twitter.com/Zavie_co","@Zavie_co")</f>
        <v>@Zavie_co</v>
      </c>
      <c r="C200" s="6" t="s">
        <v>558</v>
      </c>
      <c r="D200" s="5" t="s">
        <v>557</v>
      </c>
      <c r="E200" s="9" t="str">
        <f>HYPERLINK("https://twitter.com/Zavie_co/status/1040228825441992704","1040228825441992704")</f>
        <v>1040228825441992704</v>
      </c>
      <c r="F200" s="4" t="s">
        <v>556</v>
      </c>
      <c r="G200" s="4"/>
      <c r="H200" s="4"/>
      <c r="I200" s="10" t="str">
        <f>HYPERLINK("http://twitter.com/download/iphone","Twitter for iPhone")</f>
        <v>Twitter for iPhone</v>
      </c>
      <c r="J200" s="2">
        <v>329</v>
      </c>
      <c r="K200" s="2">
        <v>12</v>
      </c>
      <c r="L200" s="2">
        <v>2</v>
      </c>
      <c r="M200" s="2"/>
      <c r="N200" s="8">
        <v>42792.437152777777</v>
      </c>
      <c r="O200" s="4" t="s">
        <v>27</v>
      </c>
      <c r="P200" s="3" t="s">
        <v>555</v>
      </c>
      <c r="Q200" s="10" t="s">
        <v>554</v>
      </c>
      <c r="R200" s="4"/>
      <c r="S200" s="9" t="str">
        <f>HYPERLINK("https://pbs.twimg.com/profile_images/1037952587331321856/5D6n07RQ.jpg","View")</f>
        <v>View</v>
      </c>
    </row>
    <row r="201" spans="1:19" ht="30">
      <c r="A201" s="8">
        <v>43356.742233796293</v>
      </c>
      <c r="B201" s="11" t="str">
        <f>HYPERLINK("https://twitter.com/mrhamedr","@mrhamedr")</f>
        <v>@mrhamedr</v>
      </c>
      <c r="C201" s="6" t="s">
        <v>418</v>
      </c>
      <c r="D201" s="5" t="s">
        <v>553</v>
      </c>
      <c r="E201" s="9" t="str">
        <f>HYPERLINK("https://twitter.com/mrhamedr/status/1040228306220711937","1040228306220711937")</f>
        <v>1040228306220711937</v>
      </c>
      <c r="F201" s="4"/>
      <c r="G201" s="4"/>
      <c r="H201" s="4"/>
      <c r="I201" s="10" t="str">
        <f>HYPERLINK("http://twitter.com","Twitter Web Client")</f>
        <v>Twitter Web Client</v>
      </c>
      <c r="J201" s="2">
        <v>97</v>
      </c>
      <c r="K201" s="2">
        <v>205</v>
      </c>
      <c r="L201" s="2">
        <v>1</v>
      </c>
      <c r="M201" s="2"/>
      <c r="N201" s="8">
        <v>42893.545138888891</v>
      </c>
      <c r="O201" s="4" t="s">
        <v>416</v>
      </c>
      <c r="P201" s="3" t="s">
        <v>415</v>
      </c>
      <c r="Q201" s="4"/>
      <c r="R201" s="4"/>
      <c r="S201" s="9" t="str">
        <f>HYPERLINK("https://pbs.twimg.com/profile_images/1038306225862189062/Dd3vFmwB.jpg","View")</f>
        <v>View</v>
      </c>
    </row>
    <row r="202" spans="1:19" ht="20">
      <c r="A202" s="8">
        <v>43356.742129629631</v>
      </c>
      <c r="B202" s="11" t="str">
        <f>HYPERLINK("https://twitter.com/meysamkaizen","@meysamkaizen")</f>
        <v>@meysamkaizen</v>
      </c>
      <c r="C202" s="6" t="s">
        <v>552</v>
      </c>
      <c r="D202" s="5" t="s">
        <v>551</v>
      </c>
      <c r="E202" s="9" t="str">
        <f>HYPERLINK("https://twitter.com/meysamkaizen/status/1040228270812405760","1040228270812405760")</f>
        <v>1040228270812405760</v>
      </c>
      <c r="F202" s="4"/>
      <c r="G202" s="10" t="s">
        <v>550</v>
      </c>
      <c r="H202" s="4"/>
      <c r="I202" s="10" t="str">
        <f>HYPERLINK("https://mobile.twitter.com","Twitter Lite")</f>
        <v>Twitter Lite</v>
      </c>
      <c r="J202" s="2">
        <v>252</v>
      </c>
      <c r="K202" s="2">
        <v>304</v>
      </c>
      <c r="L202" s="2">
        <v>2</v>
      </c>
      <c r="M202" s="2"/>
      <c r="N202" s="8">
        <v>42618.671006944445</v>
      </c>
      <c r="O202" s="4"/>
      <c r="P202" s="3" t="s">
        <v>549</v>
      </c>
      <c r="Q202" s="10" t="s">
        <v>548</v>
      </c>
      <c r="R202" s="4"/>
      <c r="S202" s="9" t="str">
        <f>HYPERLINK("https://pbs.twimg.com/profile_images/772763552331526144/k2qujXwE.jpg","View")</f>
        <v>View</v>
      </c>
    </row>
    <row r="203" spans="1:19" ht="40">
      <c r="A203" s="8">
        <v>43356.740347222221</v>
      </c>
      <c r="B203" s="11" t="str">
        <f>HYPERLINK("https://twitter.com/Zipped_nine","@Zipped_nine")</f>
        <v>@Zipped_nine</v>
      </c>
      <c r="C203" s="6" t="s">
        <v>547</v>
      </c>
      <c r="D203" s="5" t="s">
        <v>546</v>
      </c>
      <c r="E203" s="9" t="str">
        <f>HYPERLINK("https://twitter.com/Zipped_nine/status/1040227622276538368","1040227622276538368")</f>
        <v>1040227622276538368</v>
      </c>
      <c r="F203" s="4"/>
      <c r="G203" s="4"/>
      <c r="H203" s="4"/>
      <c r="I203" s="10" t="str">
        <f>HYPERLINK("http://twitter.com/download/android","Twitter for Android")</f>
        <v>Twitter for Android</v>
      </c>
      <c r="J203" s="2">
        <v>1849</v>
      </c>
      <c r="K203" s="2">
        <v>714</v>
      </c>
      <c r="L203" s="2">
        <v>16</v>
      </c>
      <c r="M203" s="2"/>
      <c r="N203" s="8">
        <v>42397.754525462966</v>
      </c>
      <c r="O203" s="4" t="s">
        <v>545</v>
      </c>
      <c r="P203" s="3" t="s">
        <v>544</v>
      </c>
      <c r="Q203" s="4"/>
      <c r="R203" s="4"/>
      <c r="S203" s="9" t="str">
        <f>HYPERLINK("https://pbs.twimg.com/profile_images/1029773357657538560/MkxJZfni.jpg","View")</f>
        <v>View</v>
      </c>
    </row>
    <row r="204" spans="1:19" ht="30">
      <c r="A204" s="8">
        <v>43356.740081018521</v>
      </c>
      <c r="B204" s="11" t="str">
        <f>HYPERLINK("https://twitter.com/mahdi_zahiri","@mahdi_zahiri")</f>
        <v>@mahdi_zahiri</v>
      </c>
      <c r="C204" s="6" t="s">
        <v>543</v>
      </c>
      <c r="D204" s="5" t="s">
        <v>542</v>
      </c>
      <c r="E204" s="9" t="str">
        <f>HYPERLINK("https://twitter.com/mahdi_zahiri/status/1040227526906396673","1040227526906396673")</f>
        <v>1040227526906396673</v>
      </c>
      <c r="F204" s="4"/>
      <c r="G204" s="10" t="s">
        <v>541</v>
      </c>
      <c r="H204" s="4"/>
      <c r="I204" s="10" t="str">
        <f>HYPERLINK("http://twitter.com/download/android","Twitter for Android")</f>
        <v>Twitter for Android</v>
      </c>
      <c r="J204" s="2">
        <v>89</v>
      </c>
      <c r="K204" s="2">
        <v>171</v>
      </c>
      <c r="L204" s="2">
        <v>0</v>
      </c>
      <c r="M204" s="2"/>
      <c r="N204" s="8">
        <v>42286.820196759261</v>
      </c>
      <c r="O204" s="4" t="s">
        <v>6</v>
      </c>
      <c r="P204" s="3" t="s">
        <v>540</v>
      </c>
      <c r="Q204" s="10" t="s">
        <v>539</v>
      </c>
      <c r="R204" s="4"/>
      <c r="S204" s="9" t="str">
        <f>HYPERLINK("https://pbs.twimg.com/profile_images/984717314212933632/kRLYq3Qw.jpg","View")</f>
        <v>View</v>
      </c>
    </row>
    <row r="205" spans="1:19" ht="30">
      <c r="A205" s="8">
        <v>43356.739490740743</v>
      </c>
      <c r="B205" s="11" t="str">
        <f>HYPERLINK("https://twitter.com/Nasrabadiam","@Nasrabadiam")</f>
        <v>@Nasrabadiam</v>
      </c>
      <c r="C205" s="6" t="s">
        <v>44</v>
      </c>
      <c r="D205" s="5" t="s">
        <v>538</v>
      </c>
      <c r="E205" s="9" t="str">
        <f>HYPERLINK("https://twitter.com/Nasrabadiam/status/1040227313898717184","1040227313898717184")</f>
        <v>1040227313898717184</v>
      </c>
      <c r="F205" s="4"/>
      <c r="G205" s="4"/>
      <c r="H205" s="4"/>
      <c r="I205" s="10" t="str">
        <f>HYPERLINK("http://twitter.com/download/android","Twitter for Android")</f>
        <v>Twitter for Android</v>
      </c>
      <c r="J205" s="2">
        <v>114</v>
      </c>
      <c r="K205" s="2">
        <v>283</v>
      </c>
      <c r="L205" s="2">
        <v>1</v>
      </c>
      <c r="M205" s="2"/>
      <c r="N205" s="8">
        <v>42964.040219907409</v>
      </c>
      <c r="O205" s="4" t="s">
        <v>27</v>
      </c>
      <c r="P205" s="3" t="s">
        <v>537</v>
      </c>
      <c r="Q205" s="4"/>
      <c r="R205" s="4"/>
      <c r="S205" s="9" t="str">
        <f>HYPERLINK("https://pbs.twimg.com/profile_images/1023966474770239488/Uj3RB-bm.jpg","View")</f>
        <v>View</v>
      </c>
    </row>
    <row r="206" spans="1:19" ht="12.5">
      <c r="A206" s="8">
        <v>43356.739398148144</v>
      </c>
      <c r="B206" s="11" t="str">
        <f>HYPERLINK("https://twitter.com/mrhamedr","@mrhamedr")</f>
        <v>@mrhamedr</v>
      </c>
      <c r="C206" s="6" t="s">
        <v>418</v>
      </c>
      <c r="D206" s="5" t="s">
        <v>536</v>
      </c>
      <c r="E206" s="9" t="str">
        <f>HYPERLINK("https://twitter.com/mrhamedr/status/1040227279526342657","1040227279526342657")</f>
        <v>1040227279526342657</v>
      </c>
      <c r="F206" s="4"/>
      <c r="G206" s="4"/>
      <c r="H206" s="4"/>
      <c r="I206" s="10" t="str">
        <f>HYPERLINK("http://twitter.com","Twitter Web Client")</f>
        <v>Twitter Web Client</v>
      </c>
      <c r="J206" s="2">
        <v>97</v>
      </c>
      <c r="K206" s="2">
        <v>205</v>
      </c>
      <c r="L206" s="2">
        <v>1</v>
      </c>
      <c r="M206" s="2"/>
      <c r="N206" s="8">
        <v>42893.545138888891</v>
      </c>
      <c r="O206" s="4" t="s">
        <v>416</v>
      </c>
      <c r="P206" s="3" t="s">
        <v>415</v>
      </c>
      <c r="Q206" s="4"/>
      <c r="R206" s="4"/>
      <c r="S206" s="9" t="str">
        <f>HYPERLINK("https://pbs.twimg.com/profile_images/1038306225862189062/Dd3vFmwB.jpg","View")</f>
        <v>View</v>
      </c>
    </row>
    <row r="207" spans="1:19" ht="30">
      <c r="A207" s="8">
        <v>43356.739386574074</v>
      </c>
      <c r="B207" s="11" t="str">
        <f>HYPERLINK("https://twitter.com/youngwolfi","@youngwolfi")</f>
        <v>@youngwolfi</v>
      </c>
      <c r="C207" s="6" t="s">
        <v>535</v>
      </c>
      <c r="D207" s="5" t="s">
        <v>534</v>
      </c>
      <c r="E207" s="9" t="str">
        <f>HYPERLINK("https://twitter.com/youngwolfi/status/1040227277060141057","1040227277060141057")</f>
        <v>1040227277060141057</v>
      </c>
      <c r="F207" s="10" t="s">
        <v>533</v>
      </c>
      <c r="G207" s="10" t="s">
        <v>528</v>
      </c>
      <c r="H207" s="4"/>
      <c r="I207" s="10" t="str">
        <f>HYPERLINK("http://twitter.com/download/android","Twitter for Android")</f>
        <v>Twitter for Android</v>
      </c>
      <c r="J207" s="2">
        <v>213</v>
      </c>
      <c r="K207" s="2">
        <v>199</v>
      </c>
      <c r="L207" s="2">
        <v>0</v>
      </c>
      <c r="M207" s="2"/>
      <c r="N207" s="8">
        <v>42812.674317129626</v>
      </c>
      <c r="O207" s="4" t="s">
        <v>532</v>
      </c>
      <c r="P207" s="3" t="s">
        <v>531</v>
      </c>
      <c r="Q207" s="4"/>
      <c r="R207" s="4"/>
      <c r="S207" s="9" t="str">
        <f>HYPERLINK("https://pbs.twimg.com/profile_images/1037790352634269696/Tw8aaGGr.jpg","View")</f>
        <v>View</v>
      </c>
    </row>
    <row r="208" spans="1:19" ht="20">
      <c r="A208" s="8">
        <v>43356.737627314811</v>
      </c>
      <c r="B208" s="11" t="str">
        <f>HYPERLINK("https://twitter.com/SajjadRad","@SajjadRad")</f>
        <v>@SajjadRad</v>
      </c>
      <c r="C208" s="6" t="s">
        <v>530</v>
      </c>
      <c r="D208" s="5" t="s">
        <v>529</v>
      </c>
      <c r="E208" s="9" t="str">
        <f>HYPERLINK("https://twitter.com/SajjadRad/status/1040226636795445249","1040226636795445249")</f>
        <v>1040226636795445249</v>
      </c>
      <c r="F208" s="4"/>
      <c r="G208" s="10" t="s">
        <v>528</v>
      </c>
      <c r="H208" s="4"/>
      <c r="I208" s="10" t="str">
        <f>HYPERLINK("http://twitter.com/download/iphone","Twitter for iPhone")</f>
        <v>Twitter for iPhone</v>
      </c>
      <c r="J208" s="2">
        <v>517</v>
      </c>
      <c r="K208" s="2">
        <v>402</v>
      </c>
      <c r="L208" s="2">
        <v>18</v>
      </c>
      <c r="M208" s="2"/>
      <c r="N208" s="8">
        <v>40166.870196759257</v>
      </c>
      <c r="O208" s="4" t="s">
        <v>527</v>
      </c>
      <c r="P208" s="3" t="s">
        <v>526</v>
      </c>
      <c r="Q208" s="10" t="s">
        <v>525</v>
      </c>
      <c r="R208" s="4"/>
      <c r="S208" s="9" t="str">
        <f>HYPERLINK("https://pbs.twimg.com/profile_images/1037260732675575808/sPtqgAOX.jpg","View")</f>
        <v>View</v>
      </c>
    </row>
    <row r="209" spans="1:19" ht="20">
      <c r="A209" s="8">
        <v>43356.737546296295</v>
      </c>
      <c r="B209" s="11" t="str">
        <f>HYPERLINK("https://twitter.com/BinoshaCast","@BinoshaCast")</f>
        <v>@BinoshaCast</v>
      </c>
      <c r="C209" s="6" t="s">
        <v>524</v>
      </c>
      <c r="D209" s="5" t="s">
        <v>523</v>
      </c>
      <c r="E209" s="9" t="str">
        <f>HYPERLINK("https://twitter.com/BinoshaCast/status/1040226608915914752","1040226608915914752")</f>
        <v>1040226608915914752</v>
      </c>
      <c r="F209" s="4"/>
      <c r="G209" s="10" t="s">
        <v>522</v>
      </c>
      <c r="H209" s="4"/>
      <c r="I209" s="10" t="str">
        <f>HYPERLINK("http://twitter.com/download/android","Twitter for Android")</f>
        <v>Twitter for Android</v>
      </c>
      <c r="J209" s="2">
        <v>265</v>
      </c>
      <c r="K209" s="2">
        <v>39</v>
      </c>
      <c r="L209" s="2">
        <v>8</v>
      </c>
      <c r="M209" s="2"/>
      <c r="N209" s="8">
        <v>43289.474386574075</v>
      </c>
      <c r="O209" s="4"/>
      <c r="P209" s="3" t="s">
        <v>521</v>
      </c>
      <c r="Q209" s="10" t="s">
        <v>520</v>
      </c>
      <c r="R209" s="4"/>
      <c r="S209" s="9" t="str">
        <f>HYPERLINK("https://pbs.twimg.com/profile_images/1020748013428461570/NfLjaoHw.jpg","View")</f>
        <v>View</v>
      </c>
    </row>
    <row r="210" spans="1:19" ht="20">
      <c r="A210" s="8">
        <v>43356.737303240741</v>
      </c>
      <c r="B210" s="11" t="str">
        <f>HYPERLINK("https://twitter.com/novinhub","@novinhub")</f>
        <v>@novinhub</v>
      </c>
      <c r="C210" s="6" t="s">
        <v>12</v>
      </c>
      <c r="D210" s="5" t="s">
        <v>519</v>
      </c>
      <c r="E210" s="9" t="str">
        <f>HYPERLINK("https://twitter.com/novinhub/status/1040226521854689280","1040226521854689280")</f>
        <v>1040226521854689280</v>
      </c>
      <c r="F210" s="4"/>
      <c r="G210" s="10" t="s">
        <v>518</v>
      </c>
      <c r="H210" s="4"/>
      <c r="I210" s="10" t="str">
        <f>HYPERLINK("http://twitter.com/download/iphone","Twitter for iPhone")</f>
        <v>Twitter for iPhone</v>
      </c>
      <c r="J210" s="2">
        <v>27</v>
      </c>
      <c r="K210" s="2">
        <v>2</v>
      </c>
      <c r="L210" s="2">
        <v>2</v>
      </c>
      <c r="M210" s="2"/>
      <c r="N210" s="8">
        <v>43188.745636574073</v>
      </c>
      <c r="O210" s="4" t="s">
        <v>6</v>
      </c>
      <c r="P210" s="3"/>
      <c r="Q210" s="10" t="s">
        <v>10</v>
      </c>
      <c r="R210" s="4"/>
      <c r="S210" s="9" t="str">
        <f>HYPERLINK("https://pbs.twimg.com/profile_images/1003302998666248192/eOgkc43M.jpg","View")</f>
        <v>View</v>
      </c>
    </row>
    <row r="211" spans="1:19" ht="20">
      <c r="A211" s="8">
        <v>43356.736898148149</v>
      </c>
      <c r="B211" s="11" t="str">
        <f>HYPERLINK("https://twitter.com/Vaaaez","@Vaaaez")</f>
        <v>@Vaaaez</v>
      </c>
      <c r="C211" s="6" t="s">
        <v>9</v>
      </c>
      <c r="D211" s="5" t="s">
        <v>517</v>
      </c>
      <c r="E211" s="9" t="str">
        <f>HYPERLINK("https://twitter.com/Vaaaez/status/1040226374546595841","1040226374546595841")</f>
        <v>1040226374546595841</v>
      </c>
      <c r="F211" s="4"/>
      <c r="G211" s="10" t="s">
        <v>516</v>
      </c>
      <c r="H211" s="4"/>
      <c r="I211" s="10" t="str">
        <f>HYPERLINK("http://twitter.com/download/iphone","Twitter for iPhone")</f>
        <v>Twitter for iPhone</v>
      </c>
      <c r="J211" s="2">
        <v>487</v>
      </c>
      <c r="K211" s="2">
        <v>305</v>
      </c>
      <c r="L211" s="2">
        <v>6</v>
      </c>
      <c r="M211" s="2"/>
      <c r="N211" s="8">
        <v>42011.652013888888</v>
      </c>
      <c r="O211" s="4" t="s">
        <v>6</v>
      </c>
      <c r="P211" s="3" t="s">
        <v>5</v>
      </c>
      <c r="Q211" s="4"/>
      <c r="R211" s="4"/>
      <c r="S211" s="9" t="str">
        <f>HYPERLINK("https://pbs.twimg.com/profile_images/1036692329040683008/JvIVCeZb.jpg","View")</f>
        <v>View</v>
      </c>
    </row>
    <row r="212" spans="1:19" ht="30">
      <c r="A212" s="8">
        <v>43356.73636574074</v>
      </c>
      <c r="B212" s="11" t="str">
        <f>HYPERLINK("https://twitter.com/Vaseghii","@Vaseghii")</f>
        <v>@Vaseghii</v>
      </c>
      <c r="C212" s="6" t="s">
        <v>515</v>
      </c>
      <c r="D212" s="5" t="s">
        <v>514</v>
      </c>
      <c r="E212" s="9" t="str">
        <f>HYPERLINK("https://twitter.com/Vaseghii/status/1040226179352092672","1040226179352092672")</f>
        <v>1040226179352092672</v>
      </c>
      <c r="F212" s="4"/>
      <c r="G212" s="4"/>
      <c r="H212" s="4"/>
      <c r="I212" s="10" t="str">
        <f>HYPERLINK("http://twitter.com/download/android","Twitter for Android")</f>
        <v>Twitter for Android</v>
      </c>
      <c r="J212" s="2">
        <v>441</v>
      </c>
      <c r="K212" s="2">
        <v>414</v>
      </c>
      <c r="L212" s="2">
        <v>2</v>
      </c>
      <c r="M212" s="2"/>
      <c r="N212" s="8">
        <v>43075.08594907407</v>
      </c>
      <c r="O212" s="4" t="s">
        <v>27</v>
      </c>
      <c r="P212" s="3" t="s">
        <v>513</v>
      </c>
      <c r="Q212" s="4"/>
      <c r="R212" s="4"/>
      <c r="S212" s="9" t="str">
        <f>HYPERLINK("https://pbs.twimg.com/profile_images/1039122873238073344/ojBV7T4g.jpg","View")</f>
        <v>View</v>
      </c>
    </row>
    <row r="213" spans="1:19" ht="30">
      <c r="A213" s="8">
        <v>43356.732442129629</v>
      </c>
      <c r="B213" s="11" t="str">
        <f>HYPERLINK("https://twitter.com/NoVinResA","@NoVinResA")</f>
        <v>@NoVinResA</v>
      </c>
      <c r="C213" s="6" t="s">
        <v>512</v>
      </c>
      <c r="D213" s="5" t="s">
        <v>511</v>
      </c>
      <c r="E213" s="9" t="str">
        <f>HYPERLINK("https://twitter.com/NoVinResA/status/1040224759194238976","1040224759194238976")</f>
        <v>1040224759194238976</v>
      </c>
      <c r="F213" s="4"/>
      <c r="G213" s="4"/>
      <c r="H213" s="4"/>
      <c r="I213" s="10" t="str">
        <f>HYPERLINK("http://twitter.com/download/android","Twitter for Android")</f>
        <v>Twitter for Android</v>
      </c>
      <c r="J213" s="2">
        <v>2621</v>
      </c>
      <c r="K213" s="2">
        <v>793</v>
      </c>
      <c r="L213" s="2">
        <v>27</v>
      </c>
      <c r="M213" s="2"/>
      <c r="N213" s="8">
        <v>42511.772291666668</v>
      </c>
      <c r="O213" s="4" t="s">
        <v>510</v>
      </c>
      <c r="P213" s="3" t="s">
        <v>509</v>
      </c>
      <c r="Q213" s="10" t="s">
        <v>508</v>
      </c>
      <c r="R213" s="4"/>
      <c r="S213" s="9" t="str">
        <f>HYPERLINK("https://pbs.twimg.com/profile_images/1038799173544554498/UPCV1tZY.jpg","View")</f>
        <v>View</v>
      </c>
    </row>
    <row r="214" spans="1:19" ht="12.5">
      <c r="A214" s="8">
        <v>43356.731041666666</v>
      </c>
      <c r="B214" s="11" t="str">
        <f>HYPERLINK("https://twitter.com/Vaaaez","@Vaaaez")</f>
        <v>@Vaaaez</v>
      </c>
      <c r="C214" s="6" t="s">
        <v>9</v>
      </c>
      <c r="D214" s="5" t="s">
        <v>507</v>
      </c>
      <c r="E214" s="9" t="str">
        <f>HYPERLINK("https://twitter.com/Vaaaez/status/1040224252442669057","1040224252442669057")</f>
        <v>1040224252442669057</v>
      </c>
      <c r="F214" s="4"/>
      <c r="G214" s="4"/>
      <c r="H214" s="4"/>
      <c r="I214" s="10" t="str">
        <f>HYPERLINK("http://twitter.com/download/iphone","Twitter for iPhone")</f>
        <v>Twitter for iPhone</v>
      </c>
      <c r="J214" s="2">
        <v>487</v>
      </c>
      <c r="K214" s="2">
        <v>305</v>
      </c>
      <c r="L214" s="2">
        <v>6</v>
      </c>
      <c r="M214" s="2"/>
      <c r="N214" s="8">
        <v>42011.652013888888</v>
      </c>
      <c r="O214" s="4" t="s">
        <v>6</v>
      </c>
      <c r="P214" s="3" t="s">
        <v>5</v>
      </c>
      <c r="Q214" s="4"/>
      <c r="R214" s="4"/>
      <c r="S214" s="9" t="str">
        <f>HYPERLINK("https://pbs.twimg.com/profile_images/1036692329040683008/JvIVCeZb.jpg","View")</f>
        <v>View</v>
      </c>
    </row>
    <row r="215" spans="1:19" ht="30">
      <c r="A215" s="8">
        <v>43356.730740740742</v>
      </c>
      <c r="B215" s="11" t="str">
        <f>HYPERLINK("https://twitter.com/khosikhosikhosi","@khosikhosikhosi")</f>
        <v>@khosikhosikhosi</v>
      </c>
      <c r="C215" s="6" t="s">
        <v>4</v>
      </c>
      <c r="D215" s="5" t="s">
        <v>506</v>
      </c>
      <c r="E215" s="9" t="str">
        <f>HYPERLINK("https://twitter.com/khosikhosikhosi/status/1040224143373950976","1040224143373950976")</f>
        <v>1040224143373950976</v>
      </c>
      <c r="F215" s="10" t="s">
        <v>505</v>
      </c>
      <c r="G215" s="4"/>
      <c r="H215" s="4"/>
      <c r="I215" s="10" t="str">
        <f>HYPERLINK("http://twitter.com/download/android","Twitter for Android")</f>
        <v>Twitter for Android</v>
      </c>
      <c r="J215" s="2">
        <v>1724</v>
      </c>
      <c r="K215" s="2">
        <v>515</v>
      </c>
      <c r="L215" s="2">
        <v>40</v>
      </c>
      <c r="M215" s="2"/>
      <c r="N215" s="8">
        <v>41500.858159722222</v>
      </c>
      <c r="O215" s="4" t="s">
        <v>2</v>
      </c>
      <c r="P215" s="3" t="s">
        <v>1</v>
      </c>
      <c r="Q215" s="10" t="s">
        <v>0</v>
      </c>
      <c r="R215" s="4"/>
      <c r="S215" s="9" t="str">
        <f>HYPERLINK("https://pbs.twimg.com/profile_images/975405984020664322/0LbA1kCS.jpg","View")</f>
        <v>View</v>
      </c>
    </row>
    <row r="216" spans="1:19" ht="20">
      <c r="A216" s="8">
        <v>43356.730474537035</v>
      </c>
      <c r="B216" s="11" t="str">
        <f>HYPERLINK("https://twitter.com/minipedram","@minipedram")</f>
        <v>@minipedram</v>
      </c>
      <c r="C216" s="6" t="s">
        <v>504</v>
      </c>
      <c r="D216" s="5" t="s">
        <v>503</v>
      </c>
      <c r="E216" s="9" t="str">
        <f>HYPERLINK("https://twitter.com/minipedram/status/1040224045109862400","1040224045109862400")</f>
        <v>1040224045109862400</v>
      </c>
      <c r="F216" s="4"/>
      <c r="G216" s="10" t="s">
        <v>502</v>
      </c>
      <c r="H216" s="4"/>
      <c r="I216" s="10" t="str">
        <f>HYPERLINK("http://twitter.com/download/iphone","Twitter for iPhone")</f>
        <v>Twitter for iPhone</v>
      </c>
      <c r="J216" s="2">
        <v>1151</v>
      </c>
      <c r="K216" s="2">
        <v>862</v>
      </c>
      <c r="L216" s="2">
        <v>9</v>
      </c>
      <c r="M216" s="2"/>
      <c r="N216" s="8">
        <v>42303.650590277779</v>
      </c>
      <c r="O216" s="4" t="s">
        <v>394</v>
      </c>
      <c r="P216" s="3" t="s">
        <v>501</v>
      </c>
      <c r="Q216" s="10" t="s">
        <v>500</v>
      </c>
      <c r="R216" s="4"/>
      <c r="S216" s="9" t="str">
        <f>HYPERLINK("https://pbs.twimg.com/profile_images/1034020759537180673/L5-_89NL.jpg","View")</f>
        <v>View</v>
      </c>
    </row>
    <row r="217" spans="1:19" ht="20">
      <c r="A217" s="8">
        <v>43356.730405092589</v>
      </c>
      <c r="B217" s="11" t="str">
        <f>HYPERLINK("https://twitter.com/khosikhosikhosi","@khosikhosikhosi")</f>
        <v>@khosikhosikhosi</v>
      </c>
      <c r="C217" s="6" t="s">
        <v>4</v>
      </c>
      <c r="D217" s="5" t="s">
        <v>499</v>
      </c>
      <c r="E217" s="9" t="str">
        <f>HYPERLINK("https://twitter.com/khosikhosikhosi/status/1040224019990102017","1040224019990102017")</f>
        <v>1040224019990102017</v>
      </c>
      <c r="F217" s="4"/>
      <c r="G217" s="4"/>
      <c r="H217" s="4"/>
      <c r="I217" s="10" t="str">
        <f>HYPERLINK("http://twitter.com/download/android","Twitter for Android")</f>
        <v>Twitter for Android</v>
      </c>
      <c r="J217" s="2">
        <v>1724</v>
      </c>
      <c r="K217" s="2">
        <v>515</v>
      </c>
      <c r="L217" s="2">
        <v>40</v>
      </c>
      <c r="M217" s="2"/>
      <c r="N217" s="8">
        <v>41500.858159722222</v>
      </c>
      <c r="O217" s="4" t="s">
        <v>2</v>
      </c>
      <c r="P217" s="3" t="s">
        <v>1</v>
      </c>
      <c r="Q217" s="10" t="s">
        <v>0</v>
      </c>
      <c r="R217" s="4"/>
      <c r="S217" s="9" t="str">
        <f>HYPERLINK("https://pbs.twimg.com/profile_images/975405984020664322/0LbA1kCS.jpg","View")</f>
        <v>View</v>
      </c>
    </row>
    <row r="218" spans="1:19" ht="12.5">
      <c r="A218" s="8">
        <v>43356.729085648149</v>
      </c>
      <c r="B218" s="11" t="str">
        <f>HYPERLINK("https://twitter.com/tired_curly","@tired_curly")</f>
        <v>@tired_curly</v>
      </c>
      <c r="C218" s="6" t="s">
        <v>389</v>
      </c>
      <c r="D218" s="5" t="s">
        <v>498</v>
      </c>
      <c r="E218" s="9" t="str">
        <f>HYPERLINK("https://twitter.com/tired_curly/status/1040223540220518402","1040223540220518402")</f>
        <v>1040223540220518402</v>
      </c>
      <c r="F218" s="4"/>
      <c r="G218" s="10" t="s">
        <v>497</v>
      </c>
      <c r="H218" s="4"/>
      <c r="I218" s="10" t="str">
        <f>HYPERLINK("http://twitter.com/download/iphone","Twitter for iPhone")</f>
        <v>Twitter for iPhone</v>
      </c>
      <c r="J218" s="2">
        <v>336</v>
      </c>
      <c r="K218" s="2">
        <v>541</v>
      </c>
      <c r="L218" s="2">
        <v>4</v>
      </c>
      <c r="M218" s="2"/>
      <c r="N218" s="8">
        <v>42738.801215277781</v>
      </c>
      <c r="O218" s="4" t="s">
        <v>387</v>
      </c>
      <c r="P218" s="3" t="s">
        <v>386</v>
      </c>
      <c r="Q218" s="4"/>
      <c r="R218" s="4"/>
      <c r="S218" s="9" t="str">
        <f>HYPERLINK("https://pbs.twimg.com/profile_images/1024019699447865344/rR1u_3Hx.jpg","View")</f>
        <v>View</v>
      </c>
    </row>
    <row r="219" spans="1:19" ht="30">
      <c r="A219" s="8">
        <v>43356.728680555556</v>
      </c>
      <c r="B219" s="11" t="str">
        <f>HYPERLINK("https://twitter.com/mekaeil91","@mekaeil91")</f>
        <v>@mekaeil91</v>
      </c>
      <c r="C219" s="6" t="s">
        <v>496</v>
      </c>
      <c r="D219" s="5" t="s">
        <v>495</v>
      </c>
      <c r="E219" s="9" t="str">
        <f>HYPERLINK("https://twitter.com/mekaeil91/status/1040223395424743430","1040223395424743430")</f>
        <v>1040223395424743430</v>
      </c>
      <c r="F219" s="4"/>
      <c r="G219" s="4"/>
      <c r="H219" s="4"/>
      <c r="I219" s="10" t="str">
        <f>HYPERLINK("http://twitter.com","Twitter Web Client")</f>
        <v>Twitter Web Client</v>
      </c>
      <c r="J219" s="2">
        <v>405</v>
      </c>
      <c r="K219" s="2">
        <v>296</v>
      </c>
      <c r="L219" s="2">
        <v>19</v>
      </c>
      <c r="M219" s="2"/>
      <c r="N219" s="8">
        <v>41550.058252314819</v>
      </c>
      <c r="O219" s="4" t="s">
        <v>27</v>
      </c>
      <c r="P219" s="3" t="s">
        <v>494</v>
      </c>
      <c r="Q219" s="10" t="s">
        <v>493</v>
      </c>
      <c r="R219" s="4"/>
      <c r="S219" s="9" t="str">
        <f>HYPERLINK("https://pbs.twimg.com/profile_images/1034796527942885377/OH3guFe3.jpg","View")</f>
        <v>View</v>
      </c>
    </row>
    <row r="220" spans="1:19" ht="12.5">
      <c r="A220" s="8">
        <v>43356.725370370375</v>
      </c>
      <c r="B220" s="11" t="str">
        <f>HYPERLINK("https://twitter.com/8mohamadhasan8","@8mohamadhasan8")</f>
        <v>@8mohamadhasan8</v>
      </c>
      <c r="C220" s="6" t="s">
        <v>480</v>
      </c>
      <c r="D220" s="5" t="s">
        <v>492</v>
      </c>
      <c r="E220" s="9" t="str">
        <f>HYPERLINK("https://twitter.com/8mohamadhasan8/status/1040222196063514624","1040222196063514624")</f>
        <v>1040222196063514624</v>
      </c>
      <c r="F220" s="4"/>
      <c r="G220" s="10" t="s">
        <v>491</v>
      </c>
      <c r="H220" s="4"/>
      <c r="I220" s="10" t="str">
        <f>HYPERLINK("http://twitter.com/download/android","Twitter for Android")</f>
        <v>Twitter for Android</v>
      </c>
      <c r="J220" s="2">
        <v>84</v>
      </c>
      <c r="K220" s="2">
        <v>114</v>
      </c>
      <c r="L220" s="2">
        <v>1</v>
      </c>
      <c r="M220" s="2"/>
      <c r="N220" s="8">
        <v>43089.003136574072</v>
      </c>
      <c r="O220" s="4" t="s">
        <v>6</v>
      </c>
      <c r="P220" s="3" t="s">
        <v>478</v>
      </c>
      <c r="Q220" s="4"/>
      <c r="R220" s="4"/>
      <c r="S220" s="9" t="str">
        <f>HYPERLINK("https://pbs.twimg.com/profile_images/1034089264756256768/Ut_vRv64.jpg","View")</f>
        <v>View</v>
      </c>
    </row>
    <row r="221" spans="1:19" ht="20">
      <c r="A221" s="8">
        <v>43356.721296296295</v>
      </c>
      <c r="B221" s="11" t="str">
        <f>HYPERLINK("https://twitter.com/momad110011","@momad110011")</f>
        <v>@momad110011</v>
      </c>
      <c r="C221" s="6" t="s">
        <v>490</v>
      </c>
      <c r="D221" s="5" t="s">
        <v>489</v>
      </c>
      <c r="E221" s="9" t="str">
        <f>HYPERLINK("https://twitter.com/momad110011/status/1040220721337786369","1040220721337786369")</f>
        <v>1040220721337786369</v>
      </c>
      <c r="F221" s="4"/>
      <c r="G221" s="4"/>
      <c r="H221" s="4"/>
      <c r="I221" s="10" t="str">
        <f>HYPERLINK("http://twitter.com/download/android","Twitter for Android")</f>
        <v>Twitter for Android</v>
      </c>
      <c r="J221" s="2">
        <v>176</v>
      </c>
      <c r="K221" s="2">
        <v>164</v>
      </c>
      <c r="L221" s="2">
        <v>3</v>
      </c>
      <c r="M221" s="2"/>
      <c r="N221" s="8">
        <v>42665.108310185184</v>
      </c>
      <c r="O221" s="4" t="s">
        <v>6</v>
      </c>
      <c r="P221" s="3" t="s">
        <v>488</v>
      </c>
      <c r="Q221" s="4"/>
      <c r="R221" s="4"/>
      <c r="S221" s="9" t="str">
        <f>HYPERLINK("https://pbs.twimg.com/profile_images/1039189077654945792/n0YkHJPz.jpg","View")</f>
        <v>View</v>
      </c>
    </row>
    <row r="222" spans="1:19" ht="12.5">
      <c r="A222" s="8">
        <v>43356.721226851849</v>
      </c>
      <c r="B222" s="11" t="str">
        <f>HYPERLINK("https://twitter.com/alir3za3","@alir3za3")</f>
        <v>@alir3za3</v>
      </c>
      <c r="C222" s="6" t="s">
        <v>487</v>
      </c>
      <c r="D222" s="5" t="s">
        <v>486</v>
      </c>
      <c r="E222" s="9" t="str">
        <f>HYPERLINK("https://twitter.com/alir3za3/status/1040220692724240384","1040220692724240384")</f>
        <v>1040220692724240384</v>
      </c>
      <c r="F222" s="4"/>
      <c r="G222" s="10" t="s">
        <v>485</v>
      </c>
      <c r="H222" s="4"/>
      <c r="I222" s="10" t="str">
        <f>HYPERLINK("http://twitter.com/download/android","Twitter for Android")</f>
        <v>Twitter for Android</v>
      </c>
      <c r="J222" s="2">
        <v>100</v>
      </c>
      <c r="K222" s="2">
        <v>74</v>
      </c>
      <c r="L222" s="2">
        <v>1</v>
      </c>
      <c r="M222" s="2"/>
      <c r="N222" s="8">
        <v>40673.813935185186</v>
      </c>
      <c r="O222" s="4" t="s">
        <v>484</v>
      </c>
      <c r="P222" s="3" t="s">
        <v>483</v>
      </c>
      <c r="Q222" s="4"/>
      <c r="R222" s="4"/>
      <c r="S222" s="9" t="str">
        <f>HYPERLINK("https://pbs.twimg.com/profile_images/933250410810187777/ESupV7rX.jpg","View")</f>
        <v>View</v>
      </c>
    </row>
    <row r="223" spans="1:19" ht="12.5">
      <c r="A223" s="8">
        <v>43356.704652777778</v>
      </c>
      <c r="B223" s="11" t="str">
        <f>HYPERLINK("https://twitter.com/gadirsa1","@gadirsa1")</f>
        <v>@gadirsa1</v>
      </c>
      <c r="C223" s="6" t="s">
        <v>427</v>
      </c>
      <c r="D223" s="5" t="s">
        <v>482</v>
      </c>
      <c r="E223" s="9" t="str">
        <f>HYPERLINK("https://twitter.com/gadirsa1/status/1040214686858395648","1040214686858395648")</f>
        <v>1040214686858395648</v>
      </c>
      <c r="F223" s="4"/>
      <c r="G223" s="10" t="s">
        <v>481</v>
      </c>
      <c r="H223" s="4"/>
      <c r="I223" s="10" t="str">
        <f>HYPERLINK("http://twitter.com/download/iphone","Twitter for iPhone")</f>
        <v>Twitter for iPhone</v>
      </c>
      <c r="J223" s="2">
        <v>1326</v>
      </c>
      <c r="K223" s="2">
        <v>2379</v>
      </c>
      <c r="L223" s="2">
        <v>9</v>
      </c>
      <c r="M223" s="2"/>
      <c r="N223" s="8">
        <v>40612.476967592593</v>
      </c>
      <c r="O223" s="4" t="s">
        <v>425</v>
      </c>
      <c r="P223" s="3" t="s">
        <v>424</v>
      </c>
      <c r="Q223" s="10" t="s">
        <v>423</v>
      </c>
      <c r="R223" s="4"/>
      <c r="S223" s="9" t="str">
        <f>HYPERLINK("https://pbs.twimg.com/profile_images/998961530799505409/jKHcmjf6.jpg","View")</f>
        <v>View</v>
      </c>
    </row>
    <row r="224" spans="1:19" ht="20">
      <c r="A224" s="8">
        <v>43356.704039351855</v>
      </c>
      <c r="B224" s="11" t="str">
        <f>HYPERLINK("https://twitter.com/8mohamadhasan8","@8mohamadhasan8")</f>
        <v>@8mohamadhasan8</v>
      </c>
      <c r="C224" s="6" t="s">
        <v>480</v>
      </c>
      <c r="D224" s="5" t="s">
        <v>479</v>
      </c>
      <c r="E224" s="9" t="str">
        <f>HYPERLINK("https://twitter.com/8mohamadhasan8/status/1040214465369784320","1040214465369784320")</f>
        <v>1040214465369784320</v>
      </c>
      <c r="F224" s="4"/>
      <c r="G224" s="4"/>
      <c r="H224" s="4"/>
      <c r="I224" s="10" t="str">
        <f>HYPERLINK("http://twitter.com/download/android","Twitter for Android")</f>
        <v>Twitter for Android</v>
      </c>
      <c r="J224" s="2">
        <v>83</v>
      </c>
      <c r="K224" s="2">
        <v>112</v>
      </c>
      <c r="L224" s="2">
        <v>1</v>
      </c>
      <c r="M224" s="2"/>
      <c r="N224" s="8">
        <v>43089.003136574072</v>
      </c>
      <c r="O224" s="4" t="s">
        <v>6</v>
      </c>
      <c r="P224" s="3" t="s">
        <v>478</v>
      </c>
      <c r="Q224" s="4"/>
      <c r="R224" s="4"/>
      <c r="S224" s="9" t="str">
        <f>HYPERLINK("https://pbs.twimg.com/profile_images/1034089264756256768/Ut_vRv64.jpg","View")</f>
        <v>View</v>
      </c>
    </row>
    <row r="225" spans="1:19" ht="20">
      <c r="A225" s="8">
        <v>43356.700578703705</v>
      </c>
      <c r="B225" s="11" t="str">
        <f>HYPERLINK("https://twitter.com/5aghar","@5aghar")</f>
        <v>@5aghar</v>
      </c>
      <c r="C225" s="6" t="s">
        <v>378</v>
      </c>
      <c r="D225" s="5" t="s">
        <v>477</v>
      </c>
      <c r="E225" s="9" t="str">
        <f>HYPERLINK("https://twitter.com/5aghar/status/1040213211570728960","1040213211570728960")</f>
        <v>1040213211570728960</v>
      </c>
      <c r="F225" s="4"/>
      <c r="G225" s="4"/>
      <c r="H225" s="4"/>
      <c r="I225" s="10" t="str">
        <f>HYPERLINK("http://twitter.com/download/android","Twitter for Android")</f>
        <v>Twitter for Android</v>
      </c>
      <c r="J225" s="2">
        <v>220</v>
      </c>
      <c r="K225" s="2">
        <v>149</v>
      </c>
      <c r="L225" s="2">
        <v>2</v>
      </c>
      <c r="M225" s="2"/>
      <c r="N225" s="8">
        <v>41750.554837962962</v>
      </c>
      <c r="O225" s="4" t="s">
        <v>76</v>
      </c>
      <c r="P225" s="3" t="s">
        <v>375</v>
      </c>
      <c r="Q225" s="4"/>
      <c r="R225" s="4"/>
      <c r="S225" s="9" t="str">
        <f>HYPERLINK("https://pbs.twimg.com/profile_images/1038060819488096256/Kgge68Gi.jpg","View")</f>
        <v>View</v>
      </c>
    </row>
    <row r="226" spans="1:19" ht="30">
      <c r="A226" s="8">
        <v>43356.700416666667</v>
      </c>
      <c r="B226" s="11" t="str">
        <f>HYPERLINK("https://twitter.com/meysamdm","@meysamdm")</f>
        <v>@meysamdm</v>
      </c>
      <c r="C226" s="6" t="s">
        <v>176</v>
      </c>
      <c r="D226" s="5" t="s">
        <v>476</v>
      </c>
      <c r="E226" s="9" t="str">
        <f>HYPERLINK("https://twitter.com/meysamdm/status/1040213151470571520","1040213151470571520")</f>
        <v>1040213151470571520</v>
      </c>
      <c r="F226" s="4"/>
      <c r="G226" s="4"/>
      <c r="H226" s="4"/>
      <c r="I226" s="10" t="str">
        <f>HYPERLINK("http://twitter.com/download/android","Twitter for Android")</f>
        <v>Twitter for Android</v>
      </c>
      <c r="J226" s="2">
        <v>790</v>
      </c>
      <c r="K226" s="2">
        <v>413</v>
      </c>
      <c r="L226" s="2">
        <v>9</v>
      </c>
      <c r="M226" s="2"/>
      <c r="N226" s="8">
        <v>40976.73537037037</v>
      </c>
      <c r="O226" s="4" t="s">
        <v>2</v>
      </c>
      <c r="P226" s="3" t="s">
        <v>173</v>
      </c>
      <c r="Q226" s="4"/>
      <c r="R226" s="4"/>
      <c r="S226" s="9" t="str">
        <f>HYPERLINK("https://pbs.twimg.com/profile_images/1034669741552484352/1FzNMw41.jpg","View")</f>
        <v>View</v>
      </c>
    </row>
    <row r="227" spans="1:19" ht="50">
      <c r="A227" s="8">
        <v>43356.695462962962</v>
      </c>
      <c r="B227" s="11" t="str">
        <f>HYPERLINK("https://twitter.com/bardia_jz","@bardia_jz")</f>
        <v>@bardia_jz</v>
      </c>
      <c r="C227" s="6" t="s">
        <v>475</v>
      </c>
      <c r="D227" s="5" t="s">
        <v>474</v>
      </c>
      <c r="E227" s="9" t="str">
        <f>HYPERLINK("https://twitter.com/bardia_jz/status/1040211356585271301","1040211356585271301")</f>
        <v>1040211356585271301</v>
      </c>
      <c r="F227" s="10" t="s">
        <v>473</v>
      </c>
      <c r="G227" s="10" t="s">
        <v>472</v>
      </c>
      <c r="H227" s="4"/>
      <c r="I227" s="10" t="str">
        <f>HYPERLINK("http://twitter.com/download/android","Twitter for Android")</f>
        <v>Twitter for Android</v>
      </c>
      <c r="J227" s="2">
        <v>471</v>
      </c>
      <c r="K227" s="2">
        <v>632</v>
      </c>
      <c r="L227" s="2">
        <v>2</v>
      </c>
      <c r="M227" s="2"/>
      <c r="N227" s="8">
        <v>42925.622129629628</v>
      </c>
      <c r="O227" s="4" t="s">
        <v>27</v>
      </c>
      <c r="P227" s="3" t="s">
        <v>471</v>
      </c>
      <c r="Q227" s="4"/>
      <c r="R227" s="4"/>
      <c r="S227" s="9" t="str">
        <f>HYPERLINK("https://pbs.twimg.com/profile_images/883996575235702784/694ejKNW.jpg","View")</f>
        <v>View</v>
      </c>
    </row>
    <row r="228" spans="1:19" ht="20">
      <c r="A228" s="8">
        <v>43356.6872337963</v>
      </c>
      <c r="B228" s="11" t="str">
        <f>HYPERLINK("https://twitter.com/Miladkhaleghi4","@Miladkhaleghi4")</f>
        <v>@Miladkhaleghi4</v>
      </c>
      <c r="C228" s="6" t="s">
        <v>470</v>
      </c>
      <c r="D228" s="5" t="s">
        <v>469</v>
      </c>
      <c r="E228" s="9" t="str">
        <f>HYPERLINK("https://twitter.com/Miladkhaleghi4/status/1040208375034912768","1040208375034912768")</f>
        <v>1040208375034912768</v>
      </c>
      <c r="F228" s="4"/>
      <c r="G228" s="10" t="s">
        <v>468</v>
      </c>
      <c r="H228" s="4"/>
      <c r="I228" s="10" t="str">
        <f>HYPERLINK("http://twitter.com/download/android","Twitter for Android")</f>
        <v>Twitter for Android</v>
      </c>
      <c r="J228" s="2">
        <v>6</v>
      </c>
      <c r="K228" s="2">
        <v>72</v>
      </c>
      <c r="L228" s="2">
        <v>0</v>
      </c>
      <c r="M228" s="2"/>
      <c r="N228" s="8">
        <v>42702.800011574072</v>
      </c>
      <c r="O228" s="4"/>
      <c r="P228" s="3" t="s">
        <v>467</v>
      </c>
      <c r="Q228" s="4"/>
      <c r="R228" s="4"/>
      <c r="S228" s="9" t="str">
        <f>HYPERLINK("https://pbs.twimg.com/profile_images/1040204215879172096/zc5_bv-0.jpg","View")</f>
        <v>View</v>
      </c>
    </row>
    <row r="229" spans="1:19" ht="20">
      <c r="A229" s="8">
        <v>43356.686539351853</v>
      </c>
      <c r="B229" s="11" t="str">
        <f>HYPERLINK("https://twitter.com/Mahankhoshi_art","@Mahankhoshi_art")</f>
        <v>@Mahankhoshi_art</v>
      </c>
      <c r="C229" s="6" t="s">
        <v>24</v>
      </c>
      <c r="D229" s="5" t="s">
        <v>466</v>
      </c>
      <c r="E229" s="9" t="str">
        <f>HYPERLINK("https://twitter.com/Mahankhoshi_art/status/1040208122906857472","1040208122906857472")</f>
        <v>1040208122906857472</v>
      </c>
      <c r="F229" s="4"/>
      <c r="G229" s="10" t="s">
        <v>465</v>
      </c>
      <c r="H229" s="4"/>
      <c r="I229" s="10" t="str">
        <f>HYPERLINK("http://twitter.com/download/android","Twitter for Android")</f>
        <v>Twitter for Android</v>
      </c>
      <c r="J229" s="2">
        <v>47</v>
      </c>
      <c r="K229" s="2">
        <v>31</v>
      </c>
      <c r="L229" s="2">
        <v>1</v>
      </c>
      <c r="M229" s="2"/>
      <c r="N229" s="8">
        <v>42908.757349537038</v>
      </c>
      <c r="O229" s="4" t="s">
        <v>22</v>
      </c>
      <c r="P229" s="3" t="s">
        <v>21</v>
      </c>
      <c r="Q229" s="10" t="s">
        <v>20</v>
      </c>
      <c r="R229" s="4"/>
      <c r="S229" s="9" t="str">
        <f>HYPERLINK("https://pbs.twimg.com/profile_images/1009725231567724544/Gg7ze3Ig.jpg","View")</f>
        <v>View</v>
      </c>
    </row>
    <row r="230" spans="1:19" ht="30">
      <c r="A230" s="8">
        <v>43356.684618055559</v>
      </c>
      <c r="B230" s="11" t="str">
        <f>HYPERLINK("https://twitter.com/meysamdm","@meysamdm")</f>
        <v>@meysamdm</v>
      </c>
      <c r="C230" s="6" t="s">
        <v>176</v>
      </c>
      <c r="D230" s="5" t="s">
        <v>464</v>
      </c>
      <c r="E230" s="9" t="str">
        <f>HYPERLINK("https://twitter.com/meysamdm/status/1040207425457070080","1040207425457070080")</f>
        <v>1040207425457070080</v>
      </c>
      <c r="F230" s="4"/>
      <c r="G230" s="4"/>
      <c r="H230" s="4"/>
      <c r="I230" s="10" t="str">
        <f>HYPERLINK("http://twitter.com/download/android","Twitter for Android")</f>
        <v>Twitter for Android</v>
      </c>
      <c r="J230" s="2">
        <v>790</v>
      </c>
      <c r="K230" s="2">
        <v>413</v>
      </c>
      <c r="L230" s="2">
        <v>9</v>
      </c>
      <c r="M230" s="2"/>
      <c r="N230" s="8">
        <v>40976.73537037037</v>
      </c>
      <c r="O230" s="4" t="s">
        <v>2</v>
      </c>
      <c r="P230" s="3" t="s">
        <v>173</v>
      </c>
      <c r="Q230" s="4"/>
      <c r="R230" s="4"/>
      <c r="S230" s="9" t="str">
        <f>HYPERLINK("https://pbs.twimg.com/profile_images/1034669741552484352/1FzNMw41.jpg","View")</f>
        <v>View</v>
      </c>
    </row>
    <row r="231" spans="1:19" ht="12.5">
      <c r="A231" s="8">
        <v>43356.682233796295</v>
      </c>
      <c r="B231" s="11" t="str">
        <f>HYPERLINK("https://twitter.com/novinhub","@novinhub")</f>
        <v>@novinhub</v>
      </c>
      <c r="C231" s="6" t="s">
        <v>12</v>
      </c>
      <c r="D231" s="5" t="s">
        <v>463</v>
      </c>
      <c r="E231" s="9" t="str">
        <f>HYPERLINK("https://twitter.com/novinhub/status/1040206562453798912","1040206562453798912")</f>
        <v>1040206562453798912</v>
      </c>
      <c r="F231" s="4"/>
      <c r="G231" s="10" t="s">
        <v>462</v>
      </c>
      <c r="H231" s="4"/>
      <c r="I231" s="10" t="str">
        <f>HYPERLINK("http://twitter.com/download/iphone","Twitter for iPhone")</f>
        <v>Twitter for iPhone</v>
      </c>
      <c r="J231" s="2">
        <v>27</v>
      </c>
      <c r="K231" s="2">
        <v>2</v>
      </c>
      <c r="L231" s="2">
        <v>2</v>
      </c>
      <c r="M231" s="2"/>
      <c r="N231" s="8">
        <v>43188.745636574073</v>
      </c>
      <c r="O231" s="4" t="s">
        <v>6</v>
      </c>
      <c r="P231" s="3"/>
      <c r="Q231" s="10" t="s">
        <v>10</v>
      </c>
      <c r="R231" s="4"/>
      <c r="S231" s="9" t="str">
        <f>HYPERLINK("https://pbs.twimg.com/profile_images/1003302998666248192/eOgkc43M.jpg","View")</f>
        <v>View</v>
      </c>
    </row>
    <row r="232" spans="1:19" ht="12.5">
      <c r="A232" s="8">
        <v>43356.676979166667</v>
      </c>
      <c r="B232" s="11" t="str">
        <f>HYPERLINK("https://twitter.com/_setare_k","@_setare_k")</f>
        <v>@_setare_k</v>
      </c>
      <c r="C232" s="6" t="s">
        <v>279</v>
      </c>
      <c r="D232" s="5" t="s">
        <v>461</v>
      </c>
      <c r="E232" s="9" t="str">
        <f>HYPERLINK("https://twitter.com/_setare_k/status/1040204660123070464","1040204660123070464")</f>
        <v>1040204660123070464</v>
      </c>
      <c r="F232" s="4"/>
      <c r="G232" s="4"/>
      <c r="H232" s="4"/>
      <c r="I232" s="10" t="str">
        <f>HYPERLINK("http://twitter.com/download/android","Twitter for Android")</f>
        <v>Twitter for Android</v>
      </c>
      <c r="J232" s="2">
        <v>683</v>
      </c>
      <c r="K232" s="2">
        <v>575</v>
      </c>
      <c r="L232" s="2">
        <v>3</v>
      </c>
      <c r="M232" s="2"/>
      <c r="N232" s="8">
        <v>41410.792627314819</v>
      </c>
      <c r="O232" s="4" t="s">
        <v>27</v>
      </c>
      <c r="P232" s="3"/>
      <c r="Q232" s="4"/>
      <c r="R232" s="4"/>
      <c r="S232" s="9" t="str">
        <f>HYPERLINK("https://pbs.twimg.com/profile_images/1028973738304446466/wNyYOY9x.jpg","View")</f>
        <v>View</v>
      </c>
    </row>
    <row r="233" spans="1:19" ht="40">
      <c r="A233" s="8">
        <v>43356.674745370372</v>
      </c>
      <c r="B233" s="11" t="str">
        <f>HYPERLINK("https://twitter.com/Peivast","@Peivast")</f>
        <v>@Peivast</v>
      </c>
      <c r="C233" s="6" t="s">
        <v>364</v>
      </c>
      <c r="D233" s="5" t="s">
        <v>460</v>
      </c>
      <c r="E233" s="9" t="str">
        <f>HYPERLINK("https://twitter.com/Peivast/status/1040203851327000580","1040203851327000580")</f>
        <v>1040203851327000580</v>
      </c>
      <c r="F233" s="4"/>
      <c r="G233" s="4"/>
      <c r="H233" s="4"/>
      <c r="I233" s="10" t="str">
        <f>HYPERLINK("http://twitter.com/download/android","Twitter for Android")</f>
        <v>Twitter for Android</v>
      </c>
      <c r="J233" s="2">
        <v>14674</v>
      </c>
      <c r="K233" s="2">
        <v>10</v>
      </c>
      <c r="L233" s="2">
        <v>111</v>
      </c>
      <c r="M233" s="2" t="s">
        <v>361</v>
      </c>
      <c r="N233" s="8">
        <v>41475.617280092592</v>
      </c>
      <c r="O233" s="4" t="s">
        <v>360</v>
      </c>
      <c r="P233" s="3" t="s">
        <v>359</v>
      </c>
      <c r="Q233" s="10" t="s">
        <v>358</v>
      </c>
      <c r="R233" s="4"/>
      <c r="S233" s="9" t="str">
        <f>HYPERLINK("https://pbs.twimg.com/profile_images/471951113667616768/1lWA_ycc.png","View")</f>
        <v>View</v>
      </c>
    </row>
    <row r="234" spans="1:19" ht="20">
      <c r="A234" s="8">
        <v>43356.672326388885</v>
      </c>
      <c r="B234" s="11" t="str">
        <f>HYPERLINK("https://twitter.com/tired_curly","@tired_curly")</f>
        <v>@tired_curly</v>
      </c>
      <c r="C234" s="6" t="s">
        <v>389</v>
      </c>
      <c r="D234" s="5" t="s">
        <v>459</v>
      </c>
      <c r="E234" s="9" t="str">
        <f>HYPERLINK("https://twitter.com/tired_curly/status/1040202972796530689","1040202972796530689")</f>
        <v>1040202972796530689</v>
      </c>
      <c r="F234" s="4"/>
      <c r="G234" s="4"/>
      <c r="H234" s="4"/>
      <c r="I234" s="10" t="str">
        <f>HYPERLINK("http://twitter.com/download/iphone","Twitter for iPhone")</f>
        <v>Twitter for iPhone</v>
      </c>
      <c r="J234" s="2">
        <v>330</v>
      </c>
      <c r="K234" s="2">
        <v>541</v>
      </c>
      <c r="L234" s="2">
        <v>4</v>
      </c>
      <c r="M234" s="2"/>
      <c r="N234" s="8">
        <v>42738.801215277781</v>
      </c>
      <c r="O234" s="4" t="s">
        <v>387</v>
      </c>
      <c r="P234" s="3" t="s">
        <v>386</v>
      </c>
      <c r="Q234" s="4"/>
      <c r="R234" s="4"/>
      <c r="S234" s="9" t="str">
        <f>HYPERLINK("https://pbs.twimg.com/profile_images/1024019699447865344/rR1u_3Hx.jpg","View")</f>
        <v>View</v>
      </c>
    </row>
    <row r="235" spans="1:19" ht="20">
      <c r="A235" s="8">
        <v>43356.6722337963</v>
      </c>
      <c r="B235" s="11" t="str">
        <f>HYPERLINK("https://twitter.com/seebdaal","@seebdaal")</f>
        <v>@seebdaal</v>
      </c>
      <c r="C235" s="6" t="s">
        <v>458</v>
      </c>
      <c r="D235" s="5" t="s">
        <v>457</v>
      </c>
      <c r="E235" s="9" t="str">
        <f>HYPERLINK("https://twitter.com/seebdaal/status/1040202941670588416","1040202941670588416")</f>
        <v>1040202941670588416</v>
      </c>
      <c r="F235" s="4"/>
      <c r="G235" s="10" t="s">
        <v>456</v>
      </c>
      <c r="H235" s="4"/>
      <c r="I235" s="10" t="str">
        <f>HYPERLINK("http://twitter.com/download/android","Twitter for Android")</f>
        <v>Twitter for Android</v>
      </c>
      <c r="J235" s="2">
        <v>46</v>
      </c>
      <c r="K235" s="2">
        <v>308</v>
      </c>
      <c r="L235" s="2">
        <v>0</v>
      </c>
      <c r="M235" s="2"/>
      <c r="N235" s="8">
        <v>43097.968194444446</v>
      </c>
      <c r="O235" s="4"/>
      <c r="P235" s="3"/>
      <c r="Q235" s="4"/>
      <c r="R235" s="4"/>
      <c r="S235" s="9" t="str">
        <f>HYPERLINK("https://pbs.twimg.com/profile_images/963039575307415552/Qcm1Sw_q.jpg","View")</f>
        <v>View</v>
      </c>
    </row>
    <row r="236" spans="1:19" ht="20">
      <c r="A236" s="8">
        <v>43356.669895833329</v>
      </c>
      <c r="B236" s="11" t="str">
        <f>HYPERLINK("https://twitter.com/Vaaaez","@Vaaaez")</f>
        <v>@Vaaaez</v>
      </c>
      <c r="C236" s="6" t="s">
        <v>9</v>
      </c>
      <c r="D236" s="5" t="s">
        <v>455</v>
      </c>
      <c r="E236" s="9" t="str">
        <f>HYPERLINK("https://twitter.com/Vaaaez/status/1040202091170549760","1040202091170549760")</f>
        <v>1040202091170549760</v>
      </c>
      <c r="F236" s="4"/>
      <c r="G236" s="4"/>
      <c r="H236" s="4"/>
      <c r="I236" s="10" t="str">
        <f>HYPERLINK("http://twitter.com/download/iphone","Twitter for iPhone")</f>
        <v>Twitter for iPhone</v>
      </c>
      <c r="J236" s="2">
        <v>483</v>
      </c>
      <c r="K236" s="2">
        <v>303</v>
      </c>
      <c r="L236" s="2">
        <v>6</v>
      </c>
      <c r="M236" s="2"/>
      <c r="N236" s="8">
        <v>42011.652013888888</v>
      </c>
      <c r="O236" s="4" t="s">
        <v>6</v>
      </c>
      <c r="P236" s="3" t="s">
        <v>5</v>
      </c>
      <c r="Q236" s="4"/>
      <c r="R236" s="4"/>
      <c r="S236" s="9" t="str">
        <f>HYPERLINK("https://pbs.twimg.com/profile_images/1036692329040683008/JvIVCeZb.jpg","View")</f>
        <v>View</v>
      </c>
    </row>
    <row r="237" spans="1:19" ht="12.5">
      <c r="A237" s="8">
        <v>43356.669247685189</v>
      </c>
      <c r="B237" s="11" t="str">
        <f>HYPERLINK("https://twitter.com/Leiloooooooooon","@Leiloooooooooon")</f>
        <v>@Leiloooooooooon</v>
      </c>
      <c r="C237" s="6" t="s">
        <v>454</v>
      </c>
      <c r="D237" s="5" t="s">
        <v>453</v>
      </c>
      <c r="E237" s="9" t="str">
        <f>HYPERLINK("https://twitter.com/Leiloooooooooon/status/1040201858592194560","1040201858592194560")</f>
        <v>1040201858592194560</v>
      </c>
      <c r="F237" s="4"/>
      <c r="G237" s="4"/>
      <c r="H237" s="4"/>
      <c r="I237" s="10" t="str">
        <f>HYPERLINK("https://mobile.twitter.com","Twitter Lite")</f>
        <v>Twitter Lite</v>
      </c>
      <c r="J237" s="2">
        <v>24</v>
      </c>
      <c r="K237" s="2">
        <v>163</v>
      </c>
      <c r="L237" s="2">
        <v>0</v>
      </c>
      <c r="M237" s="2"/>
      <c r="N237" s="8">
        <v>43109.87736111111</v>
      </c>
      <c r="O237" s="4"/>
      <c r="P237" s="3" t="s">
        <v>452</v>
      </c>
      <c r="Q237" s="4"/>
      <c r="R237" s="4"/>
      <c r="S237" s="9" t="str">
        <f>HYPERLINK("https://pbs.twimg.com/profile_images/1038849497516924928/SObghjOn.jpg","View")</f>
        <v>View</v>
      </c>
    </row>
    <row r="238" spans="1:19" ht="30">
      <c r="A238" s="8">
        <v>43356.668912037036</v>
      </c>
      <c r="B238" s="11" t="str">
        <f>HYPERLINK("https://twitter.com/behzad_hashemi","@behzad_hashemi")</f>
        <v>@behzad_hashemi</v>
      </c>
      <c r="C238" s="6" t="s">
        <v>451</v>
      </c>
      <c r="D238" s="5" t="s">
        <v>450</v>
      </c>
      <c r="E238" s="9" t="str">
        <f>HYPERLINK("https://twitter.com/behzad_hashemi/status/1040201735854321664","1040201735854321664")</f>
        <v>1040201735854321664</v>
      </c>
      <c r="F238" s="4"/>
      <c r="G238" s="4"/>
      <c r="H238" s="4"/>
      <c r="I238" s="10" t="str">
        <f>HYPERLINK("http://twitter.com/download/android","Twitter for Android")</f>
        <v>Twitter for Android</v>
      </c>
      <c r="J238" s="2">
        <v>809</v>
      </c>
      <c r="K238" s="2">
        <v>153</v>
      </c>
      <c r="L238" s="2">
        <v>7</v>
      </c>
      <c r="M238" s="2"/>
      <c r="N238" s="8">
        <v>41023.156099537038</v>
      </c>
      <c r="O238" s="4"/>
      <c r="P238" s="3" t="s">
        <v>449</v>
      </c>
      <c r="Q238" s="10" t="s">
        <v>448</v>
      </c>
      <c r="R238" s="4"/>
      <c r="S238" s="9" t="str">
        <f>HYPERLINK("https://pbs.twimg.com/profile_images/981864875155755009/OAtmfP64.jpg","View")</f>
        <v>View</v>
      </c>
    </row>
    <row r="239" spans="1:19" ht="20">
      <c r="A239" s="8">
        <v>43356.668425925927</v>
      </c>
      <c r="B239" s="11" t="str">
        <f>HYPERLINK("https://twitter.com/Vaaaez","@Vaaaez")</f>
        <v>@Vaaaez</v>
      </c>
      <c r="C239" s="6" t="s">
        <v>9</v>
      </c>
      <c r="D239" s="5" t="s">
        <v>447</v>
      </c>
      <c r="E239" s="9" t="str">
        <f>HYPERLINK("https://twitter.com/Vaaaez/status/1040201558871355392","1040201558871355392")</f>
        <v>1040201558871355392</v>
      </c>
      <c r="F239" s="4"/>
      <c r="G239" s="10" t="s">
        <v>446</v>
      </c>
      <c r="H239" s="4"/>
      <c r="I239" s="10" t="str">
        <f>HYPERLINK("http://twitter.com/download/iphone","Twitter for iPhone")</f>
        <v>Twitter for iPhone</v>
      </c>
      <c r="J239" s="2">
        <v>483</v>
      </c>
      <c r="K239" s="2">
        <v>303</v>
      </c>
      <c r="L239" s="2">
        <v>6</v>
      </c>
      <c r="M239" s="2"/>
      <c r="N239" s="8">
        <v>42011.652013888888</v>
      </c>
      <c r="O239" s="4" t="s">
        <v>6</v>
      </c>
      <c r="P239" s="3" t="s">
        <v>5</v>
      </c>
      <c r="Q239" s="4"/>
      <c r="R239" s="4"/>
      <c r="S239" s="9" t="str">
        <f>HYPERLINK("https://pbs.twimg.com/profile_images/1036692329040683008/JvIVCeZb.jpg","View")</f>
        <v>View</v>
      </c>
    </row>
    <row r="240" spans="1:19" ht="20">
      <c r="A240" s="8">
        <v>43356.667303240742</v>
      </c>
      <c r="B240" s="11" t="str">
        <f>HYPERLINK("https://twitter.com/mrhamedr","@mrhamedr")</f>
        <v>@mrhamedr</v>
      </c>
      <c r="C240" s="6" t="s">
        <v>418</v>
      </c>
      <c r="D240" s="5" t="s">
        <v>445</v>
      </c>
      <c r="E240" s="9" t="str">
        <f>HYPERLINK("https://twitter.com/mrhamedr/status/1040201152300818433","1040201152300818433")</f>
        <v>1040201152300818433</v>
      </c>
      <c r="F240" s="4"/>
      <c r="G240" s="4"/>
      <c r="H240" s="4"/>
      <c r="I240" s="10" t="str">
        <f>HYPERLINK("http://twitter.com","Twitter Web Client")</f>
        <v>Twitter Web Client</v>
      </c>
      <c r="J240" s="2">
        <v>97</v>
      </c>
      <c r="K240" s="2">
        <v>205</v>
      </c>
      <c r="L240" s="2">
        <v>1</v>
      </c>
      <c r="M240" s="2"/>
      <c r="N240" s="8">
        <v>42893.545138888891</v>
      </c>
      <c r="O240" s="4" t="s">
        <v>416</v>
      </c>
      <c r="P240" s="3" t="s">
        <v>415</v>
      </c>
      <c r="Q240" s="4"/>
      <c r="R240" s="4"/>
      <c r="S240" s="9" t="str">
        <f>HYPERLINK("https://pbs.twimg.com/profile_images/1038306225862189062/Dd3vFmwB.jpg","View")</f>
        <v>View</v>
      </c>
    </row>
    <row r="241" spans="1:19" ht="30">
      <c r="A241" s="8">
        <v>43356.6644212963</v>
      </c>
      <c r="B241" s="11" t="str">
        <f>HYPERLINK("https://twitter.com/Peivast","@Peivast")</f>
        <v>@Peivast</v>
      </c>
      <c r="C241" s="6" t="s">
        <v>364</v>
      </c>
      <c r="D241" s="5" t="s">
        <v>444</v>
      </c>
      <c r="E241" s="9" t="str">
        <f>HYPERLINK("https://twitter.com/Peivast/status/1040200108611170304","1040200108611170304")</f>
        <v>1040200108611170304</v>
      </c>
      <c r="F241" s="4"/>
      <c r="G241" s="4"/>
      <c r="H241" s="4"/>
      <c r="I241" s="10" t="str">
        <f>HYPERLINK("http://twitter.com/download/android","Twitter for Android")</f>
        <v>Twitter for Android</v>
      </c>
      <c r="J241" s="2">
        <v>14674</v>
      </c>
      <c r="K241" s="2">
        <v>10</v>
      </c>
      <c r="L241" s="2">
        <v>111</v>
      </c>
      <c r="M241" s="2" t="s">
        <v>361</v>
      </c>
      <c r="N241" s="8">
        <v>41475.617280092592</v>
      </c>
      <c r="O241" s="4" t="s">
        <v>360</v>
      </c>
      <c r="P241" s="3" t="s">
        <v>359</v>
      </c>
      <c r="Q241" s="10" t="s">
        <v>358</v>
      </c>
      <c r="R241" s="4"/>
      <c r="S241" s="9" t="str">
        <f>HYPERLINK("https://pbs.twimg.com/profile_images/471951113667616768/1lWA_ycc.png","View")</f>
        <v>View</v>
      </c>
    </row>
    <row r="242" spans="1:19" ht="30">
      <c r="A242" s="8">
        <v>43356.663622685184</v>
      </c>
      <c r="B242" s="11" t="str">
        <f>HYPERLINK("https://twitter.com/TOomaJii","@TOomaJii")</f>
        <v>@TOomaJii</v>
      </c>
      <c r="C242" s="6" t="s">
        <v>353</v>
      </c>
      <c r="D242" s="5" t="s">
        <v>443</v>
      </c>
      <c r="E242" s="9" t="str">
        <f>HYPERLINK("https://twitter.com/TOomaJii/status/1040199820470677504","1040199820470677504")</f>
        <v>1040199820470677504</v>
      </c>
      <c r="F242" s="4"/>
      <c r="G242" s="10" t="s">
        <v>442</v>
      </c>
      <c r="H242" s="4"/>
      <c r="I242" s="10" t="str">
        <f>HYPERLINK("https://mobile.twitter.com","Twitter Lite")</f>
        <v>Twitter Lite</v>
      </c>
      <c r="J242" s="2">
        <v>22</v>
      </c>
      <c r="K242" s="2">
        <v>54</v>
      </c>
      <c r="L242" s="2">
        <v>0</v>
      </c>
      <c r="M242" s="2"/>
      <c r="N242" s="8">
        <v>41549.611701388887</v>
      </c>
      <c r="O242" s="4" t="s">
        <v>350</v>
      </c>
      <c r="P242" s="3" t="s">
        <v>349</v>
      </c>
      <c r="Q242" s="4"/>
      <c r="R242" s="4"/>
      <c r="S242" s="9" t="str">
        <f>HYPERLINK("https://pbs.twimg.com/profile_images/1040147045812596736/B6YcR7yX.jpg","View")</f>
        <v>View</v>
      </c>
    </row>
    <row r="243" spans="1:19" ht="30">
      <c r="A243" s="8">
        <v>43356.660358796296</v>
      </c>
      <c r="B243" s="11" t="str">
        <f>HYPERLINK("https://twitter.com/novinhub","@novinhub")</f>
        <v>@novinhub</v>
      </c>
      <c r="C243" s="6" t="s">
        <v>12</v>
      </c>
      <c r="D243" s="5" t="s">
        <v>441</v>
      </c>
      <c r="E243" s="9" t="str">
        <f>HYPERLINK("https://twitter.com/novinhub/status/1040198636888567809","1040198636888567809")</f>
        <v>1040198636888567809</v>
      </c>
      <c r="F243" s="4"/>
      <c r="G243" s="10" t="s">
        <v>440</v>
      </c>
      <c r="H243" s="4"/>
      <c r="I243" s="10" t="str">
        <f>HYPERLINK("http://twitter.com/download/iphone","Twitter for iPhone")</f>
        <v>Twitter for iPhone</v>
      </c>
      <c r="J243" s="2">
        <v>26</v>
      </c>
      <c r="K243" s="2">
        <v>2</v>
      </c>
      <c r="L243" s="2">
        <v>2</v>
      </c>
      <c r="M243" s="2"/>
      <c r="N243" s="8">
        <v>43188.745636574073</v>
      </c>
      <c r="O243" s="4" t="s">
        <v>6</v>
      </c>
      <c r="P243" s="3"/>
      <c r="Q243" s="10" t="s">
        <v>10</v>
      </c>
      <c r="R243" s="4"/>
      <c r="S243" s="9" t="str">
        <f>HYPERLINK("https://pbs.twimg.com/profile_images/1003302998666248192/eOgkc43M.jpg","View")</f>
        <v>View</v>
      </c>
    </row>
    <row r="244" spans="1:19" ht="20">
      <c r="A244" s="8">
        <v>43356.65693287037</v>
      </c>
      <c r="B244" s="11" t="str">
        <f>HYPERLINK("https://twitter.com/Atabakakson","@Atabakakson")</f>
        <v>@Atabakakson</v>
      </c>
      <c r="C244" s="6" t="s">
        <v>34</v>
      </c>
      <c r="D244" s="5" t="s">
        <v>439</v>
      </c>
      <c r="E244" s="9" t="str">
        <f>HYPERLINK("https://twitter.com/Atabakakson/status/1040197395974381569","1040197395974381569")</f>
        <v>1040197395974381569</v>
      </c>
      <c r="F244" s="4"/>
      <c r="G244" s="4"/>
      <c r="H244" s="4"/>
      <c r="I244" s="10" t="str">
        <f>HYPERLINK("http://twitter.com/download/iphone","Twitter for iPhone")</f>
        <v>Twitter for iPhone</v>
      </c>
      <c r="J244" s="2">
        <v>2086</v>
      </c>
      <c r="K244" s="2">
        <v>2769</v>
      </c>
      <c r="L244" s="2">
        <v>14</v>
      </c>
      <c r="M244" s="2"/>
      <c r="N244" s="8">
        <v>40837.660821759258</v>
      </c>
      <c r="O244" s="4" t="s">
        <v>32</v>
      </c>
      <c r="P244" s="3" t="s">
        <v>31</v>
      </c>
      <c r="Q244" s="10" t="s">
        <v>30</v>
      </c>
      <c r="R244" s="4"/>
      <c r="S244" s="9" t="str">
        <f>HYPERLINK("https://pbs.twimg.com/profile_images/1019290045600141312/fdmaNjBb.jpg","View")</f>
        <v>View</v>
      </c>
    </row>
    <row r="245" spans="1:19" ht="20">
      <c r="A245" s="8">
        <v>43356.656828703708</v>
      </c>
      <c r="B245" s="11" t="str">
        <f>HYPERLINK("https://twitter.com/straxico","@straxico")</f>
        <v>@straxico</v>
      </c>
      <c r="C245" s="6" t="s">
        <v>422</v>
      </c>
      <c r="D245" s="5" t="s">
        <v>438</v>
      </c>
      <c r="E245" s="9" t="str">
        <f>HYPERLINK("https://twitter.com/straxico/status/1040197355851735042","1040197355851735042")</f>
        <v>1040197355851735042</v>
      </c>
      <c r="F245" s="4"/>
      <c r="G245" s="4"/>
      <c r="H245" s="4"/>
      <c r="I245" s="10" t="str">
        <f>HYPERLINK("http://twitter.com/download/android","Twitter for Android")</f>
        <v>Twitter for Android</v>
      </c>
      <c r="J245" s="2">
        <v>151</v>
      </c>
      <c r="K245" s="2">
        <v>167</v>
      </c>
      <c r="L245" s="2">
        <v>2</v>
      </c>
      <c r="M245" s="2"/>
      <c r="N245" s="8">
        <v>40501.85601851852</v>
      </c>
      <c r="O245" s="4" t="s">
        <v>46</v>
      </c>
      <c r="P245" s="3" t="s">
        <v>420</v>
      </c>
      <c r="Q245" s="10" t="s">
        <v>419</v>
      </c>
      <c r="R245" s="4"/>
      <c r="S245" s="9" t="str">
        <f>HYPERLINK("https://pbs.twimg.com/profile_images/1015634965579608067/IulS6iUh.jpg","View")</f>
        <v>View</v>
      </c>
    </row>
    <row r="246" spans="1:19" ht="30">
      <c r="A246" s="8">
        <v>43356.656759259262</v>
      </c>
      <c r="B246" s="11" t="str">
        <f>HYPERLINK("https://twitter.com/theReticent","@theReticent")</f>
        <v>@theReticent</v>
      </c>
      <c r="C246" s="6" t="s">
        <v>316</v>
      </c>
      <c r="D246" s="5" t="s">
        <v>437</v>
      </c>
      <c r="E246" s="9" t="str">
        <f>HYPERLINK("https://twitter.com/theReticent/status/1040197333319909378","1040197333319909378")</f>
        <v>1040197333319909378</v>
      </c>
      <c r="F246" s="10" t="s">
        <v>436</v>
      </c>
      <c r="G246" s="4"/>
      <c r="H246" s="4"/>
      <c r="I246" s="10" t="str">
        <f>HYPERLINK("http://twitter.com/download/iphone","Twitter for iPhone")</f>
        <v>Twitter for iPhone</v>
      </c>
      <c r="J246" s="2">
        <v>5666</v>
      </c>
      <c r="K246" s="2">
        <v>997</v>
      </c>
      <c r="L246" s="2">
        <v>75</v>
      </c>
      <c r="M246" s="2"/>
      <c r="N246" s="8">
        <v>39858.414837962962</v>
      </c>
      <c r="O246" s="4"/>
      <c r="P246" s="3" t="s">
        <v>314</v>
      </c>
      <c r="Q246" s="4"/>
      <c r="R246" s="4"/>
      <c r="S246" s="9" t="str">
        <f>HYPERLINK("https://pbs.twimg.com/profile_images/871481132898021378/urPC8A2D.jpg","View")</f>
        <v>View</v>
      </c>
    </row>
    <row r="247" spans="1:19" ht="30">
      <c r="A247" s="8">
        <v>43356.655914351853</v>
      </c>
      <c r="B247" s="11" t="str">
        <f>HYPERLINK("https://twitter.com/iyashar_ir","@iyashar_ir")</f>
        <v>@iyashar_ir</v>
      </c>
      <c r="C247" s="6" t="s">
        <v>435</v>
      </c>
      <c r="D247" s="5" t="s">
        <v>434</v>
      </c>
      <c r="E247" s="9" t="str">
        <f>HYPERLINK("https://twitter.com/iyashar_ir/status/1040197026376560645","1040197026376560645")</f>
        <v>1040197026376560645</v>
      </c>
      <c r="F247" s="4"/>
      <c r="G247" s="4"/>
      <c r="H247" s="4"/>
      <c r="I247" s="10" t="str">
        <f>HYPERLINK("http://twitter.com/download/android","Twitter for Android")</f>
        <v>Twitter for Android</v>
      </c>
      <c r="J247" s="2">
        <v>160</v>
      </c>
      <c r="K247" s="2">
        <v>294</v>
      </c>
      <c r="L247" s="2">
        <v>1</v>
      </c>
      <c r="M247" s="2"/>
      <c r="N247" s="8">
        <v>40078.529039351852</v>
      </c>
      <c r="O247" s="4" t="s">
        <v>46</v>
      </c>
      <c r="P247" s="3" t="s">
        <v>433</v>
      </c>
      <c r="Q247" s="10" t="s">
        <v>432</v>
      </c>
      <c r="R247" s="4"/>
      <c r="S247" s="9" t="str">
        <f>HYPERLINK("https://pbs.twimg.com/profile_images/980500846117978114/pQ1g0PSj.jpg","View")</f>
        <v>View</v>
      </c>
    </row>
    <row r="248" spans="1:19" ht="30">
      <c r="A248" s="8">
        <v>43356.654317129629</v>
      </c>
      <c r="B248" s="11" t="str">
        <f>HYPERLINK("https://twitter.com/meysamdm","@meysamdm")</f>
        <v>@meysamdm</v>
      </c>
      <c r="C248" s="6" t="s">
        <v>176</v>
      </c>
      <c r="D248" s="5" t="s">
        <v>431</v>
      </c>
      <c r="E248" s="9" t="str">
        <f>HYPERLINK("https://twitter.com/meysamdm/status/1040196447617122304","1040196447617122304")</f>
        <v>1040196447617122304</v>
      </c>
      <c r="F248" s="4"/>
      <c r="G248" s="10" t="s">
        <v>430</v>
      </c>
      <c r="H248" s="4"/>
      <c r="I248" s="10" t="str">
        <f>HYPERLINK("http://twitter.com/download/android","Twitter for Android")</f>
        <v>Twitter for Android</v>
      </c>
      <c r="J248" s="2">
        <v>789</v>
      </c>
      <c r="K248" s="2">
        <v>413</v>
      </c>
      <c r="L248" s="2">
        <v>9</v>
      </c>
      <c r="M248" s="2"/>
      <c r="N248" s="8">
        <v>40976.73537037037</v>
      </c>
      <c r="O248" s="4" t="s">
        <v>2</v>
      </c>
      <c r="P248" s="3" t="s">
        <v>173</v>
      </c>
      <c r="Q248" s="4"/>
      <c r="R248" s="4"/>
      <c r="S248" s="9" t="str">
        <f>HYPERLINK("https://pbs.twimg.com/profile_images/1034669741552484352/1FzNMw41.jpg","View")</f>
        <v>View</v>
      </c>
    </row>
    <row r="249" spans="1:19" ht="12.5">
      <c r="A249" s="8">
        <v>43356.654074074075</v>
      </c>
      <c r="B249" s="11" t="str">
        <f>HYPERLINK("https://twitter.com/sadra_amlashi","@sadra_amlashi")</f>
        <v>@sadra_amlashi</v>
      </c>
      <c r="C249" s="6" t="s">
        <v>63</v>
      </c>
      <c r="D249" s="5" t="s">
        <v>429</v>
      </c>
      <c r="E249" s="9" t="str">
        <f>HYPERLINK("https://twitter.com/sadra_amlashi/status/1040196357842235392","1040196357842235392")</f>
        <v>1040196357842235392</v>
      </c>
      <c r="F249" s="4"/>
      <c r="G249" s="10" t="s">
        <v>428</v>
      </c>
      <c r="H249" s="4"/>
      <c r="I249" s="10" t="str">
        <f>HYPERLINK("http://twitter.com/download/iphone","Twitter for iPhone")</f>
        <v>Twitter for iPhone</v>
      </c>
      <c r="J249" s="2">
        <v>868</v>
      </c>
      <c r="K249" s="2">
        <v>342</v>
      </c>
      <c r="L249" s="2">
        <v>15</v>
      </c>
      <c r="M249" s="2"/>
      <c r="N249" s="8">
        <v>41156.425138888888</v>
      </c>
      <c r="O249" s="4" t="s">
        <v>6</v>
      </c>
      <c r="P249" s="3" t="s">
        <v>60</v>
      </c>
      <c r="Q249" s="10" t="s">
        <v>59</v>
      </c>
      <c r="R249" s="4"/>
      <c r="S249" s="9" t="str">
        <f>HYPERLINK("https://pbs.twimg.com/profile_images/881660508595773440/Hk2Vo5WG.jpg","View")</f>
        <v>View</v>
      </c>
    </row>
    <row r="250" spans="1:19" ht="20">
      <c r="A250" s="8">
        <v>43356.652870370366</v>
      </c>
      <c r="B250" s="11" t="str">
        <f>HYPERLINK("https://twitter.com/gadirsa1","@gadirsa1")</f>
        <v>@gadirsa1</v>
      </c>
      <c r="C250" s="6" t="s">
        <v>427</v>
      </c>
      <c r="D250" s="5" t="s">
        <v>426</v>
      </c>
      <c r="E250" s="9" t="str">
        <f>HYPERLINK("https://twitter.com/gadirsa1/status/1040195922838396930","1040195922838396930")</f>
        <v>1040195922838396930</v>
      </c>
      <c r="F250" s="4"/>
      <c r="G250" s="4"/>
      <c r="H250" s="4"/>
      <c r="I250" s="10" t="str">
        <f>HYPERLINK("http://twitter.com/download/iphone","Twitter for iPhone")</f>
        <v>Twitter for iPhone</v>
      </c>
      <c r="J250" s="2">
        <v>1324</v>
      </c>
      <c r="K250" s="2">
        <v>2376</v>
      </c>
      <c r="L250" s="2">
        <v>9</v>
      </c>
      <c r="M250" s="2"/>
      <c r="N250" s="8">
        <v>40612.476967592593</v>
      </c>
      <c r="O250" s="4" t="s">
        <v>425</v>
      </c>
      <c r="P250" s="3" t="s">
        <v>424</v>
      </c>
      <c r="Q250" s="10" t="s">
        <v>423</v>
      </c>
      <c r="R250" s="4"/>
      <c r="S250" s="9" t="str">
        <f>HYPERLINK("https://pbs.twimg.com/profile_images/998961530799505409/jKHcmjf6.jpg","View")</f>
        <v>View</v>
      </c>
    </row>
    <row r="251" spans="1:19" ht="12.5">
      <c r="A251" s="8">
        <v>43356.651273148149</v>
      </c>
      <c r="B251" s="11" t="str">
        <f>HYPERLINK("https://twitter.com/straxico","@straxico")</f>
        <v>@straxico</v>
      </c>
      <c r="C251" s="6" t="s">
        <v>422</v>
      </c>
      <c r="D251" s="5" t="s">
        <v>421</v>
      </c>
      <c r="E251" s="9" t="str">
        <f>HYPERLINK("https://twitter.com/straxico/status/1040195343336525824","1040195343336525824")</f>
        <v>1040195343336525824</v>
      </c>
      <c r="F251" s="4"/>
      <c r="G251" s="4"/>
      <c r="H251" s="4"/>
      <c r="I251" s="10" t="str">
        <f>HYPERLINK("http://twitter.com/download/android","Twitter for Android")</f>
        <v>Twitter for Android</v>
      </c>
      <c r="J251" s="2">
        <v>151</v>
      </c>
      <c r="K251" s="2">
        <v>167</v>
      </c>
      <c r="L251" s="2">
        <v>2</v>
      </c>
      <c r="M251" s="2"/>
      <c r="N251" s="8">
        <v>40501.85601851852</v>
      </c>
      <c r="O251" s="4" t="s">
        <v>46</v>
      </c>
      <c r="P251" s="3" t="s">
        <v>420</v>
      </c>
      <c r="Q251" s="10" t="s">
        <v>419</v>
      </c>
      <c r="R251" s="4"/>
      <c r="S251" s="9" t="str">
        <f>HYPERLINK("https://pbs.twimg.com/profile_images/1015634965579608067/IulS6iUh.jpg","View")</f>
        <v>View</v>
      </c>
    </row>
    <row r="252" spans="1:19" ht="30">
      <c r="A252" s="8">
        <v>43356.646770833337</v>
      </c>
      <c r="B252" s="11" t="str">
        <f>HYPERLINK("https://twitter.com/mrhamedr","@mrhamedr")</f>
        <v>@mrhamedr</v>
      </c>
      <c r="C252" s="6" t="s">
        <v>418</v>
      </c>
      <c r="D252" s="5" t="s">
        <v>417</v>
      </c>
      <c r="E252" s="9" t="str">
        <f>HYPERLINK("https://twitter.com/mrhamedr/status/1040193710703685632","1040193710703685632")</f>
        <v>1040193710703685632</v>
      </c>
      <c r="F252" s="4"/>
      <c r="G252" s="4"/>
      <c r="H252" s="4"/>
      <c r="I252" s="10" t="str">
        <f>HYPERLINK("http://twitter.com","Twitter Web Client")</f>
        <v>Twitter Web Client</v>
      </c>
      <c r="J252" s="2">
        <v>97</v>
      </c>
      <c r="K252" s="2">
        <v>205</v>
      </c>
      <c r="L252" s="2">
        <v>1</v>
      </c>
      <c r="M252" s="2"/>
      <c r="N252" s="8">
        <v>42893.545138888891</v>
      </c>
      <c r="O252" s="4" t="s">
        <v>416</v>
      </c>
      <c r="P252" s="3" t="s">
        <v>415</v>
      </c>
      <c r="Q252" s="4"/>
      <c r="R252" s="4"/>
      <c r="S252" s="9" t="str">
        <f>HYPERLINK("https://pbs.twimg.com/profile_images/1038306225862189062/Dd3vFmwB.jpg","View")</f>
        <v>View</v>
      </c>
    </row>
    <row r="253" spans="1:19" ht="20">
      <c r="A253" s="8">
        <v>43356.644189814819</v>
      </c>
      <c r="B253" s="11" t="str">
        <f>HYPERLINK("https://twitter.com/teami_me","@teami_me")</f>
        <v>@teami_me</v>
      </c>
      <c r="C253" s="6" t="s">
        <v>414</v>
      </c>
      <c r="D253" s="5" t="s">
        <v>413</v>
      </c>
      <c r="E253" s="9" t="str">
        <f>HYPERLINK("https://twitter.com/teami_me/status/1040192778117029888","1040192778117029888")</f>
        <v>1040192778117029888</v>
      </c>
      <c r="F253" s="4"/>
      <c r="G253" s="10" t="s">
        <v>412</v>
      </c>
      <c r="H253" s="4"/>
      <c r="I253" s="10" t="str">
        <f>HYPERLINK("http://twitter.com/download/android","Twitter for Android")</f>
        <v>Twitter for Android</v>
      </c>
      <c r="J253" s="2">
        <v>86</v>
      </c>
      <c r="K253" s="2">
        <v>262</v>
      </c>
      <c r="L253" s="2">
        <v>1</v>
      </c>
      <c r="M253" s="2"/>
      <c r="N253" s="8">
        <v>43142.711921296301</v>
      </c>
      <c r="O253" s="4"/>
      <c r="P253" s="3"/>
      <c r="Q253" s="10" t="s">
        <v>411</v>
      </c>
      <c r="R253" s="4"/>
      <c r="S253" s="9" t="str">
        <f>HYPERLINK("https://pbs.twimg.com/profile_images/962682243113156609/wtLO5n8w.jpg","View")</f>
        <v>View</v>
      </c>
    </row>
    <row r="254" spans="1:19" ht="30">
      <c r="A254" s="8">
        <v>43356.643391203703</v>
      </c>
      <c r="B254" s="11" t="str">
        <f>HYPERLINK("https://twitter.com/miadabrin","@miadabrin")</f>
        <v>@miadabrin</v>
      </c>
      <c r="C254" s="6" t="s">
        <v>410</v>
      </c>
      <c r="D254" s="5" t="s">
        <v>409</v>
      </c>
      <c r="E254" s="9" t="str">
        <f>HYPERLINK("https://twitter.com/miadabrin/status/1040192488319975425","1040192488319975425")</f>
        <v>1040192488319975425</v>
      </c>
      <c r="F254" s="4"/>
      <c r="G254" s="4"/>
      <c r="H254" s="4"/>
      <c r="I254" s="10" t="str">
        <f>HYPERLINK("http://twitter.com/download/android","Twitter for Android")</f>
        <v>Twitter for Android</v>
      </c>
      <c r="J254" s="2">
        <v>312</v>
      </c>
      <c r="K254" s="2">
        <v>715</v>
      </c>
      <c r="L254" s="2">
        <v>1</v>
      </c>
      <c r="M254" s="2"/>
      <c r="N254" s="8">
        <v>42240.917546296296</v>
      </c>
      <c r="O254" s="4"/>
      <c r="P254" s="3" t="s">
        <v>408</v>
      </c>
      <c r="Q254" s="4"/>
      <c r="R254" s="4"/>
      <c r="S254" s="9" t="str">
        <f>HYPERLINK("https://pbs.twimg.com/profile_images/1015638627404206080/C7YvrudT.jpg","View")</f>
        <v>View</v>
      </c>
    </row>
    <row r="255" spans="1:19" ht="12.5">
      <c r="A255" s="8">
        <v>43356.643194444448</v>
      </c>
      <c r="B255" s="11" t="str">
        <f>HYPERLINK("https://twitter.com/milad_behdad","@milad_behdad")</f>
        <v>@milad_behdad</v>
      </c>
      <c r="C255" s="6" t="s">
        <v>407</v>
      </c>
      <c r="D255" s="5" t="s">
        <v>406</v>
      </c>
      <c r="E255" s="9" t="str">
        <f>HYPERLINK("https://twitter.com/milad_behdad/status/1040192414277939200","1040192414277939200")</f>
        <v>1040192414277939200</v>
      </c>
      <c r="F255" s="4"/>
      <c r="G255" s="10" t="s">
        <v>405</v>
      </c>
      <c r="H255" s="4"/>
      <c r="I255" s="10" t="str">
        <f>HYPERLINK("http://twitter.com/download/iphone","Twitter for iPhone")</f>
        <v>Twitter for iPhone</v>
      </c>
      <c r="J255" s="2">
        <v>517</v>
      </c>
      <c r="K255" s="2">
        <v>1100</v>
      </c>
      <c r="L255" s="2">
        <v>0</v>
      </c>
      <c r="M255" s="2"/>
      <c r="N255" s="8">
        <v>41919.752511574072</v>
      </c>
      <c r="O255" s="4" t="s">
        <v>6</v>
      </c>
      <c r="P255" s="3" t="s">
        <v>404</v>
      </c>
      <c r="Q255" s="4"/>
      <c r="R255" s="4"/>
      <c r="S255" s="9" t="str">
        <f>HYPERLINK("https://pbs.twimg.com/profile_images/972076251421794304/zT1gMJ-5.jpg","View")</f>
        <v>View</v>
      </c>
    </row>
    <row r="256" spans="1:19" ht="12.5">
      <c r="A256" s="8">
        <v>43356.640405092592</v>
      </c>
      <c r="B256" s="11" t="str">
        <f>HYPERLINK("https://twitter.com/tomasz_tweets","@tomasz_tweets")</f>
        <v>@tomasz_tweets</v>
      </c>
      <c r="C256" s="6" t="s">
        <v>403</v>
      </c>
      <c r="D256" s="5" t="s">
        <v>402</v>
      </c>
      <c r="E256" s="9" t="str">
        <f>HYPERLINK("https://twitter.com/tomasz_tweets/status/1040191404566355968","1040191404566355968")</f>
        <v>1040191404566355968</v>
      </c>
      <c r="F256" s="4"/>
      <c r="G256" s="4"/>
      <c r="H256" s="4"/>
      <c r="I256" s="10" t="str">
        <f>HYPERLINK("http://twitter.com/download/android","Twitter for Android")</f>
        <v>Twitter for Android</v>
      </c>
      <c r="J256" s="2">
        <v>752</v>
      </c>
      <c r="K256" s="2">
        <v>334</v>
      </c>
      <c r="L256" s="2">
        <v>13</v>
      </c>
      <c r="M256" s="2"/>
      <c r="N256" s="8">
        <v>42391.022812499999</v>
      </c>
      <c r="O256" s="4"/>
      <c r="P256" s="3" t="s">
        <v>401</v>
      </c>
      <c r="Q256" s="4"/>
      <c r="R256" s="4"/>
      <c r="S256" s="9" t="str">
        <f>HYPERLINK("https://pbs.twimg.com/profile_images/1034937471325413376/HKfbpA9j.jpg","View")</f>
        <v>View</v>
      </c>
    </row>
    <row r="257" spans="1:19" ht="30">
      <c r="A257" s="8">
        <v>43356.639328703706</v>
      </c>
      <c r="B257" s="11" t="str">
        <f>HYPERLINK("https://twitter.com/khosikhosikhosi","@khosikhosikhosi")</f>
        <v>@khosikhosikhosi</v>
      </c>
      <c r="C257" s="6" t="s">
        <v>4</v>
      </c>
      <c r="D257" s="5" t="s">
        <v>400</v>
      </c>
      <c r="E257" s="9" t="str">
        <f>HYPERLINK("https://twitter.com/khosikhosikhosi/status/1040191015443984386","1040191015443984386")</f>
        <v>1040191015443984386</v>
      </c>
      <c r="F257" s="10" t="s">
        <v>399</v>
      </c>
      <c r="G257" s="4"/>
      <c r="H257" s="4"/>
      <c r="I257" s="10" t="str">
        <f>HYPERLINK("http://twitter.com/download/android","Twitter for Android")</f>
        <v>Twitter for Android</v>
      </c>
      <c r="J257" s="2">
        <v>1721</v>
      </c>
      <c r="K257" s="2">
        <v>511</v>
      </c>
      <c r="L257" s="2">
        <v>40</v>
      </c>
      <c r="M257" s="2"/>
      <c r="N257" s="8">
        <v>41500.858159722222</v>
      </c>
      <c r="O257" s="4" t="s">
        <v>2</v>
      </c>
      <c r="P257" s="3" t="s">
        <v>1</v>
      </c>
      <c r="Q257" s="10" t="s">
        <v>0</v>
      </c>
      <c r="R257" s="4"/>
      <c r="S257" s="9" t="str">
        <f>HYPERLINK("https://pbs.twimg.com/profile_images/975405984020664322/0LbA1kCS.jpg","View")</f>
        <v>View</v>
      </c>
    </row>
    <row r="258" spans="1:19" ht="20">
      <c r="A258" s="8">
        <v>43356.638090277775</v>
      </c>
      <c r="B258" s="11" t="str">
        <f>HYPERLINK("https://twitter.com/Atabakakson","@Atabakakson")</f>
        <v>@Atabakakson</v>
      </c>
      <c r="C258" s="6" t="s">
        <v>34</v>
      </c>
      <c r="D258" s="5" t="s">
        <v>398</v>
      </c>
      <c r="E258" s="9" t="str">
        <f>HYPERLINK("https://twitter.com/Atabakakson/status/1040190568402436097","1040190568402436097")</f>
        <v>1040190568402436097</v>
      </c>
      <c r="F258" s="4"/>
      <c r="G258" s="4"/>
      <c r="H258" s="4"/>
      <c r="I258" s="10" t="str">
        <f>HYPERLINK("http://twitter.com/download/iphone","Twitter for iPhone")</f>
        <v>Twitter for iPhone</v>
      </c>
      <c r="J258" s="2">
        <v>2084</v>
      </c>
      <c r="K258" s="2">
        <v>2768</v>
      </c>
      <c r="L258" s="2">
        <v>14</v>
      </c>
      <c r="M258" s="2"/>
      <c r="N258" s="8">
        <v>40837.660821759258</v>
      </c>
      <c r="O258" s="4" t="s">
        <v>32</v>
      </c>
      <c r="P258" s="3" t="s">
        <v>31</v>
      </c>
      <c r="Q258" s="10" t="s">
        <v>30</v>
      </c>
      <c r="R258" s="4"/>
      <c r="S258" s="9" t="str">
        <f>HYPERLINK("https://pbs.twimg.com/profile_images/1019290045600141312/fdmaNjBb.jpg","View")</f>
        <v>View</v>
      </c>
    </row>
    <row r="259" spans="1:19" ht="20">
      <c r="A259" s="8">
        <v>43356.633668981478</v>
      </c>
      <c r="B259" s="11" t="str">
        <f>HYPERLINK("https://twitter.com/RVahidian","@RVahidian")</f>
        <v>@RVahidian</v>
      </c>
      <c r="C259" s="6" t="s">
        <v>397</v>
      </c>
      <c r="D259" s="5" t="s">
        <v>396</v>
      </c>
      <c r="E259" s="9" t="str">
        <f>HYPERLINK("https://twitter.com/RVahidian/status/1040188962667732992","1040188962667732992")</f>
        <v>1040188962667732992</v>
      </c>
      <c r="F259" s="4"/>
      <c r="G259" s="10" t="s">
        <v>395</v>
      </c>
      <c r="H259" s="4"/>
      <c r="I259" s="10" t="str">
        <f>HYPERLINK("http://twitter.com/download/android","Twitter for Android")</f>
        <v>Twitter for Android</v>
      </c>
      <c r="J259" s="2">
        <v>7607</v>
      </c>
      <c r="K259" s="2">
        <v>982</v>
      </c>
      <c r="L259" s="2">
        <v>289</v>
      </c>
      <c r="M259" s="2"/>
      <c r="N259" s="8">
        <v>40710.739328703705</v>
      </c>
      <c r="O259" s="4" t="s">
        <v>394</v>
      </c>
      <c r="P259" s="3" t="s">
        <v>393</v>
      </c>
      <c r="Q259" s="10" t="s">
        <v>392</v>
      </c>
      <c r="R259" s="4"/>
      <c r="S259" s="9" t="str">
        <f>HYPERLINK("https://pbs.twimg.com/profile_images/1004697094404427778/W0-j1zm0.jpg","View")</f>
        <v>View</v>
      </c>
    </row>
    <row r="260" spans="1:19" ht="40">
      <c r="A260" s="8">
        <v>43356.628391203703</v>
      </c>
      <c r="B260" s="11" t="str">
        <f>HYPERLINK("https://twitter.com/tired_curly","@tired_curly")</f>
        <v>@tired_curly</v>
      </c>
      <c r="C260" s="6" t="s">
        <v>389</v>
      </c>
      <c r="D260" s="5" t="s">
        <v>391</v>
      </c>
      <c r="E260" s="9" t="str">
        <f>HYPERLINK("https://twitter.com/tired_curly/status/1040187050543271936","1040187050543271936")</f>
        <v>1040187050543271936</v>
      </c>
      <c r="F260" s="10" t="s">
        <v>390</v>
      </c>
      <c r="G260" s="4"/>
      <c r="H260" s="4"/>
      <c r="I260" s="10" t="str">
        <f>HYPERLINK("http://twitter.com/download/iphone","Twitter for iPhone")</f>
        <v>Twitter for iPhone</v>
      </c>
      <c r="J260" s="2">
        <v>330</v>
      </c>
      <c r="K260" s="2">
        <v>540</v>
      </c>
      <c r="L260" s="2">
        <v>4</v>
      </c>
      <c r="M260" s="2"/>
      <c r="N260" s="8">
        <v>42738.801215277781</v>
      </c>
      <c r="O260" s="4" t="s">
        <v>387</v>
      </c>
      <c r="P260" s="3" t="s">
        <v>386</v>
      </c>
      <c r="Q260" s="4"/>
      <c r="R260" s="4"/>
      <c r="S260" s="9" t="str">
        <f>HYPERLINK("https://pbs.twimg.com/profile_images/1024019699447865344/rR1u_3Hx.jpg","View")</f>
        <v>View</v>
      </c>
    </row>
    <row r="261" spans="1:19" ht="20">
      <c r="A261" s="8">
        <v>43356.625127314815</v>
      </c>
      <c r="B261" s="11" t="str">
        <f>HYPERLINK("https://twitter.com/tired_curly","@tired_curly")</f>
        <v>@tired_curly</v>
      </c>
      <c r="C261" s="6" t="s">
        <v>389</v>
      </c>
      <c r="D261" s="5" t="s">
        <v>388</v>
      </c>
      <c r="E261" s="9" t="str">
        <f>HYPERLINK("https://twitter.com/tired_curly/status/1040185869821534215","1040185869821534215")</f>
        <v>1040185869821534215</v>
      </c>
      <c r="F261" s="4"/>
      <c r="G261" s="4"/>
      <c r="H261" s="4"/>
      <c r="I261" s="10" t="str">
        <f>HYPERLINK("http://twitter.com/download/iphone","Twitter for iPhone")</f>
        <v>Twitter for iPhone</v>
      </c>
      <c r="J261" s="2">
        <v>330</v>
      </c>
      <c r="K261" s="2">
        <v>540</v>
      </c>
      <c r="L261" s="2">
        <v>4</v>
      </c>
      <c r="M261" s="2"/>
      <c r="N261" s="8">
        <v>42738.801215277781</v>
      </c>
      <c r="O261" s="4" t="s">
        <v>387</v>
      </c>
      <c r="P261" s="3" t="s">
        <v>386</v>
      </c>
      <c r="Q261" s="4"/>
      <c r="R261" s="4"/>
      <c r="S261" s="9" t="str">
        <f>HYPERLINK("https://pbs.twimg.com/profile_images/1024019699447865344/rR1u_3Hx.jpg","View")</f>
        <v>View</v>
      </c>
    </row>
    <row r="262" spans="1:19" ht="40">
      <c r="A262" s="8">
        <v>43356.622083333335</v>
      </c>
      <c r="B262" s="11" t="str">
        <f>HYPERLINK("https://twitter.com/_HamidB","@_HamidB")</f>
        <v>@_HamidB</v>
      </c>
      <c r="C262" s="6" t="s">
        <v>258</v>
      </c>
      <c r="D262" s="5" t="s">
        <v>385</v>
      </c>
      <c r="E262" s="9" t="str">
        <f>HYPERLINK("https://twitter.com/_HamidB/status/1040184765540978688","1040184765540978688")</f>
        <v>1040184765540978688</v>
      </c>
      <c r="F262" s="4"/>
      <c r="G262" s="10" t="s">
        <v>384</v>
      </c>
      <c r="H262" s="4"/>
      <c r="I262" s="10" t="str">
        <f>HYPERLINK("http://twitter.com/download/android","Twitter for Android")</f>
        <v>Twitter for Android</v>
      </c>
      <c r="J262" s="2">
        <v>148</v>
      </c>
      <c r="K262" s="2">
        <v>140</v>
      </c>
      <c r="L262" s="2">
        <v>1</v>
      </c>
      <c r="M262" s="2"/>
      <c r="N262" s="8">
        <v>42347.653078703705</v>
      </c>
      <c r="O262" s="4"/>
      <c r="P262" s="3" t="s">
        <v>256</v>
      </c>
      <c r="Q262" s="10" t="s">
        <v>255</v>
      </c>
      <c r="R262" s="4"/>
      <c r="S262" s="9" t="str">
        <f>HYPERLINK("https://pbs.twimg.com/profile_images/862552671903002626/JFYq0nVu.jpg","View")</f>
        <v>View</v>
      </c>
    </row>
    <row r="263" spans="1:19" ht="20">
      <c r="A263" s="8">
        <v>43356.62128472222</v>
      </c>
      <c r="B263" s="11" t="str">
        <f>HYPERLINK("https://twitter.com/sadra_amlashi","@sadra_amlashi")</f>
        <v>@sadra_amlashi</v>
      </c>
      <c r="C263" s="6" t="s">
        <v>63</v>
      </c>
      <c r="D263" s="5" t="s">
        <v>383</v>
      </c>
      <c r="E263" s="9" t="str">
        <f>HYPERLINK("https://twitter.com/sadra_amlashi/status/1040184477333499904","1040184477333499904")</f>
        <v>1040184477333499904</v>
      </c>
      <c r="F263" s="4"/>
      <c r="G263" s="4"/>
      <c r="H263" s="4"/>
      <c r="I263" s="10" t="str">
        <f>HYPERLINK("http://twitter.com/download/iphone","Twitter for iPhone")</f>
        <v>Twitter for iPhone</v>
      </c>
      <c r="J263" s="2">
        <v>866</v>
      </c>
      <c r="K263" s="2">
        <v>342</v>
      </c>
      <c r="L263" s="2">
        <v>15</v>
      </c>
      <c r="M263" s="2"/>
      <c r="N263" s="8">
        <v>41156.425138888888</v>
      </c>
      <c r="O263" s="4" t="s">
        <v>6</v>
      </c>
      <c r="P263" s="3" t="s">
        <v>60</v>
      </c>
      <c r="Q263" s="10" t="s">
        <v>59</v>
      </c>
      <c r="R263" s="4"/>
      <c r="S263" s="9" t="str">
        <f>HYPERLINK("https://pbs.twimg.com/profile_images/881660508595773440/Hk2Vo5WG.jpg","View")</f>
        <v>View</v>
      </c>
    </row>
    <row r="264" spans="1:19" ht="20">
      <c r="A264" s="8">
        <v>43356.620405092588</v>
      </c>
      <c r="B264" s="11" t="str">
        <f>HYPERLINK("https://twitter.com/Atabakakson","@Atabakakson")</f>
        <v>@Atabakakson</v>
      </c>
      <c r="C264" s="6" t="s">
        <v>34</v>
      </c>
      <c r="D264" s="5" t="s">
        <v>382</v>
      </c>
      <c r="E264" s="9" t="str">
        <f>HYPERLINK("https://twitter.com/Atabakakson/status/1040184159375900672","1040184159375900672")</f>
        <v>1040184159375900672</v>
      </c>
      <c r="F264" s="4"/>
      <c r="G264" s="4"/>
      <c r="H264" s="4"/>
      <c r="I264" s="10" t="str">
        <f>HYPERLINK("http://twitter.com/download/iphone","Twitter for iPhone")</f>
        <v>Twitter for iPhone</v>
      </c>
      <c r="J264" s="2">
        <v>2084</v>
      </c>
      <c r="K264" s="2">
        <v>2768</v>
      </c>
      <c r="L264" s="2">
        <v>14</v>
      </c>
      <c r="M264" s="2"/>
      <c r="N264" s="8">
        <v>40837.660821759258</v>
      </c>
      <c r="O264" s="4" t="s">
        <v>32</v>
      </c>
      <c r="P264" s="3" t="s">
        <v>31</v>
      </c>
      <c r="Q264" s="10" t="s">
        <v>30</v>
      </c>
      <c r="R264" s="4"/>
      <c r="S264" s="9" t="str">
        <f>HYPERLINK("https://pbs.twimg.com/profile_images/1019290045600141312/fdmaNjBb.jpg","View")</f>
        <v>View</v>
      </c>
    </row>
    <row r="265" spans="1:19" ht="20">
      <c r="A265" s="8">
        <v>43356.620115740741</v>
      </c>
      <c r="B265" s="11" t="str">
        <f>HYPERLINK("https://twitter.com/oraclenik","@oraclenik")</f>
        <v>@oraclenik</v>
      </c>
      <c r="C265" s="6" t="s">
        <v>339</v>
      </c>
      <c r="D265" s="5" t="s">
        <v>381</v>
      </c>
      <c r="E265" s="9" t="str">
        <f>HYPERLINK("https://twitter.com/oraclenik/status/1040184051578138624","1040184051578138624")</f>
        <v>1040184051578138624</v>
      </c>
      <c r="F265" s="4"/>
      <c r="G265" s="4"/>
      <c r="H265" s="4"/>
      <c r="I265" s="10" t="str">
        <f>HYPERLINK("http://twitter.com/download/android","Twitter for Android")</f>
        <v>Twitter for Android</v>
      </c>
      <c r="J265" s="2">
        <v>718</v>
      </c>
      <c r="K265" s="2">
        <v>509</v>
      </c>
      <c r="L265" s="2">
        <v>2</v>
      </c>
      <c r="M265" s="2"/>
      <c r="N265" s="8">
        <v>41829.046388888892</v>
      </c>
      <c r="O265" s="4" t="s">
        <v>337</v>
      </c>
      <c r="P265" s="3" t="s">
        <v>336</v>
      </c>
      <c r="Q265" s="10" t="s">
        <v>335</v>
      </c>
      <c r="R265" s="4"/>
      <c r="S265" s="9" t="str">
        <f>HYPERLINK("https://pbs.twimg.com/profile_images/936160887802662912/9puEYHpD.jpg","View")</f>
        <v>View</v>
      </c>
    </row>
    <row r="266" spans="1:19" ht="20">
      <c r="A266" s="8">
        <v>43356.619467592594</v>
      </c>
      <c r="B266" s="11" t="str">
        <f>HYPERLINK("https://twitter.com/samira_gh_am","@samira_gh_am")</f>
        <v>@samira_gh_am</v>
      </c>
      <c r="C266" s="6" t="s">
        <v>380</v>
      </c>
      <c r="D266" s="5" t="s">
        <v>379</v>
      </c>
      <c r="E266" s="9" t="str">
        <f>HYPERLINK("https://twitter.com/samira_gh_am/status/1040183818014089216","1040183818014089216")</f>
        <v>1040183818014089216</v>
      </c>
      <c r="F266" s="4"/>
      <c r="G266" s="4"/>
      <c r="H266" s="4"/>
      <c r="I266" s="10" t="str">
        <f>HYPERLINK("http://twitter.com/download/iphone","Twitter for iPhone")</f>
        <v>Twitter for iPhone</v>
      </c>
      <c r="J266" s="2">
        <v>301</v>
      </c>
      <c r="K266" s="2">
        <v>655</v>
      </c>
      <c r="L266" s="2">
        <v>3</v>
      </c>
      <c r="M266" s="2"/>
      <c r="N266" s="8">
        <v>41032.462777777779</v>
      </c>
      <c r="O266" s="4" t="s">
        <v>27</v>
      </c>
      <c r="P266" s="3"/>
      <c r="Q266" s="4"/>
      <c r="R266" s="4"/>
      <c r="S266" s="9" t="str">
        <f>HYPERLINK("https://pbs.twimg.com/profile_images/963098811655688192/bwHixoir.jpg","View")</f>
        <v>View</v>
      </c>
    </row>
    <row r="267" spans="1:19" ht="30">
      <c r="A267" s="8">
        <v>43356.616493055553</v>
      </c>
      <c r="B267" s="11" t="str">
        <f>HYPERLINK("https://twitter.com/5aghar","@5aghar")</f>
        <v>@5aghar</v>
      </c>
      <c r="C267" s="6" t="s">
        <v>378</v>
      </c>
      <c r="D267" s="5" t="s">
        <v>377</v>
      </c>
      <c r="E267" s="9" t="str">
        <f>HYPERLINK("https://twitter.com/5aghar/status/1040182739843133440","1040182739843133440")</f>
        <v>1040182739843133440</v>
      </c>
      <c r="F267" s="4"/>
      <c r="G267" s="10" t="s">
        <v>376</v>
      </c>
      <c r="H267" s="4"/>
      <c r="I267" s="10" t="str">
        <f>HYPERLINK("http://twitter.com/download/android","Twitter for Android")</f>
        <v>Twitter for Android</v>
      </c>
      <c r="J267" s="2">
        <v>208</v>
      </c>
      <c r="K267" s="2">
        <v>142</v>
      </c>
      <c r="L267" s="2">
        <v>2</v>
      </c>
      <c r="M267" s="2"/>
      <c r="N267" s="8">
        <v>41750.554837962962</v>
      </c>
      <c r="O267" s="4" t="s">
        <v>76</v>
      </c>
      <c r="P267" s="3" t="s">
        <v>375</v>
      </c>
      <c r="Q267" s="4"/>
      <c r="R267" s="4"/>
      <c r="S267" s="9" t="str">
        <f>HYPERLINK("https://pbs.twimg.com/profile_images/1038060819488096256/Kgge68Gi.jpg","View")</f>
        <v>View</v>
      </c>
    </row>
    <row r="268" spans="1:19" ht="30">
      <c r="A268" s="8">
        <v>43356.616284722222</v>
      </c>
      <c r="B268" s="11" t="str">
        <f>HYPERLINK("https://twitter.com/aminkhss","@aminkhss")</f>
        <v>@aminkhss</v>
      </c>
      <c r="C268" s="6" t="s">
        <v>132</v>
      </c>
      <c r="D268" s="5" t="s">
        <v>374</v>
      </c>
      <c r="E268" s="9" t="str">
        <f>HYPERLINK("https://twitter.com/aminkhss/status/1040182663401885697","1040182663401885697")</f>
        <v>1040182663401885697</v>
      </c>
      <c r="F268" s="4"/>
      <c r="G268" s="10" t="s">
        <v>373</v>
      </c>
      <c r="H268" s="4"/>
      <c r="I268" s="10" t="str">
        <f>HYPERLINK("http://twitter.com/download/android","Twitter for Android")</f>
        <v>Twitter for Android</v>
      </c>
      <c r="J268" s="2">
        <v>2950</v>
      </c>
      <c r="K268" s="2">
        <v>885</v>
      </c>
      <c r="L268" s="2">
        <v>167</v>
      </c>
      <c r="M268" s="2"/>
      <c r="N268" s="8">
        <v>41580.707256944443</v>
      </c>
      <c r="O268" s="4" t="s">
        <v>6</v>
      </c>
      <c r="P268" s="3" t="s">
        <v>129</v>
      </c>
      <c r="Q268" s="10" t="s">
        <v>128</v>
      </c>
      <c r="R268" s="4"/>
      <c r="S268" s="9" t="str">
        <f>HYPERLINK("https://pbs.twimg.com/profile_images/1008678295490179072/YQFN-d3k.jpg","View")</f>
        <v>View</v>
      </c>
    </row>
    <row r="269" spans="1:19" ht="12.5">
      <c r="A269" s="8">
        <v>43356.615648148145</v>
      </c>
      <c r="B269" s="11" t="str">
        <f>HYPERLINK("https://twitter.com/Mahankhoshi_art","@Mahankhoshi_art")</f>
        <v>@Mahankhoshi_art</v>
      </c>
      <c r="C269" s="6" t="s">
        <v>24</v>
      </c>
      <c r="D269" s="5" t="s">
        <v>372</v>
      </c>
      <c r="E269" s="9" t="str">
        <f>HYPERLINK("https://twitter.com/Mahankhoshi_art/status/1040182432501248000","1040182432501248000")</f>
        <v>1040182432501248000</v>
      </c>
      <c r="F269" s="4"/>
      <c r="G269" s="10" t="s">
        <v>371</v>
      </c>
      <c r="H269" s="4"/>
      <c r="I269" s="10" t="str">
        <f>HYPERLINK("http://twitter.com/download/android","Twitter for Android")</f>
        <v>Twitter for Android</v>
      </c>
      <c r="J269" s="2">
        <v>45</v>
      </c>
      <c r="K269" s="2">
        <v>31</v>
      </c>
      <c r="L269" s="2">
        <v>1</v>
      </c>
      <c r="M269" s="2"/>
      <c r="N269" s="8">
        <v>42908.757349537038</v>
      </c>
      <c r="O269" s="4" t="s">
        <v>22</v>
      </c>
      <c r="P269" s="3" t="s">
        <v>21</v>
      </c>
      <c r="Q269" s="10" t="s">
        <v>20</v>
      </c>
      <c r="R269" s="4"/>
      <c r="S269" s="9" t="str">
        <f>HYPERLINK("https://pbs.twimg.com/profile_images/1009725231567724544/Gg7ze3Ig.jpg","View")</f>
        <v>View</v>
      </c>
    </row>
    <row r="270" spans="1:19" ht="40">
      <c r="A270" s="8">
        <v>43356.614884259259</v>
      </c>
      <c r="B270" s="11" t="str">
        <f>HYPERLINK("https://twitter.com/masoud_tolu","@masoud_tolu")</f>
        <v>@masoud_tolu</v>
      </c>
      <c r="C270" s="6" t="s">
        <v>124</v>
      </c>
      <c r="D270" s="5" t="s">
        <v>370</v>
      </c>
      <c r="E270" s="9" t="str">
        <f>HYPERLINK("https://twitter.com/masoud_tolu/status/1040182157417881601","1040182157417881601")</f>
        <v>1040182157417881601</v>
      </c>
      <c r="F270" s="4"/>
      <c r="G270" s="4"/>
      <c r="H270" s="4"/>
      <c r="I270" s="10" t="str">
        <f>HYPERLINK("http://twitter.com/download/android","Twitter for Android")</f>
        <v>Twitter for Android</v>
      </c>
      <c r="J270" s="2">
        <v>73</v>
      </c>
      <c r="K270" s="2">
        <v>99</v>
      </c>
      <c r="L270" s="2">
        <v>1</v>
      </c>
      <c r="M270" s="2"/>
      <c r="N270" s="8">
        <v>40228.847442129627</v>
      </c>
      <c r="O270" s="4" t="s">
        <v>122</v>
      </c>
      <c r="P270" s="3" t="s">
        <v>121</v>
      </c>
      <c r="Q270" s="4"/>
      <c r="R270" s="4"/>
      <c r="S270" s="9" t="str">
        <f>HYPERLINK("https://pbs.twimg.com/profile_images/962774835448500225/yWjsC2zO.jpg","View")</f>
        <v>View</v>
      </c>
    </row>
    <row r="271" spans="1:19" ht="12.5">
      <c r="A271" s="8">
        <v>43356.61341435185</v>
      </c>
      <c r="B271" s="11" t="str">
        <f>HYPERLINK("https://twitter.com/Vaaaez","@Vaaaez")</f>
        <v>@Vaaaez</v>
      </c>
      <c r="C271" s="6" t="s">
        <v>9</v>
      </c>
      <c r="D271" s="5" t="s">
        <v>369</v>
      </c>
      <c r="E271" s="9" t="str">
        <f>HYPERLINK("https://twitter.com/Vaaaez/status/1040181622270816256","1040181622270816256")</f>
        <v>1040181622270816256</v>
      </c>
      <c r="F271" s="4"/>
      <c r="G271" s="10" t="s">
        <v>368</v>
      </c>
      <c r="H271" s="4"/>
      <c r="I271" s="10" t="str">
        <f>HYPERLINK("http://twitter.com/download/iphone","Twitter for iPhone")</f>
        <v>Twitter for iPhone</v>
      </c>
      <c r="J271" s="2">
        <v>480</v>
      </c>
      <c r="K271" s="2">
        <v>303</v>
      </c>
      <c r="L271" s="2">
        <v>6</v>
      </c>
      <c r="M271" s="2"/>
      <c r="N271" s="8">
        <v>42011.652013888888</v>
      </c>
      <c r="O271" s="4" t="s">
        <v>6</v>
      </c>
      <c r="P271" s="3" t="s">
        <v>5</v>
      </c>
      <c r="Q271" s="4"/>
      <c r="R271" s="4"/>
      <c r="S271" s="9" t="str">
        <f>HYPERLINK("https://pbs.twimg.com/profile_images/1036692329040683008/JvIVCeZb.jpg","View")</f>
        <v>View</v>
      </c>
    </row>
    <row r="272" spans="1:19" ht="30">
      <c r="A272" s="8">
        <v>43356.610393518524</v>
      </c>
      <c r="B272" s="11" t="str">
        <f>HYPERLINK("https://twitter.com/meysamdm","@meysamdm")</f>
        <v>@meysamdm</v>
      </c>
      <c r="C272" s="6" t="s">
        <v>176</v>
      </c>
      <c r="D272" s="5" t="s">
        <v>367</v>
      </c>
      <c r="E272" s="9" t="str">
        <f>HYPERLINK("https://twitter.com/meysamdm/status/1040180530472542209","1040180530472542209")</f>
        <v>1040180530472542209</v>
      </c>
      <c r="F272" s="4"/>
      <c r="G272" s="4"/>
      <c r="H272" s="4"/>
      <c r="I272" s="10" t="str">
        <f>HYPERLINK("http://twitter.com/download/android","Twitter for Android")</f>
        <v>Twitter for Android</v>
      </c>
      <c r="J272" s="2">
        <v>786</v>
      </c>
      <c r="K272" s="2">
        <v>410</v>
      </c>
      <c r="L272" s="2">
        <v>9</v>
      </c>
      <c r="M272" s="2"/>
      <c r="N272" s="8">
        <v>40976.73537037037</v>
      </c>
      <c r="O272" s="4" t="s">
        <v>2</v>
      </c>
      <c r="P272" s="3" t="s">
        <v>173</v>
      </c>
      <c r="Q272" s="4"/>
      <c r="R272" s="4"/>
      <c r="S272" s="9" t="str">
        <f>HYPERLINK("https://pbs.twimg.com/profile_images/1034669741552484352/1FzNMw41.jpg","View")</f>
        <v>View</v>
      </c>
    </row>
    <row r="273" spans="1:19" ht="30">
      <c r="A273" s="8">
        <v>43356.61037037037</v>
      </c>
      <c r="B273" s="11" t="str">
        <f>HYPERLINK("https://twitter.com/mshahamirian","@mshahamirian")</f>
        <v>@mshahamirian</v>
      </c>
      <c r="C273" s="6" t="s">
        <v>332</v>
      </c>
      <c r="D273" s="5" t="s">
        <v>366</v>
      </c>
      <c r="E273" s="9" t="str">
        <f>HYPERLINK("https://twitter.com/mshahamirian/status/1040180522218082304","1040180522218082304")</f>
        <v>1040180522218082304</v>
      </c>
      <c r="F273" s="4"/>
      <c r="G273" s="4"/>
      <c r="H273" s="4"/>
      <c r="I273" s="10" t="str">
        <f>HYPERLINK("https://about.twitter.com/products/tweetdeck","TweetDeck")</f>
        <v>TweetDeck</v>
      </c>
      <c r="J273" s="2">
        <v>786</v>
      </c>
      <c r="K273" s="2">
        <v>194</v>
      </c>
      <c r="L273" s="2">
        <v>35</v>
      </c>
      <c r="M273" s="2"/>
      <c r="N273" s="8">
        <v>40455.097233796296</v>
      </c>
      <c r="O273" s="4" t="s">
        <v>330</v>
      </c>
      <c r="P273" s="3" t="s">
        <v>329</v>
      </c>
      <c r="Q273" s="10" t="s">
        <v>328</v>
      </c>
      <c r="R273" s="4"/>
      <c r="S273" s="9" t="str">
        <f>HYPERLINK("https://pbs.twimg.com/profile_images/944343511851327488/PFnFf38M.jpg","View")</f>
        <v>View</v>
      </c>
    </row>
    <row r="274" spans="1:19" ht="30">
      <c r="A274" s="8">
        <v>43356.608831018515</v>
      </c>
      <c r="B274" s="11" t="str">
        <f>HYPERLINK("https://twitter.com/_setare_k","@_setare_k")</f>
        <v>@_setare_k</v>
      </c>
      <c r="C274" s="6" t="s">
        <v>279</v>
      </c>
      <c r="D274" s="5" t="s">
        <v>365</v>
      </c>
      <c r="E274" s="9" t="str">
        <f>HYPERLINK("https://twitter.com/_setare_k/status/1040179964178587648","1040179964178587648")</f>
        <v>1040179964178587648</v>
      </c>
      <c r="F274" s="4"/>
      <c r="G274" s="4"/>
      <c r="H274" s="4"/>
      <c r="I274" s="10" t="str">
        <f>HYPERLINK("http://twitter.com/download/android","Twitter for Android")</f>
        <v>Twitter for Android</v>
      </c>
      <c r="J274" s="2">
        <v>681</v>
      </c>
      <c r="K274" s="2">
        <v>563</v>
      </c>
      <c r="L274" s="2">
        <v>3</v>
      </c>
      <c r="M274" s="2"/>
      <c r="N274" s="8">
        <v>41410.792627314819</v>
      </c>
      <c r="O274" s="4" t="s">
        <v>27</v>
      </c>
      <c r="P274" s="3"/>
      <c r="Q274" s="4"/>
      <c r="R274" s="4"/>
      <c r="S274" s="9" t="str">
        <f>HYPERLINK("https://pbs.twimg.com/profile_images/1028973738304446466/wNyYOY9x.jpg","View")</f>
        <v>View</v>
      </c>
    </row>
    <row r="275" spans="1:19" ht="20">
      <c r="A275" s="8">
        <v>43356.608310185184</v>
      </c>
      <c r="B275" s="11" t="str">
        <f>HYPERLINK("https://twitter.com/Peivast","@Peivast")</f>
        <v>@Peivast</v>
      </c>
      <c r="C275" s="6" t="s">
        <v>364</v>
      </c>
      <c r="D275" s="5" t="s">
        <v>363</v>
      </c>
      <c r="E275" s="9" t="str">
        <f>HYPERLINK("https://twitter.com/Peivast/status/1040179775074181120","1040179775074181120")</f>
        <v>1040179775074181120</v>
      </c>
      <c r="F275" s="4"/>
      <c r="G275" s="10" t="s">
        <v>362</v>
      </c>
      <c r="H275" s="4"/>
      <c r="I275" s="10" t="str">
        <f>HYPERLINK("http://twitter.com/download/android","Twitter for Android")</f>
        <v>Twitter for Android</v>
      </c>
      <c r="J275" s="2">
        <v>14674</v>
      </c>
      <c r="K275" s="2">
        <v>10</v>
      </c>
      <c r="L275" s="2">
        <v>111</v>
      </c>
      <c r="M275" s="2" t="s">
        <v>361</v>
      </c>
      <c r="N275" s="8">
        <v>41475.617280092592</v>
      </c>
      <c r="O275" s="4" t="s">
        <v>360</v>
      </c>
      <c r="P275" s="3" t="s">
        <v>359</v>
      </c>
      <c r="Q275" s="10" t="s">
        <v>358</v>
      </c>
      <c r="R275" s="4"/>
      <c r="S275" s="9" t="str">
        <f>HYPERLINK("https://pbs.twimg.com/profile_images/471951113667616768/1lWA_ycc.png","View")</f>
        <v>View</v>
      </c>
    </row>
    <row r="276" spans="1:19" ht="40">
      <c r="A276" s="8">
        <v>43356.606215277774</v>
      </c>
      <c r="B276" s="11" t="str">
        <f>HYPERLINK("https://twitter.com/parhamb","@parhamb")</f>
        <v>@parhamb</v>
      </c>
      <c r="C276" s="6" t="s">
        <v>357</v>
      </c>
      <c r="D276" s="5" t="s">
        <v>356</v>
      </c>
      <c r="E276" s="9" t="str">
        <f>HYPERLINK("https://twitter.com/parhamb/status/1040179016789946368","1040179016789946368")</f>
        <v>1040179016789946368</v>
      </c>
      <c r="F276" s="4"/>
      <c r="G276" s="4"/>
      <c r="H276" s="4"/>
      <c r="I276" s="10" t="str">
        <f>HYPERLINK("http://twitter.com","Twitter Web Client")</f>
        <v>Twitter Web Client</v>
      </c>
      <c r="J276" s="2">
        <v>9127</v>
      </c>
      <c r="K276" s="2">
        <v>943</v>
      </c>
      <c r="L276" s="2">
        <v>89</v>
      </c>
      <c r="M276" s="2"/>
      <c r="N276" s="8">
        <v>40003.038194444445</v>
      </c>
      <c r="O276" s="4"/>
      <c r="P276" s="3" t="s">
        <v>355</v>
      </c>
      <c r="Q276" s="10" t="s">
        <v>354</v>
      </c>
      <c r="R276" s="4"/>
      <c r="S276" s="9" t="str">
        <f>HYPERLINK("https://pbs.twimg.com/profile_images/1723145452/IMG_0491.JPG","View")</f>
        <v>View</v>
      </c>
    </row>
    <row r="277" spans="1:19" ht="30">
      <c r="A277" s="8">
        <v>43356.606041666666</v>
      </c>
      <c r="B277" s="11" t="str">
        <f>HYPERLINK("https://twitter.com/TOomaJii","@TOomaJii")</f>
        <v>@TOomaJii</v>
      </c>
      <c r="C277" s="6" t="s">
        <v>353</v>
      </c>
      <c r="D277" s="5" t="s">
        <v>352</v>
      </c>
      <c r="E277" s="9" t="str">
        <f>HYPERLINK("https://twitter.com/TOomaJii/status/1040178952789061632","1040178952789061632")</f>
        <v>1040178952789061632</v>
      </c>
      <c r="F277" s="4"/>
      <c r="G277" s="10" t="s">
        <v>351</v>
      </c>
      <c r="H277" s="4"/>
      <c r="I277" s="10" t="str">
        <f>HYPERLINK("https://mobile.twitter.com","Twitter Lite")</f>
        <v>Twitter Lite</v>
      </c>
      <c r="J277" s="2">
        <v>21</v>
      </c>
      <c r="K277" s="2">
        <v>54</v>
      </c>
      <c r="L277" s="2">
        <v>0</v>
      </c>
      <c r="M277" s="2"/>
      <c r="N277" s="8">
        <v>41549.611701388887</v>
      </c>
      <c r="O277" s="4" t="s">
        <v>350</v>
      </c>
      <c r="P277" s="3" t="s">
        <v>349</v>
      </c>
      <c r="Q277" s="4"/>
      <c r="R277" s="4"/>
      <c r="S277" s="9" t="str">
        <f>HYPERLINK("https://pbs.twimg.com/profile_images/1040147045812596736/B6YcR7yX.jpg","View")</f>
        <v>View</v>
      </c>
    </row>
    <row r="278" spans="1:19" ht="20">
      <c r="A278" s="8">
        <v>43356.605821759258</v>
      </c>
      <c r="B278" s="11" t="str">
        <f>HYPERLINK("https://twitter.com/Nasrabadiam","@Nasrabadiam")</f>
        <v>@Nasrabadiam</v>
      </c>
      <c r="C278" s="6" t="s">
        <v>44</v>
      </c>
      <c r="D278" s="5" t="s">
        <v>348</v>
      </c>
      <c r="E278" s="9" t="str">
        <f>HYPERLINK("https://twitter.com/Nasrabadiam/status/1040178874095730688","1040178874095730688")</f>
        <v>1040178874095730688</v>
      </c>
      <c r="F278" s="4"/>
      <c r="G278" s="10" t="s">
        <v>347</v>
      </c>
      <c r="H278" s="4"/>
      <c r="I278" s="10" t="str">
        <f>HYPERLINK("http://twitter.com/download/android","Twitter for Android")</f>
        <v>Twitter for Android</v>
      </c>
      <c r="J278" s="2">
        <v>113</v>
      </c>
      <c r="K278" s="2">
        <v>280</v>
      </c>
      <c r="L278" s="2">
        <v>1</v>
      </c>
      <c r="M278" s="2"/>
      <c r="N278" s="8">
        <v>42964.040219907409</v>
      </c>
      <c r="O278" s="4" t="s">
        <v>27</v>
      </c>
      <c r="P278" s="3" t="s">
        <v>41</v>
      </c>
      <c r="Q278" s="4"/>
      <c r="R278" s="4"/>
      <c r="S278" s="9" t="str">
        <f>HYPERLINK("https://pbs.twimg.com/profile_images/1023966474770239488/Uj3RB-bm.jpg","View")</f>
        <v>View</v>
      </c>
    </row>
    <row r="279" spans="1:19" ht="20">
      <c r="A279" s="8">
        <v>43356.605138888888</v>
      </c>
      <c r="B279" s="11" t="str">
        <f>HYPERLINK("https://twitter.com/saaraghorbani","@saaraghorbani")</f>
        <v>@saaraghorbani</v>
      </c>
      <c r="C279" s="6" t="s">
        <v>346</v>
      </c>
      <c r="D279" s="5" t="s">
        <v>345</v>
      </c>
      <c r="E279" s="9" t="str">
        <f>HYPERLINK("https://twitter.com/saaraghorbani/status/1040178624790507521","1040178624790507521")</f>
        <v>1040178624790507521</v>
      </c>
      <c r="F279" s="4"/>
      <c r="G279" s="4"/>
      <c r="H279" s="4"/>
      <c r="I279" s="10" t="str">
        <f>HYPERLINK("http://twitter.com/download/android","Twitter for Android")</f>
        <v>Twitter for Android</v>
      </c>
      <c r="J279" s="2">
        <v>41</v>
      </c>
      <c r="K279" s="2">
        <v>90</v>
      </c>
      <c r="L279" s="2">
        <v>0</v>
      </c>
      <c r="M279" s="2"/>
      <c r="N279" s="8">
        <v>43036.53052083333</v>
      </c>
      <c r="O279" s="4"/>
      <c r="P279" s="3" t="s">
        <v>344</v>
      </c>
      <c r="Q279" s="4"/>
      <c r="R279" s="4"/>
      <c r="S279" s="9" t="str">
        <f>HYPERLINK("https://pbs.twimg.com/profile_images/1038515261450723328/y0h02l9H.jpg","View")</f>
        <v>View</v>
      </c>
    </row>
    <row r="280" spans="1:19" ht="30">
      <c r="A280" s="8">
        <v>43356.604108796295</v>
      </c>
      <c r="B280" s="11" t="str">
        <f>HYPERLINK("https://twitter.com/novinhub","@novinhub")</f>
        <v>@novinhub</v>
      </c>
      <c r="C280" s="6" t="s">
        <v>12</v>
      </c>
      <c r="D280" s="5" t="s">
        <v>343</v>
      </c>
      <c r="E280" s="9" t="str">
        <f>HYPERLINK("https://twitter.com/novinhub/status/1040178251199668224","1040178251199668224")</f>
        <v>1040178251199668224</v>
      </c>
      <c r="F280" s="4"/>
      <c r="G280" s="10" t="s">
        <v>342</v>
      </c>
      <c r="H280" s="4"/>
      <c r="I280" s="10" t="str">
        <f>HYPERLINK("http://twitter.com/download/iphone","Twitter for iPhone")</f>
        <v>Twitter for iPhone</v>
      </c>
      <c r="J280" s="2">
        <v>24</v>
      </c>
      <c r="K280" s="2">
        <v>2</v>
      </c>
      <c r="L280" s="2">
        <v>2</v>
      </c>
      <c r="M280" s="2"/>
      <c r="N280" s="8">
        <v>43188.745636574073</v>
      </c>
      <c r="O280" s="4" t="s">
        <v>6</v>
      </c>
      <c r="P280" s="3"/>
      <c r="Q280" s="10" t="s">
        <v>10</v>
      </c>
      <c r="R280" s="4"/>
      <c r="S280" s="9" t="str">
        <f>HYPERLINK("https://pbs.twimg.com/profile_images/1003302998666248192/eOgkc43M.jpg","View")</f>
        <v>View</v>
      </c>
    </row>
    <row r="281" spans="1:19" ht="30">
      <c r="A281" s="8">
        <v>43356.603726851856</v>
      </c>
      <c r="B281" s="11" t="str">
        <f>HYPERLINK("https://twitter.com/tahalahij","@tahalahij")</f>
        <v>@tahalahij</v>
      </c>
      <c r="C281" s="6" t="s">
        <v>168</v>
      </c>
      <c r="D281" s="5" t="s">
        <v>341</v>
      </c>
      <c r="E281" s="9" t="str">
        <f>HYPERLINK("https://twitter.com/tahalahij/status/1040178115262197760","1040178115262197760")</f>
        <v>1040178115262197760</v>
      </c>
      <c r="F281" s="4"/>
      <c r="G281" s="10" t="s">
        <v>340</v>
      </c>
      <c r="H281" s="4"/>
      <c r="I281" s="10" t="str">
        <f>HYPERLINK("http://twitter.com/download/android","Twitter for Android")</f>
        <v>Twitter for Android</v>
      </c>
      <c r="J281" s="2">
        <v>155</v>
      </c>
      <c r="K281" s="2">
        <v>152</v>
      </c>
      <c r="L281" s="2">
        <v>1</v>
      </c>
      <c r="M281" s="2"/>
      <c r="N281" s="8">
        <v>42515.781307870369</v>
      </c>
      <c r="O281" s="4" t="s">
        <v>166</v>
      </c>
      <c r="P281" s="3" t="s">
        <v>165</v>
      </c>
      <c r="Q281" s="4"/>
      <c r="R281" s="4"/>
      <c r="S281" s="9" t="str">
        <f>HYPERLINK("https://pbs.twimg.com/profile_images/873651200301948928/4-uJ931a.jpg","View")</f>
        <v>View</v>
      </c>
    </row>
    <row r="282" spans="1:19" ht="20">
      <c r="A282" s="8">
        <v>43356.600324074076</v>
      </c>
      <c r="B282" s="11" t="str">
        <f>HYPERLINK("https://twitter.com/oraclenik","@oraclenik")</f>
        <v>@oraclenik</v>
      </c>
      <c r="C282" s="6" t="s">
        <v>339</v>
      </c>
      <c r="D282" s="5" t="s">
        <v>338</v>
      </c>
      <c r="E282" s="9" t="str">
        <f>HYPERLINK("https://twitter.com/oraclenik/status/1040176881235058688","1040176881235058688")</f>
        <v>1040176881235058688</v>
      </c>
      <c r="F282" s="4"/>
      <c r="G282" s="4"/>
      <c r="H282" s="4"/>
      <c r="I282" s="10" t="str">
        <f>HYPERLINK("http://twitter.com/download/android","Twitter for Android")</f>
        <v>Twitter for Android</v>
      </c>
      <c r="J282" s="2">
        <v>718</v>
      </c>
      <c r="K282" s="2">
        <v>509</v>
      </c>
      <c r="L282" s="2">
        <v>2</v>
      </c>
      <c r="M282" s="2"/>
      <c r="N282" s="8">
        <v>41829.046388888892</v>
      </c>
      <c r="O282" s="4" t="s">
        <v>337</v>
      </c>
      <c r="P282" s="3" t="s">
        <v>336</v>
      </c>
      <c r="Q282" s="10" t="s">
        <v>335</v>
      </c>
      <c r="R282" s="4"/>
      <c r="S282" s="9" t="str">
        <f>HYPERLINK("https://pbs.twimg.com/profile_images/936160887802662912/9puEYHpD.jpg","View")</f>
        <v>View</v>
      </c>
    </row>
    <row r="283" spans="1:19" ht="30">
      <c r="A283" s="8">
        <v>43356.599525462967</v>
      </c>
      <c r="B283" s="11" t="str">
        <f>HYPERLINK("https://twitter.com/MafakheriNavid","@MafakheriNavid")</f>
        <v>@MafakheriNavid</v>
      </c>
      <c r="C283" s="6" t="s">
        <v>322</v>
      </c>
      <c r="D283" s="5" t="s">
        <v>334</v>
      </c>
      <c r="E283" s="9" t="str">
        <f>HYPERLINK("https://twitter.com/MafakheriNavid/status/1040176590519447554","1040176590519447554")</f>
        <v>1040176590519447554</v>
      </c>
      <c r="F283" s="4"/>
      <c r="G283" s="4"/>
      <c r="H283" s="4"/>
      <c r="I283" s="10" t="str">
        <f>HYPERLINK("http://twitter.com/download/android","Twitter for Android")</f>
        <v>Twitter for Android</v>
      </c>
      <c r="J283" s="2">
        <v>46</v>
      </c>
      <c r="K283" s="2">
        <v>173</v>
      </c>
      <c r="L283" s="2">
        <v>0</v>
      </c>
      <c r="M283" s="2"/>
      <c r="N283" s="8">
        <v>41492.569826388892</v>
      </c>
      <c r="O283" s="4"/>
      <c r="P283" s="3" t="s">
        <v>320</v>
      </c>
      <c r="Q283" s="4"/>
      <c r="R283" s="4"/>
      <c r="S283" s="9" t="str">
        <f>HYPERLINK("https://pbs.twimg.com/profile_images/378800000250160668/f3267e29d6f44a9ca6a9e055d5bcbd9c.jpeg","View")</f>
        <v>View</v>
      </c>
    </row>
    <row r="284" spans="1:19" ht="20">
      <c r="A284" s="8">
        <v>43356.599178240736</v>
      </c>
      <c r="B284" s="11" t="str">
        <f>HYPERLINK("https://twitter.com/1edami","@1edami")</f>
        <v>@1edami</v>
      </c>
      <c r="C284" s="6" t="s">
        <v>218</v>
      </c>
      <c r="D284" s="5" t="s">
        <v>333</v>
      </c>
      <c r="E284" s="9" t="str">
        <f>HYPERLINK("https://twitter.com/1edami/status/1040176464837189632","1040176464837189632")</f>
        <v>1040176464837189632</v>
      </c>
      <c r="F284" s="4"/>
      <c r="G284" s="4"/>
      <c r="H284" s="4"/>
      <c r="I284" s="10" t="str">
        <f>HYPERLINK("http://twitter.com/download/android","Twitter for Android")</f>
        <v>Twitter for Android</v>
      </c>
      <c r="J284" s="2">
        <v>362</v>
      </c>
      <c r="K284" s="2">
        <v>322</v>
      </c>
      <c r="L284" s="2">
        <v>3</v>
      </c>
      <c r="M284" s="2"/>
      <c r="N284" s="8">
        <v>40648.641516203701</v>
      </c>
      <c r="O284" s="4" t="s">
        <v>216</v>
      </c>
      <c r="P284" s="3" t="s">
        <v>215</v>
      </c>
      <c r="Q284" s="4"/>
      <c r="R284" s="4"/>
      <c r="S284" s="9" t="str">
        <f>HYPERLINK("https://pbs.twimg.com/profile_images/1007124709908140032/q1tXxrg0.jpg","View")</f>
        <v>View</v>
      </c>
    </row>
    <row r="285" spans="1:19" ht="30">
      <c r="A285" s="8">
        <v>43356.598437499997</v>
      </c>
      <c r="B285" s="11" t="str">
        <f>HYPERLINK("https://twitter.com/mshahamirian","@mshahamirian")</f>
        <v>@mshahamirian</v>
      </c>
      <c r="C285" s="6" t="s">
        <v>332</v>
      </c>
      <c r="D285" s="5" t="s">
        <v>331</v>
      </c>
      <c r="E285" s="9" t="str">
        <f>HYPERLINK("https://twitter.com/mshahamirian/status/1040176194761699334","1040176194761699334")</f>
        <v>1040176194761699334</v>
      </c>
      <c r="F285" s="4"/>
      <c r="G285" s="4"/>
      <c r="H285" s="4"/>
      <c r="I285" s="10" t="str">
        <f>HYPERLINK("https://about.twitter.com/products/tweetdeck","TweetDeck")</f>
        <v>TweetDeck</v>
      </c>
      <c r="J285" s="2">
        <v>786</v>
      </c>
      <c r="K285" s="2">
        <v>194</v>
      </c>
      <c r="L285" s="2">
        <v>35</v>
      </c>
      <c r="M285" s="2"/>
      <c r="N285" s="8">
        <v>40455.097233796296</v>
      </c>
      <c r="O285" s="4" t="s">
        <v>330</v>
      </c>
      <c r="P285" s="3" t="s">
        <v>329</v>
      </c>
      <c r="Q285" s="10" t="s">
        <v>328</v>
      </c>
      <c r="R285" s="4"/>
      <c r="S285" s="9" t="str">
        <f>HYPERLINK("https://pbs.twimg.com/profile_images/944343511851327488/PFnFf38M.jpg","View")</f>
        <v>View</v>
      </c>
    </row>
    <row r="286" spans="1:19" ht="30">
      <c r="A286" s="8">
        <v>43356.59674768518</v>
      </c>
      <c r="B286" s="11" t="str">
        <f>HYPERLINK("https://twitter.com/AmirHz_pro","@AmirHz_pro")</f>
        <v>@AmirHz_pro</v>
      </c>
      <c r="C286" s="6" t="s">
        <v>286</v>
      </c>
      <c r="D286" s="5" t="s">
        <v>327</v>
      </c>
      <c r="E286" s="9" t="str">
        <f>HYPERLINK("https://twitter.com/AmirHz_pro/status/1040175585593417730","1040175585593417730")</f>
        <v>1040175585593417730</v>
      </c>
      <c r="F286" s="4"/>
      <c r="G286" s="4"/>
      <c r="H286" s="4"/>
      <c r="I286" s="10" t="str">
        <f>HYPERLINK("http://twitter.com/download/android","Twitter for Android")</f>
        <v>Twitter for Android</v>
      </c>
      <c r="J286" s="2">
        <v>93</v>
      </c>
      <c r="K286" s="2">
        <v>223</v>
      </c>
      <c r="L286" s="2">
        <v>0</v>
      </c>
      <c r="M286" s="2"/>
      <c r="N286" s="8">
        <v>42459.727685185186</v>
      </c>
      <c r="O286" s="4" t="s">
        <v>6</v>
      </c>
      <c r="P286" s="3" t="s">
        <v>284</v>
      </c>
      <c r="Q286" s="10" t="s">
        <v>283</v>
      </c>
      <c r="R286" s="4"/>
      <c r="S286" s="9" t="str">
        <f>HYPERLINK("https://pbs.twimg.com/profile_images/926233449752596482/o19rvnz_.jpg","View")</f>
        <v>View</v>
      </c>
    </row>
    <row r="287" spans="1:19" ht="40">
      <c r="A287" s="8">
        <v>43356.595335648148</v>
      </c>
      <c r="B287" s="11" t="str">
        <f>HYPERLINK("https://twitter.com/MafakheriNavid","@MafakheriNavid")</f>
        <v>@MafakheriNavid</v>
      </c>
      <c r="C287" s="6" t="s">
        <v>322</v>
      </c>
      <c r="D287" s="5" t="s">
        <v>326</v>
      </c>
      <c r="E287" s="9" t="str">
        <f>HYPERLINK("https://twitter.com/MafakheriNavid/status/1040175074517692416","1040175074517692416")</f>
        <v>1040175074517692416</v>
      </c>
      <c r="F287" s="4" t="s">
        <v>325</v>
      </c>
      <c r="G287" s="4"/>
      <c r="H287" s="4"/>
      <c r="I287" s="10" t="str">
        <f>HYPERLINK("http://twitter.com/download/android","Twitter for Android")</f>
        <v>Twitter for Android</v>
      </c>
      <c r="J287" s="2">
        <v>45</v>
      </c>
      <c r="K287" s="2">
        <v>172</v>
      </c>
      <c r="L287" s="2">
        <v>0</v>
      </c>
      <c r="M287" s="2"/>
      <c r="N287" s="8">
        <v>41492.569826388892</v>
      </c>
      <c r="O287" s="4"/>
      <c r="P287" s="3" t="s">
        <v>320</v>
      </c>
      <c r="Q287" s="4"/>
      <c r="R287" s="4"/>
      <c r="S287" s="9" t="str">
        <f>HYPERLINK("https://pbs.twimg.com/profile_images/378800000250160668/f3267e29d6f44a9ca6a9e055d5bcbd9c.jpeg","View")</f>
        <v>View</v>
      </c>
    </row>
    <row r="288" spans="1:19" ht="30">
      <c r="A288" s="8">
        <v>43356.591192129628</v>
      </c>
      <c r="B288" s="11" t="str">
        <f>HYPERLINK("https://twitter.com/Atabakakson","@Atabakakson")</f>
        <v>@Atabakakson</v>
      </c>
      <c r="C288" s="6" t="s">
        <v>34</v>
      </c>
      <c r="D288" s="5" t="s">
        <v>324</v>
      </c>
      <c r="E288" s="9" t="str">
        <f>HYPERLINK("https://twitter.com/Atabakakson/status/1040173571857965057","1040173571857965057")</f>
        <v>1040173571857965057</v>
      </c>
      <c r="F288" s="4"/>
      <c r="G288" s="4"/>
      <c r="H288" s="4"/>
      <c r="I288" s="10" t="str">
        <f>HYPERLINK("http://twitter.com/download/iphone","Twitter for iPhone")</f>
        <v>Twitter for iPhone</v>
      </c>
      <c r="J288" s="2">
        <v>2081</v>
      </c>
      <c r="K288" s="2">
        <v>2765</v>
      </c>
      <c r="L288" s="2">
        <v>14</v>
      </c>
      <c r="M288" s="2"/>
      <c r="N288" s="8">
        <v>40837.660821759258</v>
      </c>
      <c r="O288" s="4" t="s">
        <v>32</v>
      </c>
      <c r="P288" s="3" t="s">
        <v>31</v>
      </c>
      <c r="Q288" s="10" t="s">
        <v>30</v>
      </c>
      <c r="R288" s="4"/>
      <c r="S288" s="9" t="str">
        <f>HYPERLINK("https://pbs.twimg.com/profile_images/1019290045600141312/fdmaNjBb.jpg","View")</f>
        <v>View</v>
      </c>
    </row>
    <row r="289" spans="1:19" ht="30">
      <c r="A289" s="8">
        <v>43356.588564814811</v>
      </c>
      <c r="B289" s="11" t="str">
        <f>HYPERLINK("https://twitter.com/meysamdm","@meysamdm")</f>
        <v>@meysamdm</v>
      </c>
      <c r="C289" s="6" t="s">
        <v>176</v>
      </c>
      <c r="D289" s="5" t="s">
        <v>323</v>
      </c>
      <c r="E289" s="9" t="str">
        <f>HYPERLINK("https://twitter.com/meysamdm/status/1040172620782690304","1040172620782690304")</f>
        <v>1040172620782690304</v>
      </c>
      <c r="F289" s="4"/>
      <c r="G289" s="4"/>
      <c r="H289" s="4"/>
      <c r="I289" s="10" t="str">
        <f>HYPERLINK("http://twitter.com/download/android","Twitter for Android")</f>
        <v>Twitter for Android</v>
      </c>
      <c r="J289" s="2">
        <v>785</v>
      </c>
      <c r="K289" s="2">
        <v>410</v>
      </c>
      <c r="L289" s="2">
        <v>10</v>
      </c>
      <c r="M289" s="2"/>
      <c r="N289" s="8">
        <v>40976.73537037037</v>
      </c>
      <c r="O289" s="4" t="s">
        <v>2</v>
      </c>
      <c r="P289" s="3" t="s">
        <v>173</v>
      </c>
      <c r="Q289" s="4"/>
      <c r="R289" s="4"/>
      <c r="S289" s="9" t="str">
        <f>HYPERLINK("https://pbs.twimg.com/profile_images/1034669741552484352/1FzNMw41.jpg","View")</f>
        <v>View</v>
      </c>
    </row>
    <row r="290" spans="1:19" ht="12.5">
      <c r="A290" s="8">
        <v>43356.587905092594</v>
      </c>
      <c r="B290" s="11" t="str">
        <f>HYPERLINK("https://twitter.com/MafakheriNavid","@MafakheriNavid")</f>
        <v>@MafakheriNavid</v>
      </c>
      <c r="C290" s="6" t="s">
        <v>322</v>
      </c>
      <c r="D290" s="5" t="s">
        <v>321</v>
      </c>
      <c r="E290" s="9" t="str">
        <f>HYPERLINK("https://twitter.com/MafakheriNavid/status/1040172380298125312","1040172380298125312")</f>
        <v>1040172380298125312</v>
      </c>
      <c r="F290" s="4"/>
      <c r="G290" s="4"/>
      <c r="H290" s="4"/>
      <c r="I290" s="10" t="str">
        <f>HYPERLINK("http://twitter.com/download/android","Twitter for Android")</f>
        <v>Twitter for Android</v>
      </c>
      <c r="J290" s="2">
        <v>45</v>
      </c>
      <c r="K290" s="2">
        <v>172</v>
      </c>
      <c r="L290" s="2">
        <v>0</v>
      </c>
      <c r="M290" s="2"/>
      <c r="N290" s="8">
        <v>41492.569826388892</v>
      </c>
      <c r="O290" s="4"/>
      <c r="P290" s="3" t="s">
        <v>320</v>
      </c>
      <c r="Q290" s="4"/>
      <c r="R290" s="4"/>
      <c r="S290" s="9" t="str">
        <f>HYPERLINK("https://pbs.twimg.com/profile_images/378800000250160668/f3267e29d6f44a9ca6a9e055d5bcbd9c.jpeg","View")</f>
        <v>View</v>
      </c>
    </row>
    <row r="291" spans="1:19" ht="40">
      <c r="A291" s="8">
        <v>43356.587037037039</v>
      </c>
      <c r="B291" s="11" t="str">
        <f>HYPERLINK("https://twitter.com/Vaaaez","@Vaaaez")</f>
        <v>@Vaaaez</v>
      </c>
      <c r="C291" s="6" t="s">
        <v>9</v>
      </c>
      <c r="D291" s="5" t="s">
        <v>319</v>
      </c>
      <c r="E291" s="9" t="str">
        <f>HYPERLINK("https://twitter.com/Vaaaez/status/1040172064819302400","1040172064819302400")</f>
        <v>1040172064819302400</v>
      </c>
      <c r="F291" s="10" t="s">
        <v>318</v>
      </c>
      <c r="G291" s="10" t="s">
        <v>317</v>
      </c>
      <c r="H291" s="4"/>
      <c r="I291" s="10" t="str">
        <f>HYPERLINK("http://twitter.com/download/iphone","Twitter for iPhone")</f>
        <v>Twitter for iPhone</v>
      </c>
      <c r="J291" s="2">
        <v>481</v>
      </c>
      <c r="K291" s="2">
        <v>303</v>
      </c>
      <c r="L291" s="2">
        <v>6</v>
      </c>
      <c r="M291" s="2"/>
      <c r="N291" s="8">
        <v>42011.652013888888</v>
      </c>
      <c r="O291" s="4" t="s">
        <v>6</v>
      </c>
      <c r="P291" s="3" t="s">
        <v>5</v>
      </c>
      <c r="Q291" s="4"/>
      <c r="R291" s="4"/>
      <c r="S291" s="9" t="str">
        <f>HYPERLINK("https://pbs.twimg.com/profile_images/1036692329040683008/JvIVCeZb.jpg","View")</f>
        <v>View</v>
      </c>
    </row>
    <row r="292" spans="1:19" ht="30">
      <c r="A292" s="8">
        <v>43356.586724537032</v>
      </c>
      <c r="B292" s="11" t="str">
        <f>HYPERLINK("https://twitter.com/theReticent","@theReticent")</f>
        <v>@theReticent</v>
      </c>
      <c r="C292" s="6" t="s">
        <v>316</v>
      </c>
      <c r="D292" s="5" t="s">
        <v>315</v>
      </c>
      <c r="E292" s="9" t="str">
        <f>HYPERLINK("https://twitter.com/theReticent/status/1040171950683897856","1040171950683897856")</f>
        <v>1040171950683897856</v>
      </c>
      <c r="F292" s="4"/>
      <c r="G292" s="4"/>
      <c r="H292" s="4"/>
      <c r="I292" s="10" t="str">
        <f>HYPERLINK("http://twitter.com/download/iphone","Twitter for iPhone")</f>
        <v>Twitter for iPhone</v>
      </c>
      <c r="J292" s="2">
        <v>5661</v>
      </c>
      <c r="K292" s="2">
        <v>997</v>
      </c>
      <c r="L292" s="2">
        <v>75</v>
      </c>
      <c r="M292" s="2"/>
      <c r="N292" s="8">
        <v>39858.414837962962</v>
      </c>
      <c r="O292" s="4"/>
      <c r="P292" s="3" t="s">
        <v>314</v>
      </c>
      <c r="Q292" s="4"/>
      <c r="R292" s="4"/>
      <c r="S292" s="9" t="str">
        <f>HYPERLINK("https://pbs.twimg.com/profile_images/871481132898021378/urPC8A2D.jpg","View")</f>
        <v>View</v>
      </c>
    </row>
    <row r="293" spans="1:19" ht="30">
      <c r="A293" s="8">
        <v>43356.584421296298</v>
      </c>
      <c r="B293" s="11" t="str">
        <f>HYPERLINK("https://twitter.com/pharzan","@pharzan")</f>
        <v>@pharzan</v>
      </c>
      <c r="C293" s="6" t="s">
        <v>313</v>
      </c>
      <c r="D293" s="5" t="s">
        <v>312</v>
      </c>
      <c r="E293" s="9" t="str">
        <f>HYPERLINK("https://twitter.com/pharzan/status/1040171119037345792","1040171119037345792")</f>
        <v>1040171119037345792</v>
      </c>
      <c r="F293" s="4"/>
      <c r="G293" s="4"/>
      <c r="H293" s="4"/>
      <c r="I293" s="10" t="str">
        <f>HYPERLINK("http://twitter.com/download/android","Twitter for Android")</f>
        <v>Twitter for Android</v>
      </c>
      <c r="J293" s="2">
        <v>882</v>
      </c>
      <c r="K293" s="2">
        <v>961</v>
      </c>
      <c r="L293" s="2">
        <v>32</v>
      </c>
      <c r="M293" s="2"/>
      <c r="N293" s="8">
        <v>39981.629247685181</v>
      </c>
      <c r="O293" s="4" t="s">
        <v>311</v>
      </c>
      <c r="P293" s="3" t="s">
        <v>310</v>
      </c>
      <c r="Q293" s="10" t="s">
        <v>309</v>
      </c>
      <c r="R293" s="4"/>
      <c r="S293" s="9" t="str">
        <f>HYPERLINK("https://pbs.twimg.com/profile_images/925632938984771584/jgntWJ4K.jpg","View")</f>
        <v>View</v>
      </c>
    </row>
    <row r="294" spans="1:19" ht="40">
      <c r="A294" s="8">
        <v>43356.58222222222</v>
      </c>
      <c r="B294" s="11" t="str">
        <f>HYPERLINK("https://twitter.com/_Flirticia","@_Flirticia")</f>
        <v>@_Flirticia</v>
      </c>
      <c r="C294" s="6" t="s">
        <v>159</v>
      </c>
      <c r="D294" s="5" t="s">
        <v>308</v>
      </c>
      <c r="E294" s="9" t="str">
        <f>HYPERLINK("https://twitter.com/_Flirticia/status/1040170319984685056","1040170319984685056")</f>
        <v>1040170319984685056</v>
      </c>
      <c r="F294" s="4"/>
      <c r="G294" s="4"/>
      <c r="H294" s="4"/>
      <c r="I294" s="10" t="str">
        <f>HYPERLINK("http://twitter.com/download/iphone","Twitter for iPhone")</f>
        <v>Twitter for iPhone</v>
      </c>
      <c r="J294" s="2">
        <v>2861</v>
      </c>
      <c r="K294" s="2">
        <v>494</v>
      </c>
      <c r="L294" s="2">
        <v>27</v>
      </c>
      <c r="M294" s="2"/>
      <c r="N294" s="8">
        <v>42056.815428240741</v>
      </c>
      <c r="O294" s="4" t="s">
        <v>27</v>
      </c>
      <c r="P294" s="3" t="s">
        <v>156</v>
      </c>
      <c r="Q294" s="4"/>
      <c r="R294" s="4"/>
      <c r="S294" s="9" t="str">
        <f>HYPERLINK("https://pbs.twimg.com/profile_images/1023172583263326208/7y45ZE1j.jpg","View")</f>
        <v>View</v>
      </c>
    </row>
    <row r="295" spans="1:19" ht="60">
      <c r="A295" s="8">
        <v>43356.581354166672</v>
      </c>
      <c r="B295" s="11" t="str">
        <f>HYPERLINK("https://twitter.com/MediaManager_ir","@MediaManager_ir")</f>
        <v>@MediaManager_ir</v>
      </c>
      <c r="C295" s="6" t="s">
        <v>307</v>
      </c>
      <c r="D295" s="5" t="s">
        <v>306</v>
      </c>
      <c r="E295" s="9" t="str">
        <f>HYPERLINK("https://twitter.com/MediaManager_ir/status/1040170004782702592","1040170004782702592")</f>
        <v>1040170004782702592</v>
      </c>
      <c r="F295" s="10" t="s">
        <v>305</v>
      </c>
      <c r="G295" s="10" t="s">
        <v>304</v>
      </c>
      <c r="H295" s="4"/>
      <c r="I295" s="10" t="str">
        <f>HYPERLINK("http://twitter.com/download/iphone","Twitter for iPhone")</f>
        <v>Twitter for iPhone</v>
      </c>
      <c r="J295" s="2">
        <v>1710</v>
      </c>
      <c r="K295" s="2">
        <v>756</v>
      </c>
      <c r="L295" s="2">
        <v>39</v>
      </c>
      <c r="M295" s="2"/>
      <c r="N295" s="8">
        <v>40802.777245370373</v>
      </c>
      <c r="O295" s="4" t="s">
        <v>27</v>
      </c>
      <c r="P295" s="3" t="s">
        <v>303</v>
      </c>
      <c r="Q295" s="10" t="s">
        <v>302</v>
      </c>
      <c r="R295" s="4"/>
      <c r="S295" s="9" t="str">
        <f>HYPERLINK("https://pbs.twimg.com/profile_images/933263851214090240/df4JoiMp.jpg","View")</f>
        <v>View</v>
      </c>
    </row>
    <row r="296" spans="1:19" ht="30">
      <c r="A296" s="8">
        <v>43356.578101851846</v>
      </c>
      <c r="B296" s="11" t="str">
        <f>HYPERLINK("https://twitter.com/Nasrabadiam","@Nasrabadiam")</f>
        <v>@Nasrabadiam</v>
      </c>
      <c r="C296" s="6" t="s">
        <v>44</v>
      </c>
      <c r="D296" s="5" t="s">
        <v>301</v>
      </c>
      <c r="E296" s="9" t="str">
        <f>HYPERLINK("https://twitter.com/Nasrabadiam/status/1040168827592630272","1040168827592630272")</f>
        <v>1040168827592630272</v>
      </c>
      <c r="F296" s="10" t="s">
        <v>300</v>
      </c>
      <c r="G296" s="4"/>
      <c r="H296" s="4"/>
      <c r="I296" s="10" t="str">
        <f>HYPERLINK("http://twitter.com/download/android","Twitter for Android")</f>
        <v>Twitter for Android</v>
      </c>
      <c r="J296" s="2">
        <v>113</v>
      </c>
      <c r="K296" s="2">
        <v>280</v>
      </c>
      <c r="L296" s="2">
        <v>1</v>
      </c>
      <c r="M296" s="2"/>
      <c r="N296" s="8">
        <v>42964.040219907409</v>
      </c>
      <c r="O296" s="4" t="s">
        <v>27</v>
      </c>
      <c r="P296" s="3" t="s">
        <v>41</v>
      </c>
      <c r="Q296" s="4"/>
      <c r="R296" s="4"/>
      <c r="S296" s="9" t="str">
        <f>HYPERLINK("https://pbs.twimg.com/profile_images/1023966474770239488/Uj3RB-bm.jpg","View")</f>
        <v>View</v>
      </c>
    </row>
    <row r="297" spans="1:19" ht="30">
      <c r="A297" s="8">
        <v>43356.576412037037</v>
      </c>
      <c r="B297" s="11" t="str">
        <f>HYPERLINK("https://twitter.com/geekmard","@geekmard")</f>
        <v>@geekmard</v>
      </c>
      <c r="C297" s="6" t="s">
        <v>299</v>
      </c>
      <c r="D297" s="5" t="s">
        <v>298</v>
      </c>
      <c r="E297" s="9" t="str">
        <f>HYPERLINK("https://twitter.com/geekmard/status/1040168216318881792","1040168216318881792")</f>
        <v>1040168216318881792</v>
      </c>
      <c r="F297" s="4"/>
      <c r="G297" s="4"/>
      <c r="H297" s="4"/>
      <c r="I297" s="10" t="str">
        <f>HYPERLINK("http://twitter.com/download/android","Twitter for Android")</f>
        <v>Twitter for Android</v>
      </c>
      <c r="J297" s="2">
        <v>286</v>
      </c>
      <c r="K297" s="2">
        <v>653</v>
      </c>
      <c r="L297" s="2">
        <v>0</v>
      </c>
      <c r="M297" s="2"/>
      <c r="N297" s="8">
        <v>42974.930509259255</v>
      </c>
      <c r="O297" s="4" t="s">
        <v>297</v>
      </c>
      <c r="P297" s="3" t="s">
        <v>296</v>
      </c>
      <c r="Q297" s="10" t="s">
        <v>295</v>
      </c>
      <c r="R297" s="4"/>
      <c r="S297" s="9" t="str">
        <f>HYPERLINK("https://pbs.twimg.com/profile_images/1012412779968585733/2u5iH_X3.jpg","View")</f>
        <v>View</v>
      </c>
    </row>
    <row r="298" spans="1:19" ht="30">
      <c r="A298" s="8">
        <v>43356.573495370365</v>
      </c>
      <c r="B298" s="11" t="str">
        <f>HYPERLINK("https://twitter.com/arianhf","@arianhf")</f>
        <v>@arianhf</v>
      </c>
      <c r="C298" s="6" t="s">
        <v>239</v>
      </c>
      <c r="D298" s="5" t="s">
        <v>294</v>
      </c>
      <c r="E298" s="9" t="str">
        <f>HYPERLINK("https://twitter.com/arianhf/status/1040167156141486080","1040167156141486080")</f>
        <v>1040167156141486080</v>
      </c>
      <c r="F298" s="4"/>
      <c r="G298" s="4"/>
      <c r="H298" s="4"/>
      <c r="I298" s="10" t="str">
        <f>HYPERLINK("http://twitter.com/download/android","Twitter for Android")</f>
        <v>Twitter for Android</v>
      </c>
      <c r="J298" s="2">
        <v>106</v>
      </c>
      <c r="K298" s="2">
        <v>207</v>
      </c>
      <c r="L298" s="2">
        <v>0</v>
      </c>
      <c r="M298" s="2"/>
      <c r="N298" s="8">
        <v>41829.224131944444</v>
      </c>
      <c r="O298" s="4" t="s">
        <v>6</v>
      </c>
      <c r="P298" s="3" t="s">
        <v>236</v>
      </c>
      <c r="Q298" s="4"/>
      <c r="R298" s="4"/>
      <c r="S298" s="9" t="str">
        <f>HYPERLINK("https://pbs.twimg.com/profile_images/1016316201289637888/O-WrXJex.jpg","View")</f>
        <v>View</v>
      </c>
    </row>
    <row r="299" spans="1:19" ht="20">
      <c r="A299" s="8">
        <v>43356.572951388887</v>
      </c>
      <c r="B299" s="11" t="str">
        <f>HYPERLINK("https://twitter.com/AmirrezaShf","@AmirrezaShf")</f>
        <v>@AmirrezaShf</v>
      </c>
      <c r="C299" s="6" t="s">
        <v>293</v>
      </c>
      <c r="D299" s="5" t="s">
        <v>292</v>
      </c>
      <c r="E299" s="9" t="str">
        <f>HYPERLINK("https://twitter.com/AmirrezaShf/status/1040166962771439616","1040166962771439616")</f>
        <v>1040166962771439616</v>
      </c>
      <c r="F299" s="4"/>
      <c r="G299" s="4"/>
      <c r="H299" s="4"/>
      <c r="I299" s="10" t="str">
        <f>HYPERLINK("http://twitter.com/download/iphone","Twitter for iPhone")</f>
        <v>Twitter for iPhone</v>
      </c>
      <c r="J299" s="2">
        <v>735</v>
      </c>
      <c r="K299" s="2">
        <v>553</v>
      </c>
      <c r="L299" s="2">
        <v>0</v>
      </c>
      <c r="M299" s="2"/>
      <c r="N299" s="8">
        <v>42229.871851851851</v>
      </c>
      <c r="O299" s="4" t="s">
        <v>27</v>
      </c>
      <c r="P299" s="3" t="s">
        <v>291</v>
      </c>
      <c r="Q299" s="10" t="s">
        <v>290</v>
      </c>
      <c r="R299" s="4"/>
      <c r="S299" s="9" t="str">
        <f>HYPERLINK("https://pbs.twimg.com/profile_images/1033804758916767747/StHSLNs5.jpg","View")</f>
        <v>View</v>
      </c>
    </row>
    <row r="300" spans="1:19" ht="30">
      <c r="A300" s="8">
        <v>43356.571562500001</v>
      </c>
      <c r="B300" s="11" t="str">
        <f>HYPERLINK("https://twitter.com/Miladsob","@Miladsob")</f>
        <v>@Miladsob</v>
      </c>
      <c r="C300" s="6" t="s">
        <v>245</v>
      </c>
      <c r="D300" s="5" t="s">
        <v>289</v>
      </c>
      <c r="E300" s="9" t="str">
        <f>HYPERLINK("https://twitter.com/Miladsob/status/1040166457517264898","1040166457517264898")</f>
        <v>1040166457517264898</v>
      </c>
      <c r="F300" s="10" t="s">
        <v>288</v>
      </c>
      <c r="G300" s="10" t="s">
        <v>287</v>
      </c>
      <c r="H300" s="4"/>
      <c r="I300" s="10" t="str">
        <f>HYPERLINK("http://twitter.com/download/android","Twitter for Android")</f>
        <v>Twitter for Android</v>
      </c>
      <c r="J300" s="2">
        <v>1034</v>
      </c>
      <c r="K300" s="2">
        <v>417</v>
      </c>
      <c r="L300" s="2">
        <v>46</v>
      </c>
      <c r="M300" s="2"/>
      <c r="N300" s="8">
        <v>40124.017800925925</v>
      </c>
      <c r="O300" s="4" t="s">
        <v>37</v>
      </c>
      <c r="P300" s="3" t="s">
        <v>243</v>
      </c>
      <c r="Q300" s="4"/>
      <c r="R300" s="4"/>
      <c r="S300" s="9" t="str">
        <f>HYPERLINK("https://pbs.twimg.com/profile_images/1015284126881067010/IHTpGNum.jpg","View")</f>
        <v>View</v>
      </c>
    </row>
    <row r="301" spans="1:19" ht="30">
      <c r="A301" s="8">
        <v>43356.571446759262</v>
      </c>
      <c r="B301" s="11" t="str">
        <f>HYPERLINK("https://twitter.com/AmirHz_pro","@AmirHz_pro")</f>
        <v>@AmirHz_pro</v>
      </c>
      <c r="C301" s="6" t="s">
        <v>286</v>
      </c>
      <c r="D301" s="5" t="s">
        <v>285</v>
      </c>
      <c r="E301" s="9" t="str">
        <f>HYPERLINK("https://twitter.com/AmirHz_pro/status/1040166416484167680","1040166416484167680")</f>
        <v>1040166416484167680</v>
      </c>
      <c r="F301" s="4"/>
      <c r="G301" s="4"/>
      <c r="H301" s="4"/>
      <c r="I301" s="10" t="str">
        <f>HYPERLINK("http://twitter.com/download/android","Twitter for Android")</f>
        <v>Twitter for Android</v>
      </c>
      <c r="J301" s="2">
        <v>91</v>
      </c>
      <c r="K301" s="2">
        <v>216</v>
      </c>
      <c r="L301" s="2">
        <v>0</v>
      </c>
      <c r="M301" s="2"/>
      <c r="N301" s="8">
        <v>42459.727685185186</v>
      </c>
      <c r="O301" s="4" t="s">
        <v>6</v>
      </c>
      <c r="P301" s="3" t="s">
        <v>284</v>
      </c>
      <c r="Q301" s="10" t="s">
        <v>283</v>
      </c>
      <c r="R301" s="4"/>
      <c r="S301" s="9" t="str">
        <f>HYPERLINK("https://pbs.twimg.com/profile_images/926233449752596482/o19rvnz_.jpg","View")</f>
        <v>View</v>
      </c>
    </row>
    <row r="302" spans="1:19" ht="40">
      <c r="A302" s="8">
        <v>43356.569340277776</v>
      </c>
      <c r="B302" s="11" t="str">
        <f>HYPERLINK("https://twitter.com/omidazami","@omidazami")</f>
        <v>@omidazami</v>
      </c>
      <c r="C302" s="6" t="s">
        <v>235</v>
      </c>
      <c r="D302" s="5" t="s">
        <v>282</v>
      </c>
      <c r="E302" s="9" t="str">
        <f>HYPERLINK("https://twitter.com/omidazami/status/1040165651523031040","1040165651523031040")</f>
        <v>1040165651523031040</v>
      </c>
      <c r="F302" s="4"/>
      <c r="G302" s="10" t="s">
        <v>281</v>
      </c>
      <c r="H302" s="4"/>
      <c r="I302" s="10" t="str">
        <f>HYPERLINK("http://twitter.com","Twitter Web Client")</f>
        <v>Twitter Web Client</v>
      </c>
      <c r="J302" s="2">
        <v>152</v>
      </c>
      <c r="K302" s="2">
        <v>257</v>
      </c>
      <c r="L302" s="2">
        <v>9</v>
      </c>
      <c r="M302" s="2"/>
      <c r="N302" s="8">
        <v>41554.059571759259</v>
      </c>
      <c r="O302" s="4"/>
      <c r="P302" s="3" t="s">
        <v>233</v>
      </c>
      <c r="Q302" s="10" t="s">
        <v>232</v>
      </c>
      <c r="R302" s="4"/>
      <c r="S302" s="9" t="str">
        <f>HYPERLINK("https://pbs.twimg.com/profile_images/1014080359326212097/FbXGMYW8.jpg","View")</f>
        <v>View</v>
      </c>
    </row>
    <row r="303" spans="1:19" ht="30">
      <c r="A303" s="8">
        <v>43356.567789351851</v>
      </c>
      <c r="B303" s="11" t="str">
        <f>HYPERLINK("https://twitter.com/Mahankhoshi_art","@Mahankhoshi_art")</f>
        <v>@Mahankhoshi_art</v>
      </c>
      <c r="C303" s="6" t="s">
        <v>24</v>
      </c>
      <c r="D303" s="5" t="s">
        <v>280</v>
      </c>
      <c r="E303" s="9" t="str">
        <f>HYPERLINK("https://twitter.com/Mahankhoshi_art/status/1040165091570843649","1040165091570843649")</f>
        <v>1040165091570843649</v>
      </c>
      <c r="F303" s="4"/>
      <c r="G303" s="4"/>
      <c r="H303" s="4"/>
      <c r="I303" s="10" t="str">
        <f>HYPERLINK("http://twitter.com/download/android","Twitter for Android")</f>
        <v>Twitter for Android</v>
      </c>
      <c r="J303" s="2">
        <v>44</v>
      </c>
      <c r="K303" s="2">
        <v>31</v>
      </c>
      <c r="L303" s="2">
        <v>1</v>
      </c>
      <c r="M303" s="2"/>
      <c r="N303" s="8">
        <v>42908.757349537038</v>
      </c>
      <c r="O303" s="4" t="s">
        <v>22</v>
      </c>
      <c r="P303" s="3" t="s">
        <v>21</v>
      </c>
      <c r="Q303" s="10" t="s">
        <v>20</v>
      </c>
      <c r="R303" s="4"/>
      <c r="S303" s="9" t="str">
        <f>HYPERLINK("https://pbs.twimg.com/profile_images/1009725231567724544/Gg7ze3Ig.jpg","View")</f>
        <v>View</v>
      </c>
    </row>
    <row r="304" spans="1:19" ht="20">
      <c r="A304" s="8">
        <v>43356.567060185189</v>
      </c>
      <c r="B304" s="11" t="str">
        <f>HYPERLINK("https://twitter.com/_setare_k","@_setare_k")</f>
        <v>@_setare_k</v>
      </c>
      <c r="C304" s="6" t="s">
        <v>279</v>
      </c>
      <c r="D304" s="5" t="s">
        <v>278</v>
      </c>
      <c r="E304" s="9" t="str">
        <f>HYPERLINK("https://twitter.com/_setare_k/status/1040164825102475264","1040164825102475264")</f>
        <v>1040164825102475264</v>
      </c>
      <c r="F304" s="4"/>
      <c r="G304" s="4"/>
      <c r="H304" s="4"/>
      <c r="I304" s="10" t="str">
        <f>HYPERLINK("http://twitter.com/download/android","Twitter for Android")</f>
        <v>Twitter for Android</v>
      </c>
      <c r="J304" s="2">
        <v>681</v>
      </c>
      <c r="K304" s="2">
        <v>563</v>
      </c>
      <c r="L304" s="2">
        <v>3</v>
      </c>
      <c r="M304" s="2"/>
      <c r="N304" s="8">
        <v>41410.792627314819</v>
      </c>
      <c r="O304" s="4" t="s">
        <v>27</v>
      </c>
      <c r="P304" s="3"/>
      <c r="Q304" s="4"/>
      <c r="R304" s="4"/>
      <c r="S304" s="9" t="str">
        <f>HYPERLINK("https://pbs.twimg.com/profile_images/1028973738304446466/wNyYOY9x.jpg","View")</f>
        <v>View</v>
      </c>
    </row>
    <row r="305" spans="1:19" ht="20">
      <c r="A305" s="8">
        <v>43356.566701388889</v>
      </c>
      <c r="B305" s="11" t="str">
        <f>HYPERLINK("https://twitter.com/jaberinternet","@jaberinternet")</f>
        <v>@jaberinternet</v>
      </c>
      <c r="C305" s="6" t="s">
        <v>277</v>
      </c>
      <c r="D305" s="5" t="s">
        <v>276</v>
      </c>
      <c r="E305" s="9" t="str">
        <f>HYPERLINK("https://twitter.com/jaberinternet/status/1040164697276915712","1040164697276915712")</f>
        <v>1040164697276915712</v>
      </c>
      <c r="F305" s="4"/>
      <c r="G305" s="4"/>
      <c r="H305" s="4"/>
      <c r="I305" s="10" t="str">
        <f>HYPERLINK("http://twitter.com/download/android","Twitter for Android")</f>
        <v>Twitter for Android</v>
      </c>
      <c r="J305" s="2">
        <v>151</v>
      </c>
      <c r="K305" s="2">
        <v>319</v>
      </c>
      <c r="L305" s="2">
        <v>0</v>
      </c>
      <c r="M305" s="2"/>
      <c r="N305" s="8">
        <v>42920.374467592592</v>
      </c>
      <c r="O305" s="4" t="s">
        <v>275</v>
      </c>
      <c r="P305" s="3" t="s">
        <v>274</v>
      </c>
      <c r="Q305" s="4"/>
      <c r="R305" s="4"/>
      <c r="S305" s="9" t="str">
        <f>HYPERLINK("https://pbs.twimg.com/profile_images/1022841135990009856/uofUsIwg.jpg","View")</f>
        <v>View</v>
      </c>
    </row>
    <row r="306" spans="1:19" ht="12.5">
      <c r="A306" s="8">
        <v>43356.56653935185</v>
      </c>
      <c r="B306" s="11" t="str">
        <f>HYPERLINK("https://twitter.com/edhghni","@edhghni")</f>
        <v>@edhghni</v>
      </c>
      <c r="C306" s="6" t="s">
        <v>254</v>
      </c>
      <c r="D306" s="5" t="s">
        <v>273</v>
      </c>
      <c r="E306" s="9" t="str">
        <f>HYPERLINK("https://twitter.com/edhghni/status/1040164638774779904","1040164638774779904")</f>
        <v>1040164638774779904</v>
      </c>
      <c r="F306" s="4"/>
      <c r="G306" s="4"/>
      <c r="H306" s="4"/>
      <c r="I306" s="10" t="str">
        <f>HYPERLINK("http://twitter.com/download/android","Twitter for Android")</f>
        <v>Twitter for Android</v>
      </c>
      <c r="J306" s="2">
        <v>121</v>
      </c>
      <c r="K306" s="2">
        <v>98</v>
      </c>
      <c r="L306" s="2">
        <v>0</v>
      </c>
      <c r="M306" s="2"/>
      <c r="N306" s="8">
        <v>43264.756516203706</v>
      </c>
      <c r="O306" s="4"/>
      <c r="P306" s="3" t="s">
        <v>252</v>
      </c>
      <c r="Q306" s="4"/>
      <c r="R306" s="4"/>
      <c r="S306" s="9" t="str">
        <f>HYPERLINK("https://pbs.twimg.com/profile_images/1037625312417382400/bKlAN5ze.jpg","View")</f>
        <v>View</v>
      </c>
    </row>
    <row r="307" spans="1:19" ht="12.5">
      <c r="A307" s="8">
        <v>43356.565960648149</v>
      </c>
      <c r="B307" s="11" t="str">
        <f>HYPERLINK("https://twitter.com/edhghni","@edhghni")</f>
        <v>@edhghni</v>
      </c>
      <c r="C307" s="6" t="s">
        <v>254</v>
      </c>
      <c r="D307" s="5" t="s">
        <v>272</v>
      </c>
      <c r="E307" s="9" t="str">
        <f>HYPERLINK("https://twitter.com/edhghni/status/1040164428644278272","1040164428644278272")</f>
        <v>1040164428644278272</v>
      </c>
      <c r="F307" s="4"/>
      <c r="G307" s="4"/>
      <c r="H307" s="4"/>
      <c r="I307" s="10" t="str">
        <f>HYPERLINK("http://twitter.com/download/android","Twitter for Android")</f>
        <v>Twitter for Android</v>
      </c>
      <c r="J307" s="2">
        <v>121</v>
      </c>
      <c r="K307" s="2">
        <v>98</v>
      </c>
      <c r="L307" s="2">
        <v>0</v>
      </c>
      <c r="M307" s="2"/>
      <c r="N307" s="8">
        <v>43264.756516203706</v>
      </c>
      <c r="O307" s="4"/>
      <c r="P307" s="3" t="s">
        <v>252</v>
      </c>
      <c r="Q307" s="4"/>
      <c r="R307" s="4"/>
      <c r="S307" s="9" t="str">
        <f>HYPERLINK("https://pbs.twimg.com/profile_images/1037625312417382400/bKlAN5ze.jpg","View")</f>
        <v>View</v>
      </c>
    </row>
    <row r="308" spans="1:19" ht="20">
      <c r="A308" s="8">
        <v>43356.565300925926</v>
      </c>
      <c r="B308" s="11" t="str">
        <f>HYPERLINK("https://twitter.com/Rahmani_id","@Rahmani_id")</f>
        <v>@Rahmani_id</v>
      </c>
      <c r="C308" s="6" t="s">
        <v>267</v>
      </c>
      <c r="D308" s="5" t="s">
        <v>271</v>
      </c>
      <c r="E308" s="9" t="str">
        <f>HYPERLINK("https://twitter.com/Rahmani_id/status/1040164188457451522","1040164188457451522")</f>
        <v>1040164188457451522</v>
      </c>
      <c r="F308" s="4"/>
      <c r="G308" s="4"/>
      <c r="H308" s="4"/>
      <c r="I308" s="10" t="str">
        <f>HYPERLINK("http://twitter.com/download/iphone","Twitter for iPhone")</f>
        <v>Twitter for iPhone</v>
      </c>
      <c r="J308" s="2">
        <v>75</v>
      </c>
      <c r="K308" s="2">
        <v>242</v>
      </c>
      <c r="L308" s="2">
        <v>0</v>
      </c>
      <c r="M308" s="2"/>
      <c r="N308" s="8">
        <v>41644.935601851852</v>
      </c>
      <c r="O308" s="4" t="s">
        <v>27</v>
      </c>
      <c r="P308" s="3" t="s">
        <v>265</v>
      </c>
      <c r="Q308" s="4"/>
      <c r="R308" s="4"/>
      <c r="S308" s="9" t="str">
        <f>HYPERLINK("https://pbs.twimg.com/profile_images/870197952173809664/AkleHxN_.jpg","View")</f>
        <v>View</v>
      </c>
    </row>
    <row r="309" spans="1:19" ht="30">
      <c r="A309" s="8">
        <v>43356.564363425925</v>
      </c>
      <c r="B309" s="11" t="str">
        <f>HYPERLINK("https://twitter.com/khosikhosikhosi","@khosikhosikhosi")</f>
        <v>@khosikhosikhosi</v>
      </c>
      <c r="C309" s="6" t="s">
        <v>4</v>
      </c>
      <c r="D309" s="5" t="s">
        <v>270</v>
      </c>
      <c r="E309" s="9" t="str">
        <f>HYPERLINK("https://twitter.com/khosikhosikhosi/status/1040163847200563200","1040163847200563200")</f>
        <v>1040163847200563200</v>
      </c>
      <c r="F309" s="10" t="s">
        <v>269</v>
      </c>
      <c r="G309" s="4" t="s">
        <v>268</v>
      </c>
      <c r="H309" s="4"/>
      <c r="I309" s="10" t="str">
        <f>HYPERLINK("http://twitter.com/download/android","Twitter for Android")</f>
        <v>Twitter for Android</v>
      </c>
      <c r="J309" s="2">
        <v>1718</v>
      </c>
      <c r="K309" s="2">
        <v>510</v>
      </c>
      <c r="L309" s="2">
        <v>40</v>
      </c>
      <c r="M309" s="2"/>
      <c r="N309" s="8">
        <v>41500.858159722222</v>
      </c>
      <c r="O309" s="4" t="s">
        <v>2</v>
      </c>
      <c r="P309" s="3" t="s">
        <v>1</v>
      </c>
      <c r="Q309" s="10" t="s">
        <v>0</v>
      </c>
      <c r="R309" s="4"/>
      <c r="S309" s="9" t="str">
        <f>HYPERLINK("https://pbs.twimg.com/profile_images/975405984020664322/0LbA1kCS.jpg","View")</f>
        <v>View</v>
      </c>
    </row>
    <row r="310" spans="1:19" ht="30">
      <c r="A310" s="8">
        <v>43356.563773148147</v>
      </c>
      <c r="B310" s="11" t="str">
        <f>HYPERLINK("https://twitter.com/Rahmani_id","@Rahmani_id")</f>
        <v>@Rahmani_id</v>
      </c>
      <c r="C310" s="6" t="s">
        <v>267</v>
      </c>
      <c r="D310" s="5" t="s">
        <v>266</v>
      </c>
      <c r="E310" s="9" t="str">
        <f>HYPERLINK("https://twitter.com/Rahmani_id/status/1040163633941151744","1040163633941151744")</f>
        <v>1040163633941151744</v>
      </c>
      <c r="F310" s="4"/>
      <c r="G310" s="4"/>
      <c r="H310" s="4"/>
      <c r="I310" s="10" t="str">
        <f>HYPERLINK("http://twitter.com/download/iphone","Twitter for iPhone")</f>
        <v>Twitter for iPhone</v>
      </c>
      <c r="J310" s="2">
        <v>75</v>
      </c>
      <c r="K310" s="2">
        <v>242</v>
      </c>
      <c r="L310" s="2">
        <v>0</v>
      </c>
      <c r="M310" s="2"/>
      <c r="N310" s="8">
        <v>41644.935601851852</v>
      </c>
      <c r="O310" s="4" t="s">
        <v>27</v>
      </c>
      <c r="P310" s="3" t="s">
        <v>265</v>
      </c>
      <c r="Q310" s="4"/>
      <c r="R310" s="4"/>
      <c r="S310" s="9" t="str">
        <f>HYPERLINK("https://pbs.twimg.com/profile_images/870197952173809664/AkleHxN_.jpg","View")</f>
        <v>View</v>
      </c>
    </row>
    <row r="311" spans="1:19" ht="20">
      <c r="A311" s="8">
        <v>43356.563657407409</v>
      </c>
      <c r="B311" s="11" t="str">
        <f>HYPERLINK("https://twitter.com/Mojtaba_msv","@Mojtaba_msv")</f>
        <v>@Mojtaba_msv</v>
      </c>
      <c r="C311" s="6" t="s">
        <v>250</v>
      </c>
      <c r="D311" s="5" t="s">
        <v>264</v>
      </c>
      <c r="E311" s="9" t="str">
        <f>HYPERLINK("https://twitter.com/Mojtaba_msv/status/1040163592874717184","1040163592874717184")</f>
        <v>1040163592874717184</v>
      </c>
      <c r="F311" s="4"/>
      <c r="G311" s="4"/>
      <c r="H311" s="4"/>
      <c r="I311" s="10" t="str">
        <f>HYPERLINK("http://twitter.com/download/android","Twitter for Android")</f>
        <v>Twitter for Android</v>
      </c>
      <c r="J311" s="2">
        <v>241</v>
      </c>
      <c r="K311" s="2">
        <v>350</v>
      </c>
      <c r="L311" s="2">
        <v>4</v>
      </c>
      <c r="M311" s="2"/>
      <c r="N311" s="8">
        <v>42993.482349537036</v>
      </c>
      <c r="O311" s="4"/>
      <c r="P311" s="3" t="s">
        <v>248</v>
      </c>
      <c r="Q311" s="4"/>
      <c r="R311" s="4"/>
      <c r="S311" s="9" t="str">
        <f>HYPERLINK("https://pbs.twimg.com/profile_images/1037799565435527170/qt70sdG6.jpg","View")</f>
        <v>View</v>
      </c>
    </row>
    <row r="312" spans="1:19" ht="20">
      <c r="A312" s="8">
        <v>43356.563009259262</v>
      </c>
      <c r="B312" s="11" t="str">
        <f>HYPERLINK("https://twitter.com/Karmastudioo","@Karmastudioo")</f>
        <v>@Karmastudioo</v>
      </c>
      <c r="C312" s="6" t="s">
        <v>117</v>
      </c>
      <c r="D312" s="5" t="s">
        <v>263</v>
      </c>
      <c r="E312" s="9" t="str">
        <f>HYPERLINK("https://twitter.com/Karmastudioo/status/1040163358157287424","1040163358157287424")</f>
        <v>1040163358157287424</v>
      </c>
      <c r="F312" s="10" t="s">
        <v>262</v>
      </c>
      <c r="G312" s="10" t="s">
        <v>261</v>
      </c>
      <c r="H312" s="4"/>
      <c r="I312" s="10" t="str">
        <f>HYPERLINK("http://twitter.com/download/android","Twitter for Android")</f>
        <v>Twitter for Android</v>
      </c>
      <c r="J312" s="2">
        <v>120</v>
      </c>
      <c r="K312" s="2">
        <v>298</v>
      </c>
      <c r="L312" s="2">
        <v>1</v>
      </c>
      <c r="M312" s="2"/>
      <c r="N312" s="8">
        <v>42605.598182870366</v>
      </c>
      <c r="O312" s="4" t="s">
        <v>114</v>
      </c>
      <c r="P312" s="3" t="s">
        <v>113</v>
      </c>
      <c r="Q312" s="10" t="s">
        <v>112</v>
      </c>
      <c r="R312" s="4"/>
      <c r="S312" s="9" t="str">
        <f>HYPERLINK("https://pbs.twimg.com/profile_images/768048659237859328/VVNWJ_J7.jpg","View")</f>
        <v>View</v>
      </c>
    </row>
    <row r="313" spans="1:19" ht="30">
      <c r="A313" s="8">
        <v>43356.562673611115</v>
      </c>
      <c r="B313" s="11" t="str">
        <f>HYPERLINK("https://twitter.com/_Flirticia","@_Flirticia")</f>
        <v>@_Flirticia</v>
      </c>
      <c r="C313" s="6" t="s">
        <v>159</v>
      </c>
      <c r="D313" s="5" t="s">
        <v>260</v>
      </c>
      <c r="E313" s="9" t="str">
        <f>HYPERLINK("https://twitter.com/_Flirticia/status/1040163238284079104","1040163238284079104")</f>
        <v>1040163238284079104</v>
      </c>
      <c r="F313" s="4"/>
      <c r="G313" s="10" t="s">
        <v>259</v>
      </c>
      <c r="H313" s="4"/>
      <c r="I313" s="10" t="str">
        <f>HYPERLINK("http://twitter.com/download/iphone","Twitter for iPhone")</f>
        <v>Twitter for iPhone</v>
      </c>
      <c r="J313" s="2">
        <v>2861</v>
      </c>
      <c r="K313" s="2">
        <v>494</v>
      </c>
      <c r="L313" s="2">
        <v>27</v>
      </c>
      <c r="M313" s="2"/>
      <c r="N313" s="8">
        <v>42056.815428240741</v>
      </c>
      <c r="O313" s="4" t="s">
        <v>27</v>
      </c>
      <c r="P313" s="3" t="s">
        <v>156</v>
      </c>
      <c r="Q313" s="4"/>
      <c r="R313" s="4"/>
      <c r="S313" s="9" t="str">
        <f>HYPERLINK("https://pbs.twimg.com/profile_images/1023172583263326208/7y45ZE1j.jpg","View")</f>
        <v>View</v>
      </c>
    </row>
    <row r="314" spans="1:19" ht="40">
      <c r="A314" s="8">
        <v>43356.562569444446</v>
      </c>
      <c r="B314" s="11" t="str">
        <f>HYPERLINK("https://twitter.com/_HamidB","@_HamidB")</f>
        <v>@_HamidB</v>
      </c>
      <c r="C314" s="6" t="s">
        <v>258</v>
      </c>
      <c r="D314" s="5" t="s">
        <v>257</v>
      </c>
      <c r="E314" s="9" t="str">
        <f>HYPERLINK("https://twitter.com/_HamidB/status/1040163200585658368","1040163200585658368")</f>
        <v>1040163200585658368</v>
      </c>
      <c r="F314" s="4"/>
      <c r="G314" s="4"/>
      <c r="H314" s="4"/>
      <c r="I314" s="10" t="str">
        <f>HYPERLINK("http://twitter.com/download/android","Twitter for Android")</f>
        <v>Twitter for Android</v>
      </c>
      <c r="J314" s="2">
        <v>148</v>
      </c>
      <c r="K314" s="2">
        <v>139</v>
      </c>
      <c r="L314" s="2">
        <v>1</v>
      </c>
      <c r="M314" s="2"/>
      <c r="N314" s="8">
        <v>42347.653078703705</v>
      </c>
      <c r="O314" s="4"/>
      <c r="P314" s="3" t="s">
        <v>256</v>
      </c>
      <c r="Q314" s="10" t="s">
        <v>255</v>
      </c>
      <c r="R314" s="4"/>
      <c r="S314" s="9" t="str">
        <f>HYPERLINK("https://pbs.twimg.com/profile_images/862552671903002626/JFYq0nVu.jpg","View")</f>
        <v>View</v>
      </c>
    </row>
    <row r="315" spans="1:19" ht="20">
      <c r="A315" s="8">
        <v>43356.562152777777</v>
      </c>
      <c r="B315" s="11" t="str">
        <f>HYPERLINK("https://twitter.com/edhghni","@edhghni")</f>
        <v>@edhghni</v>
      </c>
      <c r="C315" s="6" t="s">
        <v>254</v>
      </c>
      <c r="D315" s="5" t="s">
        <v>253</v>
      </c>
      <c r="E315" s="9" t="str">
        <f>HYPERLINK("https://twitter.com/edhghni/status/1040163049334820864","1040163049334820864")</f>
        <v>1040163049334820864</v>
      </c>
      <c r="F315" s="4"/>
      <c r="G315" s="4"/>
      <c r="H315" s="4"/>
      <c r="I315" s="10" t="str">
        <f>HYPERLINK("http://twitter.com/download/android","Twitter for Android")</f>
        <v>Twitter for Android</v>
      </c>
      <c r="J315" s="2">
        <v>121</v>
      </c>
      <c r="K315" s="2">
        <v>98</v>
      </c>
      <c r="L315" s="2">
        <v>0</v>
      </c>
      <c r="M315" s="2"/>
      <c r="N315" s="8">
        <v>43264.756516203706</v>
      </c>
      <c r="O315" s="4"/>
      <c r="P315" s="3" t="s">
        <v>252</v>
      </c>
      <c r="Q315" s="4"/>
      <c r="R315" s="4"/>
      <c r="S315" s="9" t="str">
        <f>HYPERLINK("https://pbs.twimg.com/profile_images/1037625312417382400/bKlAN5ze.jpg","View")</f>
        <v>View</v>
      </c>
    </row>
    <row r="316" spans="1:19" ht="30">
      <c r="A316" s="8">
        <v>43356.56177083333</v>
      </c>
      <c r="B316" s="11" t="str">
        <f>HYPERLINK("https://twitter.com/meysamdm","@meysamdm")</f>
        <v>@meysamdm</v>
      </c>
      <c r="C316" s="6" t="s">
        <v>176</v>
      </c>
      <c r="D316" s="5" t="s">
        <v>251</v>
      </c>
      <c r="E316" s="9" t="str">
        <f>HYPERLINK("https://twitter.com/meysamdm/status/1040162907097624577","1040162907097624577")</f>
        <v>1040162907097624577</v>
      </c>
      <c r="F316" s="4"/>
      <c r="G316" s="4"/>
      <c r="H316" s="4"/>
      <c r="I316" s="10" t="str">
        <f>HYPERLINK("http://twitter.com/download/android","Twitter for Android")</f>
        <v>Twitter for Android</v>
      </c>
      <c r="J316" s="2">
        <v>785</v>
      </c>
      <c r="K316" s="2">
        <v>410</v>
      </c>
      <c r="L316" s="2">
        <v>10</v>
      </c>
      <c r="M316" s="2"/>
      <c r="N316" s="8">
        <v>40976.73537037037</v>
      </c>
      <c r="O316" s="4" t="s">
        <v>2</v>
      </c>
      <c r="P316" s="3" t="s">
        <v>173</v>
      </c>
      <c r="Q316" s="4"/>
      <c r="R316" s="4"/>
      <c r="S316" s="9" t="str">
        <f>HYPERLINK("https://pbs.twimg.com/profile_images/1034669741552484352/1FzNMw41.jpg","View")</f>
        <v>View</v>
      </c>
    </row>
    <row r="317" spans="1:19" ht="20">
      <c r="A317" s="8">
        <v>43356.561400462961</v>
      </c>
      <c r="B317" s="11" t="str">
        <f>HYPERLINK("https://twitter.com/Mojtaba_msv","@Mojtaba_msv")</f>
        <v>@Mojtaba_msv</v>
      </c>
      <c r="C317" s="6" t="s">
        <v>250</v>
      </c>
      <c r="D317" s="5" t="s">
        <v>249</v>
      </c>
      <c r="E317" s="9" t="str">
        <f>HYPERLINK("https://twitter.com/Mojtaba_msv/status/1040162774444396544","1040162774444396544")</f>
        <v>1040162774444396544</v>
      </c>
      <c r="F317" s="4"/>
      <c r="G317" s="4"/>
      <c r="H317" s="4"/>
      <c r="I317" s="10" t="str">
        <f>HYPERLINK("http://twitter.com/download/android","Twitter for Android")</f>
        <v>Twitter for Android</v>
      </c>
      <c r="J317" s="2">
        <v>241</v>
      </c>
      <c r="K317" s="2">
        <v>350</v>
      </c>
      <c r="L317" s="2">
        <v>4</v>
      </c>
      <c r="M317" s="2"/>
      <c r="N317" s="8">
        <v>42993.482349537036</v>
      </c>
      <c r="O317" s="4"/>
      <c r="P317" s="3" t="s">
        <v>248</v>
      </c>
      <c r="Q317" s="4"/>
      <c r="R317" s="4"/>
      <c r="S317" s="9" t="str">
        <f>HYPERLINK("https://pbs.twimg.com/profile_images/1037799565435527170/qt70sdG6.jpg","View")</f>
        <v>View</v>
      </c>
    </row>
    <row r="318" spans="1:19" ht="20">
      <c r="A318" s="8">
        <v>43356.561030092591</v>
      </c>
      <c r="B318" s="11" t="str">
        <f>HYPERLINK("https://twitter.com/MersedeRahbar","@MersedeRahbar")</f>
        <v>@MersedeRahbar</v>
      </c>
      <c r="C318" s="6" t="s">
        <v>247</v>
      </c>
      <c r="D318" s="5" t="s">
        <v>246</v>
      </c>
      <c r="E318" s="9" t="str">
        <f>HYPERLINK("https://twitter.com/MersedeRahbar/status/1040162640507666432","1040162640507666432")</f>
        <v>1040162640507666432</v>
      </c>
      <c r="F318" s="4"/>
      <c r="G318" s="4"/>
      <c r="H318" s="4"/>
      <c r="I318" s="10" t="str">
        <f>HYPERLINK("http://twitter.com/download/android","Twitter for Android")</f>
        <v>Twitter for Android</v>
      </c>
      <c r="J318" s="2">
        <v>130</v>
      </c>
      <c r="K318" s="2">
        <v>217</v>
      </c>
      <c r="L318" s="2">
        <v>1</v>
      </c>
      <c r="M318" s="2"/>
      <c r="N318" s="8">
        <v>43043.504942129628</v>
      </c>
      <c r="O318" s="4"/>
      <c r="P318" s="3"/>
      <c r="Q318" s="4"/>
      <c r="R318" s="4"/>
      <c r="S318" s="9" t="str">
        <f>HYPERLINK("https://pbs.twimg.com/profile_images/1020627262989889536/4pHYwKW_.jpg","View")</f>
        <v>View</v>
      </c>
    </row>
    <row r="319" spans="1:19" ht="30">
      <c r="A319" s="8">
        <v>43356.559953703705</v>
      </c>
      <c r="B319" s="11" t="str">
        <f>HYPERLINK("https://twitter.com/Miladsob","@Miladsob")</f>
        <v>@Miladsob</v>
      </c>
      <c r="C319" s="6" t="s">
        <v>245</v>
      </c>
      <c r="D319" s="5" t="s">
        <v>244</v>
      </c>
      <c r="E319" s="9" t="str">
        <f>HYPERLINK("https://twitter.com/Miladsob/status/1040162251943096321","1040162251943096321")</f>
        <v>1040162251943096321</v>
      </c>
      <c r="F319" s="4"/>
      <c r="G319" s="4"/>
      <c r="H319" s="4"/>
      <c r="I319" s="10" t="str">
        <f>HYPERLINK("http://twitter.com/download/android","Twitter for Android")</f>
        <v>Twitter for Android</v>
      </c>
      <c r="J319" s="2">
        <v>1034</v>
      </c>
      <c r="K319" s="2">
        <v>417</v>
      </c>
      <c r="L319" s="2">
        <v>46</v>
      </c>
      <c r="M319" s="2"/>
      <c r="N319" s="8">
        <v>40124.017800925925</v>
      </c>
      <c r="O319" s="4" t="s">
        <v>37</v>
      </c>
      <c r="P319" s="3" t="s">
        <v>243</v>
      </c>
      <c r="Q319" s="4"/>
      <c r="R319" s="4"/>
      <c r="S319" s="9" t="str">
        <f>HYPERLINK("https://pbs.twimg.com/profile_images/1015284126881067010/IHTpGNum.jpg","View")</f>
        <v>View</v>
      </c>
    </row>
    <row r="320" spans="1:19" ht="30">
      <c r="A320" s="8">
        <v>43356.559074074074</v>
      </c>
      <c r="B320" s="11" t="str">
        <f>HYPERLINK("https://twitter.com/hkazazi","@hkazazi")</f>
        <v>@hkazazi</v>
      </c>
      <c r="C320" s="6" t="s">
        <v>142</v>
      </c>
      <c r="D320" s="5" t="s">
        <v>242</v>
      </c>
      <c r="E320" s="9" t="str">
        <f>HYPERLINK("https://twitter.com/hkazazi/status/1040161932278423552","1040161932278423552")</f>
        <v>1040161932278423552</v>
      </c>
      <c r="F320" s="4"/>
      <c r="G320" s="10" t="s">
        <v>241</v>
      </c>
      <c r="H320" s="4"/>
      <c r="I320" s="10" t="str">
        <f>HYPERLINK("http://twitter.com/download/android","Twitter for Android")</f>
        <v>Twitter for Android</v>
      </c>
      <c r="J320" s="2">
        <v>2784</v>
      </c>
      <c r="K320" s="2">
        <v>1059</v>
      </c>
      <c r="L320" s="2">
        <v>81</v>
      </c>
      <c r="M320" s="2"/>
      <c r="N320" s="8">
        <v>40684.843263888892</v>
      </c>
      <c r="O320" s="4" t="s">
        <v>6</v>
      </c>
      <c r="P320" s="3" t="s">
        <v>139</v>
      </c>
      <c r="Q320" s="10" t="s">
        <v>138</v>
      </c>
      <c r="R320" s="4"/>
      <c r="S320" s="9" t="str">
        <f>HYPERLINK("https://pbs.twimg.com/profile_images/1038873017156358145/hzIcfHZn.jpg","View")</f>
        <v>View</v>
      </c>
    </row>
    <row r="321" spans="1:19" ht="12.5">
      <c r="A321" s="8">
        <v>43356.558865740742</v>
      </c>
      <c r="B321" s="11" t="str">
        <f>HYPERLINK("https://twitter.com/1edami","@1edami")</f>
        <v>@1edami</v>
      </c>
      <c r="C321" s="6" t="s">
        <v>218</v>
      </c>
      <c r="D321" s="5" t="s">
        <v>240</v>
      </c>
      <c r="E321" s="9" t="str">
        <f>HYPERLINK("https://twitter.com/1edami/status/1040161857154285568","1040161857154285568")</f>
        <v>1040161857154285568</v>
      </c>
      <c r="F321" s="4"/>
      <c r="G321" s="4"/>
      <c r="H321" s="4"/>
      <c r="I321" s="10" t="str">
        <f>HYPERLINK("http://twitter.com/download/android","Twitter for Android")</f>
        <v>Twitter for Android</v>
      </c>
      <c r="J321" s="2">
        <v>361</v>
      </c>
      <c r="K321" s="2">
        <v>321</v>
      </c>
      <c r="L321" s="2">
        <v>3</v>
      </c>
      <c r="M321" s="2"/>
      <c r="N321" s="8">
        <v>40648.641516203701</v>
      </c>
      <c r="O321" s="4" t="s">
        <v>216</v>
      </c>
      <c r="P321" s="3" t="s">
        <v>215</v>
      </c>
      <c r="Q321" s="4"/>
      <c r="R321" s="4"/>
      <c r="S321" s="9" t="str">
        <f>HYPERLINK("https://pbs.twimg.com/profile_images/1007124709908140032/q1tXxrg0.jpg","View")</f>
        <v>View</v>
      </c>
    </row>
    <row r="322" spans="1:19" ht="30">
      <c r="A322" s="8">
        <v>43356.55850694445</v>
      </c>
      <c r="B322" s="11" t="str">
        <f>HYPERLINK("https://twitter.com/arianhf","@arianhf")</f>
        <v>@arianhf</v>
      </c>
      <c r="C322" s="6" t="s">
        <v>239</v>
      </c>
      <c r="D322" s="5" t="s">
        <v>238</v>
      </c>
      <c r="E322" s="9" t="str">
        <f>HYPERLINK("https://twitter.com/arianhf/status/1040161726333890560","1040161726333890560")</f>
        <v>1040161726333890560</v>
      </c>
      <c r="F322" s="4"/>
      <c r="G322" s="10" t="s">
        <v>237</v>
      </c>
      <c r="H322" s="4"/>
      <c r="I322" s="10" t="str">
        <f>HYPERLINK("http://twitter.com/download/android","Twitter for Android")</f>
        <v>Twitter for Android</v>
      </c>
      <c r="J322" s="2">
        <v>106</v>
      </c>
      <c r="K322" s="2">
        <v>207</v>
      </c>
      <c r="L322" s="2">
        <v>0</v>
      </c>
      <c r="M322" s="2"/>
      <c r="N322" s="8">
        <v>41829.224131944444</v>
      </c>
      <c r="O322" s="4" t="s">
        <v>6</v>
      </c>
      <c r="P322" s="3" t="s">
        <v>236</v>
      </c>
      <c r="Q322" s="4"/>
      <c r="R322" s="4"/>
      <c r="S322" s="9" t="str">
        <f>HYPERLINK("https://pbs.twimg.com/profile_images/1016316201289637888/O-WrXJex.jpg","View")</f>
        <v>View</v>
      </c>
    </row>
    <row r="323" spans="1:19" ht="20">
      <c r="A323" s="8">
        <v>43356.558124999996</v>
      </c>
      <c r="B323" s="11" t="str">
        <f>HYPERLINK("https://twitter.com/omidazami","@omidazami")</f>
        <v>@omidazami</v>
      </c>
      <c r="C323" s="6" t="s">
        <v>235</v>
      </c>
      <c r="D323" s="5" t="s">
        <v>234</v>
      </c>
      <c r="E323" s="9" t="str">
        <f>HYPERLINK("https://twitter.com/omidazami/status/1040161588874031104","1040161588874031104")</f>
        <v>1040161588874031104</v>
      </c>
      <c r="F323" s="4"/>
      <c r="G323" s="4"/>
      <c r="H323" s="4"/>
      <c r="I323" s="10" t="str">
        <f>HYPERLINK("http://twitter.com","Twitter Web Client")</f>
        <v>Twitter Web Client</v>
      </c>
      <c r="J323" s="2">
        <v>152</v>
      </c>
      <c r="K323" s="2">
        <v>257</v>
      </c>
      <c r="L323" s="2">
        <v>9</v>
      </c>
      <c r="M323" s="2"/>
      <c r="N323" s="8">
        <v>41554.059571759259</v>
      </c>
      <c r="O323" s="4"/>
      <c r="P323" s="3" t="s">
        <v>233</v>
      </c>
      <c r="Q323" s="10" t="s">
        <v>232</v>
      </c>
      <c r="R323" s="4"/>
      <c r="S323" s="9" t="str">
        <f>HYPERLINK("https://pbs.twimg.com/profile_images/1014080359326212097/FbXGMYW8.jpg","View")</f>
        <v>View</v>
      </c>
    </row>
    <row r="324" spans="1:19" ht="12.5">
      <c r="A324" s="8">
        <v>43356.557696759264</v>
      </c>
      <c r="B324" s="11" t="str">
        <f>HYPERLINK("https://twitter.com/madbomberman33","@madbomberman33")</f>
        <v>@madbomberman33</v>
      </c>
      <c r="C324" s="6" t="s">
        <v>231</v>
      </c>
      <c r="D324" s="5" t="s">
        <v>230</v>
      </c>
      <c r="E324" s="9" t="str">
        <f>HYPERLINK("https://twitter.com/madbomberman33/status/1040161434351620096","1040161434351620096")</f>
        <v>1040161434351620096</v>
      </c>
      <c r="F324" s="4"/>
      <c r="G324" s="4"/>
      <c r="H324" s="4"/>
      <c r="I324" s="10" t="str">
        <f>HYPERLINK("https://mobile.twitter.com","Twitter Lite")</f>
        <v>Twitter Lite</v>
      </c>
      <c r="J324" s="2">
        <v>54</v>
      </c>
      <c r="K324" s="2">
        <v>343</v>
      </c>
      <c r="L324" s="2">
        <v>2</v>
      </c>
      <c r="M324" s="2"/>
      <c r="N324" s="8">
        <v>40180.448842592596</v>
      </c>
      <c r="O324" s="4"/>
      <c r="P324" s="3"/>
      <c r="Q324" s="4"/>
      <c r="R324" s="4"/>
      <c r="S324" s="9" t="str">
        <f>HYPERLINK("https://pbs.twimg.com/profile_images/981561924222676992/Y7lXX7vY.jpg","View")</f>
        <v>View</v>
      </c>
    </row>
    <row r="325" spans="1:19" ht="40">
      <c r="A325" s="8">
        <v>43356.553564814814</v>
      </c>
      <c r="B325" s="11" t="str">
        <f>HYPERLINK("https://twitter.com/YasminAfs","@YasminAfs")</f>
        <v>@YasminAfs</v>
      </c>
      <c r="C325" s="6" t="s">
        <v>229</v>
      </c>
      <c r="D325" s="5" t="s">
        <v>228</v>
      </c>
      <c r="E325" s="9" t="str">
        <f>HYPERLINK("https://twitter.com/YasminAfs/status/1040159937115172864","1040159937115172864")</f>
        <v>1040159937115172864</v>
      </c>
      <c r="F325" s="4"/>
      <c r="G325" s="4"/>
      <c r="H325" s="4"/>
      <c r="I325" s="10" t="str">
        <f>HYPERLINK("http://twitter.com/download/android","Twitter for Android")</f>
        <v>Twitter for Android</v>
      </c>
      <c r="J325" s="2">
        <v>185</v>
      </c>
      <c r="K325" s="2">
        <v>343</v>
      </c>
      <c r="L325" s="2">
        <v>1</v>
      </c>
      <c r="M325" s="2"/>
      <c r="N325" s="8">
        <v>40048.230810185181</v>
      </c>
      <c r="O325" s="4" t="s">
        <v>227</v>
      </c>
      <c r="P325" s="3" t="s">
        <v>226</v>
      </c>
      <c r="Q325" s="4"/>
      <c r="R325" s="4"/>
      <c r="S325" s="9" t="str">
        <f>HYPERLINK("https://pbs.twimg.com/profile_images/1030124034967658496/4S4I1pC4.jpg","View")</f>
        <v>View</v>
      </c>
    </row>
    <row r="326" spans="1:19" ht="30">
      <c r="A326" s="8">
        <v>43356.546898148154</v>
      </c>
      <c r="B326" s="11" t="str">
        <f>HYPERLINK("https://twitter.com/meysamdm","@meysamdm")</f>
        <v>@meysamdm</v>
      </c>
      <c r="C326" s="6" t="s">
        <v>176</v>
      </c>
      <c r="D326" s="5" t="s">
        <v>225</v>
      </c>
      <c r="E326" s="9" t="str">
        <f>HYPERLINK("https://twitter.com/meysamdm/status/1040157521263161344","1040157521263161344")</f>
        <v>1040157521263161344</v>
      </c>
      <c r="F326" s="4"/>
      <c r="G326" s="10" t="s">
        <v>224</v>
      </c>
      <c r="H326" s="4"/>
      <c r="I326" s="10" t="str">
        <f>HYPERLINK("http://twitter.com/download/android","Twitter for Android")</f>
        <v>Twitter for Android</v>
      </c>
      <c r="J326" s="2">
        <v>785</v>
      </c>
      <c r="K326" s="2">
        <v>410</v>
      </c>
      <c r="L326" s="2">
        <v>10</v>
      </c>
      <c r="M326" s="2"/>
      <c r="N326" s="8">
        <v>40976.73537037037</v>
      </c>
      <c r="O326" s="4" t="s">
        <v>2</v>
      </c>
      <c r="P326" s="3" t="s">
        <v>173</v>
      </c>
      <c r="Q326" s="4"/>
      <c r="R326" s="4"/>
      <c r="S326" s="9" t="str">
        <f>HYPERLINK("https://pbs.twimg.com/profile_images/1034669741552484352/1FzNMw41.jpg","View")</f>
        <v>View</v>
      </c>
    </row>
    <row r="327" spans="1:19" ht="30">
      <c r="A327" s="8">
        <v>43356.54451388889</v>
      </c>
      <c r="B327" s="11" t="str">
        <f>HYPERLINK("https://twitter.com/meysamdm","@meysamdm")</f>
        <v>@meysamdm</v>
      </c>
      <c r="C327" s="6" t="s">
        <v>176</v>
      </c>
      <c r="D327" s="5" t="s">
        <v>223</v>
      </c>
      <c r="E327" s="9" t="str">
        <f>HYPERLINK("https://twitter.com/meysamdm/status/1040156657576300544","1040156657576300544")</f>
        <v>1040156657576300544</v>
      </c>
      <c r="F327" s="4"/>
      <c r="G327" s="4"/>
      <c r="H327" s="4"/>
      <c r="I327" s="10" t="str">
        <f>HYPERLINK("http://twitter.com/download/android","Twitter for Android")</f>
        <v>Twitter for Android</v>
      </c>
      <c r="J327" s="2">
        <v>785</v>
      </c>
      <c r="K327" s="2">
        <v>410</v>
      </c>
      <c r="L327" s="2">
        <v>10</v>
      </c>
      <c r="M327" s="2"/>
      <c r="N327" s="8">
        <v>40976.73537037037</v>
      </c>
      <c r="O327" s="4" t="s">
        <v>2</v>
      </c>
      <c r="P327" s="3" t="s">
        <v>173</v>
      </c>
      <c r="Q327" s="4"/>
      <c r="R327" s="4"/>
      <c r="S327" s="9" t="str">
        <f>HYPERLINK("https://pbs.twimg.com/profile_images/1034669741552484352/1FzNMw41.jpg","View")</f>
        <v>View</v>
      </c>
    </row>
    <row r="328" spans="1:19" ht="20">
      <c r="A328" s="8">
        <v>43356.544270833328</v>
      </c>
      <c r="B328" s="11" t="str">
        <f>HYPERLINK("https://twitter.com/Nasrabadiam","@Nasrabadiam")</f>
        <v>@Nasrabadiam</v>
      </c>
      <c r="C328" s="6" t="s">
        <v>44</v>
      </c>
      <c r="D328" s="5" t="s">
        <v>222</v>
      </c>
      <c r="E328" s="9" t="str">
        <f>HYPERLINK("https://twitter.com/Nasrabadiam/status/1040156569453912071","1040156569453912071")</f>
        <v>1040156569453912071</v>
      </c>
      <c r="F328" s="4"/>
      <c r="G328" s="4"/>
      <c r="H328" s="4"/>
      <c r="I328" s="10" t="str">
        <f>HYPERLINK("http://twitter.com/download/android","Twitter for Android")</f>
        <v>Twitter for Android</v>
      </c>
      <c r="J328" s="2">
        <v>113</v>
      </c>
      <c r="K328" s="2">
        <v>280</v>
      </c>
      <c r="L328" s="2">
        <v>1</v>
      </c>
      <c r="M328" s="2"/>
      <c r="N328" s="8">
        <v>42964.040219907409</v>
      </c>
      <c r="O328" s="4" t="s">
        <v>27</v>
      </c>
      <c r="P328" s="3" t="s">
        <v>41</v>
      </c>
      <c r="Q328" s="4"/>
      <c r="R328" s="4"/>
      <c r="S328" s="9" t="str">
        <f>HYPERLINK("https://pbs.twimg.com/profile_images/1023966474770239488/Uj3RB-bm.jpg","View")</f>
        <v>View</v>
      </c>
    </row>
    <row r="329" spans="1:19" ht="20">
      <c r="A329" s="8">
        <v>43356.543761574074</v>
      </c>
      <c r="B329" s="11" t="str">
        <f>HYPERLINK("https://twitter.com/Vaaaez","@Vaaaez")</f>
        <v>@Vaaaez</v>
      </c>
      <c r="C329" s="6" t="s">
        <v>9</v>
      </c>
      <c r="D329" s="5" t="s">
        <v>221</v>
      </c>
      <c r="E329" s="9" t="str">
        <f>HYPERLINK("https://twitter.com/Vaaaez/status/1040156383809810432","1040156383809810432")</f>
        <v>1040156383809810432</v>
      </c>
      <c r="F329" s="4"/>
      <c r="G329" s="10" t="s">
        <v>220</v>
      </c>
      <c r="H329" s="4"/>
      <c r="I329" s="10" t="str">
        <f>HYPERLINK("http://twitter.com/download/iphone","Twitter for iPhone")</f>
        <v>Twitter for iPhone</v>
      </c>
      <c r="J329" s="2">
        <v>481</v>
      </c>
      <c r="K329" s="2">
        <v>303</v>
      </c>
      <c r="L329" s="2">
        <v>6</v>
      </c>
      <c r="M329" s="2"/>
      <c r="N329" s="8">
        <v>42011.652013888888</v>
      </c>
      <c r="O329" s="4" t="s">
        <v>6</v>
      </c>
      <c r="P329" s="3" t="s">
        <v>5</v>
      </c>
      <c r="Q329" s="4"/>
      <c r="R329" s="4"/>
      <c r="S329" s="9" t="str">
        <f>HYPERLINK("https://pbs.twimg.com/profile_images/1036692329040683008/JvIVCeZb.jpg","View")</f>
        <v>View</v>
      </c>
    </row>
    <row r="330" spans="1:19" ht="30">
      <c r="A330" s="8">
        <v>43356.543194444443</v>
      </c>
      <c r="B330" s="11" t="str">
        <f>HYPERLINK("https://twitter.com/meysamdm","@meysamdm")</f>
        <v>@meysamdm</v>
      </c>
      <c r="C330" s="6" t="s">
        <v>176</v>
      </c>
      <c r="D330" s="5" t="s">
        <v>219</v>
      </c>
      <c r="E330" s="9" t="str">
        <f>HYPERLINK("https://twitter.com/meysamdm/status/1040156177655627776","1040156177655627776")</f>
        <v>1040156177655627776</v>
      </c>
      <c r="F330" s="4"/>
      <c r="G330" s="4"/>
      <c r="H330" s="4"/>
      <c r="I330" s="10" t="str">
        <f>HYPERLINK("http://twitter.com/download/android","Twitter for Android")</f>
        <v>Twitter for Android</v>
      </c>
      <c r="J330" s="2">
        <v>785</v>
      </c>
      <c r="K330" s="2">
        <v>410</v>
      </c>
      <c r="L330" s="2">
        <v>10</v>
      </c>
      <c r="M330" s="2"/>
      <c r="N330" s="8">
        <v>40976.73537037037</v>
      </c>
      <c r="O330" s="4" t="s">
        <v>2</v>
      </c>
      <c r="P330" s="3" t="s">
        <v>173</v>
      </c>
      <c r="Q330" s="4"/>
      <c r="R330" s="4"/>
      <c r="S330" s="9" t="str">
        <f>HYPERLINK("https://pbs.twimg.com/profile_images/1034669741552484352/1FzNMw41.jpg","View")</f>
        <v>View</v>
      </c>
    </row>
    <row r="331" spans="1:19" ht="12.5">
      <c r="A331" s="8">
        <v>43356.542280092588</v>
      </c>
      <c r="B331" s="11" t="str">
        <f>HYPERLINK("https://twitter.com/1edami","@1edami")</f>
        <v>@1edami</v>
      </c>
      <c r="C331" s="6" t="s">
        <v>218</v>
      </c>
      <c r="D331" s="5" t="s">
        <v>217</v>
      </c>
      <c r="E331" s="9" t="str">
        <f>HYPERLINK("https://twitter.com/1edami/status/1040155847438069761","1040155847438069761")</f>
        <v>1040155847438069761</v>
      </c>
      <c r="F331" s="4"/>
      <c r="G331" s="4"/>
      <c r="H331" s="4"/>
      <c r="I331" s="10" t="str">
        <f>HYPERLINK("http://twitter.com/download/android","Twitter for Android")</f>
        <v>Twitter for Android</v>
      </c>
      <c r="J331" s="2">
        <v>361</v>
      </c>
      <c r="K331" s="2">
        <v>320</v>
      </c>
      <c r="L331" s="2">
        <v>3</v>
      </c>
      <c r="M331" s="2"/>
      <c r="N331" s="8">
        <v>40648.641516203701</v>
      </c>
      <c r="O331" s="4" t="s">
        <v>216</v>
      </c>
      <c r="P331" s="3" t="s">
        <v>215</v>
      </c>
      <c r="Q331" s="4"/>
      <c r="R331" s="4"/>
      <c r="S331" s="9" t="str">
        <f>HYPERLINK("https://pbs.twimg.com/profile_images/1007124709908140032/q1tXxrg0.jpg","View")</f>
        <v>View</v>
      </c>
    </row>
    <row r="332" spans="1:19" ht="12.5">
      <c r="A332" s="8">
        <v>43356.541620370372</v>
      </c>
      <c r="B332" s="11" t="str">
        <f>HYPERLINK("https://twitter.com/Nasrabadiam","@Nasrabadiam")</f>
        <v>@Nasrabadiam</v>
      </c>
      <c r="C332" s="6" t="s">
        <v>44</v>
      </c>
      <c r="D332" s="5" t="s">
        <v>214</v>
      </c>
      <c r="E332" s="9" t="str">
        <f>HYPERLINK("https://twitter.com/Nasrabadiam/status/1040155606974439424","1040155606974439424")</f>
        <v>1040155606974439424</v>
      </c>
      <c r="F332" s="4"/>
      <c r="G332" s="4"/>
      <c r="H332" s="4"/>
      <c r="I332" s="10" t="str">
        <f>HYPERLINK("http://twitter.com/download/android","Twitter for Android")</f>
        <v>Twitter for Android</v>
      </c>
      <c r="J332" s="2">
        <v>113</v>
      </c>
      <c r="K332" s="2">
        <v>280</v>
      </c>
      <c r="L332" s="2">
        <v>1</v>
      </c>
      <c r="M332" s="2"/>
      <c r="N332" s="8">
        <v>42964.040219907409</v>
      </c>
      <c r="O332" s="4" t="s">
        <v>27</v>
      </c>
      <c r="P332" s="3" t="s">
        <v>41</v>
      </c>
      <c r="Q332" s="4"/>
      <c r="R332" s="4"/>
      <c r="S332" s="9" t="str">
        <f>HYPERLINK("https://pbs.twimg.com/profile_images/1023966474770239488/Uj3RB-bm.jpg","View")</f>
        <v>View</v>
      </c>
    </row>
    <row r="333" spans="1:19" ht="30">
      <c r="A333" s="8">
        <v>43356.540798611109</v>
      </c>
      <c r="B333" s="11" t="str">
        <f>HYPERLINK("https://twitter.com/hametGh","@hametGh")</f>
        <v>@hametGh</v>
      </c>
      <c r="C333" s="6" t="s">
        <v>213</v>
      </c>
      <c r="D333" s="5" t="s">
        <v>212</v>
      </c>
      <c r="E333" s="9" t="str">
        <f>HYPERLINK("https://twitter.com/hametGh/status/1040155310021902336","1040155310021902336")</f>
        <v>1040155310021902336</v>
      </c>
      <c r="F333" s="4"/>
      <c r="G333" s="10" t="s">
        <v>211</v>
      </c>
      <c r="H333" s="4"/>
      <c r="I333" s="10" t="str">
        <f>HYPERLINK("http://twitter.com/download/android","Twitter for Android")</f>
        <v>Twitter for Android</v>
      </c>
      <c r="J333" s="2">
        <v>922</v>
      </c>
      <c r="K333" s="2">
        <v>691</v>
      </c>
      <c r="L333" s="2">
        <v>5</v>
      </c>
      <c r="M333" s="2"/>
      <c r="N333" s="8">
        <v>42429.873715277776</v>
      </c>
      <c r="O333" s="4" t="s">
        <v>210</v>
      </c>
      <c r="P333" s="3" t="s">
        <v>209</v>
      </c>
      <c r="Q333" s="10" t="s">
        <v>208</v>
      </c>
      <c r="R333" s="4"/>
      <c r="S333" s="9" t="str">
        <f>HYPERLINK("https://pbs.twimg.com/profile_images/1023669175775051777/ygsAVNrE.jpg","View")</f>
        <v>View</v>
      </c>
    </row>
    <row r="334" spans="1:19" ht="30">
      <c r="A334" s="8">
        <v>43356.539907407408</v>
      </c>
      <c r="B334" s="11" t="str">
        <f>HYPERLINK("https://twitter.com/meysamdm","@meysamdm")</f>
        <v>@meysamdm</v>
      </c>
      <c r="C334" s="6" t="s">
        <v>176</v>
      </c>
      <c r="D334" s="5" t="s">
        <v>207</v>
      </c>
      <c r="E334" s="9" t="str">
        <f>HYPERLINK("https://twitter.com/meysamdm/status/1040154987832201216","1040154987832201216")</f>
        <v>1040154987832201216</v>
      </c>
      <c r="F334" s="4"/>
      <c r="G334" s="4"/>
      <c r="H334" s="4"/>
      <c r="I334" s="10" t="str">
        <f>HYPERLINK("http://twitter.com/download/android","Twitter for Android")</f>
        <v>Twitter for Android</v>
      </c>
      <c r="J334" s="2">
        <v>785</v>
      </c>
      <c r="K334" s="2">
        <v>410</v>
      </c>
      <c r="L334" s="2">
        <v>10</v>
      </c>
      <c r="M334" s="2"/>
      <c r="N334" s="8">
        <v>40976.73537037037</v>
      </c>
      <c r="O334" s="4" t="s">
        <v>2</v>
      </c>
      <c r="P334" s="3" t="s">
        <v>173</v>
      </c>
      <c r="Q334" s="4"/>
      <c r="R334" s="4"/>
      <c r="S334" s="9" t="str">
        <f>HYPERLINK("https://pbs.twimg.com/profile_images/1034669741552484352/1FzNMw41.jpg","View")</f>
        <v>View</v>
      </c>
    </row>
    <row r="335" spans="1:19" ht="30">
      <c r="A335" s="8">
        <v>43356.538391203707</v>
      </c>
      <c r="B335" s="11" t="str">
        <f>HYPERLINK("https://twitter.com/meysamdm","@meysamdm")</f>
        <v>@meysamdm</v>
      </c>
      <c r="C335" s="6" t="s">
        <v>176</v>
      </c>
      <c r="D335" s="5" t="s">
        <v>206</v>
      </c>
      <c r="E335" s="9" t="str">
        <f>HYPERLINK("https://twitter.com/meysamdm/status/1040154434733592577","1040154434733592577")</f>
        <v>1040154434733592577</v>
      </c>
      <c r="F335" s="4"/>
      <c r="G335" s="4"/>
      <c r="H335" s="4"/>
      <c r="I335" s="10" t="str">
        <f>HYPERLINK("http://twitter.com/download/android","Twitter for Android")</f>
        <v>Twitter for Android</v>
      </c>
      <c r="J335" s="2">
        <v>785</v>
      </c>
      <c r="K335" s="2">
        <v>410</v>
      </c>
      <c r="L335" s="2">
        <v>10</v>
      </c>
      <c r="M335" s="2"/>
      <c r="N335" s="8">
        <v>40976.73537037037</v>
      </c>
      <c r="O335" s="4" t="s">
        <v>2</v>
      </c>
      <c r="P335" s="3" t="s">
        <v>173</v>
      </c>
      <c r="Q335" s="4"/>
      <c r="R335" s="4"/>
      <c r="S335" s="9" t="str">
        <f>HYPERLINK("https://pbs.twimg.com/profile_images/1034669741552484352/1FzNMw41.jpg","View")</f>
        <v>View</v>
      </c>
    </row>
    <row r="336" spans="1:19" ht="20">
      <c r="A336" s="8">
        <v>43356.538113425922</v>
      </c>
      <c r="B336" s="11" t="str">
        <f>HYPERLINK("https://twitter.com/__ali_rezaie","@__ali_rezaie")</f>
        <v>@__ali_rezaie</v>
      </c>
      <c r="C336" s="6" t="s">
        <v>205</v>
      </c>
      <c r="D336" s="5" t="s">
        <v>204</v>
      </c>
      <c r="E336" s="9" t="str">
        <f>HYPERLINK("https://twitter.com/__ali_rezaie/status/1040154336456785921","1040154336456785921")</f>
        <v>1040154336456785921</v>
      </c>
      <c r="F336" s="4"/>
      <c r="G336" s="4"/>
      <c r="H336" s="4"/>
      <c r="I336" s="10" t="str">
        <f>HYPERLINK("http://twitter.com/download/iphone","Twitter for iPhone")</f>
        <v>Twitter for iPhone</v>
      </c>
      <c r="J336" s="2">
        <v>141</v>
      </c>
      <c r="K336" s="2">
        <v>169</v>
      </c>
      <c r="L336" s="2">
        <v>0</v>
      </c>
      <c r="M336" s="2"/>
      <c r="N336" s="8">
        <v>42782.671782407408</v>
      </c>
      <c r="O336" s="4" t="s">
        <v>6</v>
      </c>
      <c r="P336" s="3" t="s">
        <v>203</v>
      </c>
      <c r="Q336" s="10" t="s">
        <v>202</v>
      </c>
      <c r="R336" s="4"/>
      <c r="S336" s="9" t="str">
        <f>HYPERLINK("https://pbs.twimg.com/profile_images/1030178313405382657/N3ZMVun3.jpg","View")</f>
        <v>View</v>
      </c>
    </row>
    <row r="337" spans="1:19" ht="20">
      <c r="A337" s="8">
        <v>43356.538020833337</v>
      </c>
      <c r="B337" s="11" t="str">
        <f>HYPERLINK("https://twitter.com/LTerme","@LTerme")</f>
        <v>@LTerme</v>
      </c>
      <c r="C337" s="6" t="s">
        <v>120</v>
      </c>
      <c r="D337" s="5" t="s">
        <v>201</v>
      </c>
      <c r="E337" s="9" t="str">
        <f>HYPERLINK("https://twitter.com/LTerme/status/1040154303833497601","1040154303833497601")</f>
        <v>1040154303833497601</v>
      </c>
      <c r="F337" s="4"/>
      <c r="G337" s="4"/>
      <c r="H337" s="4"/>
      <c r="I337" s="10" t="str">
        <f>HYPERLINK("http://twitter.com/download/iphone","Twitter for iPhone")</f>
        <v>Twitter for iPhone</v>
      </c>
      <c r="J337" s="2">
        <v>28</v>
      </c>
      <c r="K337" s="2">
        <v>38</v>
      </c>
      <c r="L337" s="2">
        <v>0</v>
      </c>
      <c r="M337" s="2"/>
      <c r="N337" s="8">
        <v>40992.015474537038</v>
      </c>
      <c r="O337" s="4" t="s">
        <v>118</v>
      </c>
      <c r="P337" s="3"/>
      <c r="Q337" s="4"/>
      <c r="R337" s="4"/>
      <c r="S337" s="9" t="str">
        <f>HYPERLINK("https://pbs.twimg.com/profile_images/861066269512138752/Ksc_fW_4.jpg","View")</f>
        <v>View</v>
      </c>
    </row>
    <row r="338" spans="1:19" ht="12.5">
      <c r="A338" s="8">
        <v>43356.536990740744</v>
      </c>
      <c r="B338" s="11" t="str">
        <f>HYPERLINK("https://twitter.com/NiaziSepideh","@NiaziSepideh")</f>
        <v>@NiaziSepideh</v>
      </c>
      <c r="C338" s="6" t="s">
        <v>200</v>
      </c>
      <c r="D338" s="5" t="s">
        <v>199</v>
      </c>
      <c r="E338" s="9" t="str">
        <f>HYPERLINK("https://twitter.com/NiaziSepideh/status/1040153930959859712","1040153930959859712")</f>
        <v>1040153930959859712</v>
      </c>
      <c r="F338" s="4"/>
      <c r="G338" s="4"/>
      <c r="H338" s="4"/>
      <c r="I338" s="10" t="str">
        <f>HYPERLINK("https://mobile.twitter.com","Twitter Lite")</f>
        <v>Twitter Lite</v>
      </c>
      <c r="J338" s="2">
        <v>1</v>
      </c>
      <c r="K338" s="2">
        <v>3</v>
      </c>
      <c r="L338" s="2">
        <v>0</v>
      </c>
      <c r="M338" s="2"/>
      <c r="N338" s="8">
        <v>43350.700775462959</v>
      </c>
      <c r="O338" s="4"/>
      <c r="P338" s="3"/>
      <c r="Q338" s="4"/>
      <c r="R338" s="4"/>
      <c r="S338" s="9" t="str">
        <f>HYPERLINK("https://pbs.twimg.com/profile_images/1040153381971615744/B0s74k76.jpg","View")</f>
        <v>View</v>
      </c>
    </row>
    <row r="339" spans="1:19" ht="20">
      <c r="A339" s="8">
        <v>43356.536446759259</v>
      </c>
      <c r="B339" s="11" t="str">
        <f>HYPERLINK("https://twitter.com/Mahankhoshi_art","@Mahankhoshi_art")</f>
        <v>@Mahankhoshi_art</v>
      </c>
      <c r="C339" s="6" t="s">
        <v>24</v>
      </c>
      <c r="D339" s="5" t="s">
        <v>198</v>
      </c>
      <c r="E339" s="9" t="str">
        <f>HYPERLINK("https://twitter.com/Mahankhoshi_art/status/1040153733093629952","1040153733093629952")</f>
        <v>1040153733093629952</v>
      </c>
      <c r="F339" s="4"/>
      <c r="G339" s="10" t="s">
        <v>197</v>
      </c>
      <c r="H339" s="4"/>
      <c r="I339" s="10" t="str">
        <f>HYPERLINK("http://twitter.com/download/android","Twitter for Android")</f>
        <v>Twitter for Android</v>
      </c>
      <c r="J339" s="2">
        <v>44</v>
      </c>
      <c r="K339" s="2">
        <v>31</v>
      </c>
      <c r="L339" s="2">
        <v>1</v>
      </c>
      <c r="M339" s="2"/>
      <c r="N339" s="8">
        <v>42908.757349537038</v>
      </c>
      <c r="O339" s="4" t="s">
        <v>22</v>
      </c>
      <c r="P339" s="3" t="s">
        <v>21</v>
      </c>
      <c r="Q339" s="10" t="s">
        <v>20</v>
      </c>
      <c r="R339" s="4"/>
      <c r="S339" s="9" t="str">
        <f>HYPERLINK("https://pbs.twimg.com/profile_images/1009725231567724544/Gg7ze3Ig.jpg","View")</f>
        <v>View</v>
      </c>
    </row>
    <row r="340" spans="1:19" ht="30">
      <c r="A340" s="8">
        <v>43356.535833333328</v>
      </c>
      <c r="B340" s="11" t="str">
        <f>HYPERLINK("https://twitter.com/zarinpal","@zarinpal")</f>
        <v>@zarinpal</v>
      </c>
      <c r="C340" s="6" t="s">
        <v>196</v>
      </c>
      <c r="D340" s="5" t="s">
        <v>195</v>
      </c>
      <c r="E340" s="9" t="str">
        <f>HYPERLINK("https://twitter.com/zarinpal/status/1040153510275440640","1040153510275440640")</f>
        <v>1040153510275440640</v>
      </c>
      <c r="F340" s="4"/>
      <c r="G340" s="10" t="s">
        <v>194</v>
      </c>
      <c r="H340" s="4"/>
      <c r="I340" s="10" t="str">
        <f>HYPERLINK("http://twitter.com/download/iphone","Twitter for iPhone")</f>
        <v>Twitter for iPhone</v>
      </c>
      <c r="J340" s="2">
        <v>749</v>
      </c>
      <c r="K340" s="2">
        <v>6</v>
      </c>
      <c r="L340" s="2">
        <v>13</v>
      </c>
      <c r="M340" s="2"/>
      <c r="N340" s="8">
        <v>41952.941331018519</v>
      </c>
      <c r="O340" s="4" t="s">
        <v>6</v>
      </c>
      <c r="P340" s="3" t="s">
        <v>193</v>
      </c>
      <c r="Q340" s="10" t="s">
        <v>192</v>
      </c>
      <c r="R340" s="4"/>
      <c r="S340" s="9" t="str">
        <f>HYPERLINK("https://pbs.twimg.com/profile_images/972065820716224513/G1N6s5AR.jpg","View")</f>
        <v>View</v>
      </c>
    </row>
    <row r="341" spans="1:19" ht="12.5">
      <c r="A341" s="8">
        <v>43356.535729166666</v>
      </c>
      <c r="B341" s="11" t="str">
        <f>HYPERLINK("https://twitter.com/Vaaaez","@Vaaaez")</f>
        <v>@Vaaaez</v>
      </c>
      <c r="C341" s="6" t="s">
        <v>9</v>
      </c>
      <c r="D341" s="5" t="s">
        <v>191</v>
      </c>
      <c r="E341" s="9" t="str">
        <f>HYPERLINK("https://twitter.com/Vaaaez/status/1040153471905869824","1040153471905869824")</f>
        <v>1040153471905869824</v>
      </c>
      <c r="F341" s="4"/>
      <c r="G341" s="4"/>
      <c r="H341" s="4"/>
      <c r="I341" s="10" t="str">
        <f>HYPERLINK("http://twitter.com/download/iphone","Twitter for iPhone")</f>
        <v>Twitter for iPhone</v>
      </c>
      <c r="J341" s="2">
        <v>481</v>
      </c>
      <c r="K341" s="2">
        <v>303</v>
      </c>
      <c r="L341" s="2">
        <v>6</v>
      </c>
      <c r="M341" s="2"/>
      <c r="N341" s="8">
        <v>42011.652013888888</v>
      </c>
      <c r="O341" s="4" t="s">
        <v>6</v>
      </c>
      <c r="P341" s="3" t="s">
        <v>5</v>
      </c>
      <c r="Q341" s="4"/>
      <c r="R341" s="4"/>
      <c r="S341" s="9" t="str">
        <f>HYPERLINK("https://pbs.twimg.com/profile_images/1036692329040683008/JvIVCeZb.jpg","View")</f>
        <v>View</v>
      </c>
    </row>
    <row r="342" spans="1:19" ht="30">
      <c r="A342" s="8">
        <v>43356.535370370373</v>
      </c>
      <c r="B342" s="11" t="str">
        <f>HYPERLINK("https://twitter.com/mrn1372","@mrn1372")</f>
        <v>@mrn1372</v>
      </c>
      <c r="C342" s="6" t="s">
        <v>190</v>
      </c>
      <c r="D342" s="5" t="s">
        <v>189</v>
      </c>
      <c r="E342" s="9" t="str">
        <f>HYPERLINK("https://twitter.com/mrn1372/status/1040153342327046144","1040153342327046144")</f>
        <v>1040153342327046144</v>
      </c>
      <c r="F342" s="4"/>
      <c r="G342" s="10" t="s">
        <v>188</v>
      </c>
      <c r="H342" s="4"/>
      <c r="I342" s="10" t="str">
        <f>HYPERLINK("http://twitter.com/download/android","Twitter for Android")</f>
        <v>Twitter for Android</v>
      </c>
      <c r="J342" s="2">
        <v>1382</v>
      </c>
      <c r="K342" s="2">
        <v>4835</v>
      </c>
      <c r="L342" s="2">
        <v>4</v>
      </c>
      <c r="M342" s="2"/>
      <c r="N342" s="8">
        <v>42249.324861111112</v>
      </c>
      <c r="O342" s="4" t="s">
        <v>27</v>
      </c>
      <c r="P342" s="3" t="s">
        <v>187</v>
      </c>
      <c r="Q342" s="4"/>
      <c r="R342" s="4"/>
      <c r="S342" s="9" t="str">
        <f>HYPERLINK("https://pbs.twimg.com/profile_images/1012601262041325568/IEZvk-bI.jpg","View")</f>
        <v>View</v>
      </c>
    </row>
    <row r="343" spans="1:19" ht="12.5">
      <c r="A343" s="8">
        <v>43356.53502314815</v>
      </c>
      <c r="B343" s="11" t="str">
        <f>HYPERLINK("https://twitter.com/mmnasrabadi","@mmnasrabadi")</f>
        <v>@mmnasrabadi</v>
      </c>
      <c r="C343" s="6" t="s">
        <v>186</v>
      </c>
      <c r="D343" s="5" t="s">
        <v>185</v>
      </c>
      <c r="E343" s="9" t="str">
        <f>HYPERLINK("https://twitter.com/mmnasrabadi/status/1040153214644043776","1040153214644043776")</f>
        <v>1040153214644043776</v>
      </c>
      <c r="F343" s="4"/>
      <c r="G343" s="4"/>
      <c r="H343" s="4"/>
      <c r="I343" s="10" t="str">
        <f>HYPERLINK("http://twitter.com/download/iphone","Twitter for iPhone")</f>
        <v>Twitter for iPhone</v>
      </c>
      <c r="J343" s="2">
        <v>925</v>
      </c>
      <c r="K343" s="2">
        <v>1919</v>
      </c>
      <c r="L343" s="2">
        <v>2</v>
      </c>
      <c r="M343" s="2"/>
      <c r="N343" s="8">
        <v>40642.955057870371</v>
      </c>
      <c r="O343" s="4"/>
      <c r="P343" s="3" t="s">
        <v>184</v>
      </c>
      <c r="Q343" s="10" t="s">
        <v>183</v>
      </c>
      <c r="R343" s="4"/>
      <c r="S343" s="9" t="str">
        <f>HYPERLINK("https://pbs.twimg.com/profile_images/1009879057213870080/KSQ-Ou9f.jpg","View")</f>
        <v>View</v>
      </c>
    </row>
    <row r="344" spans="1:19" ht="60">
      <c r="A344" s="8">
        <v>43356.534826388888</v>
      </c>
      <c r="B344" s="11" t="str">
        <f>HYPERLINK("https://twitter.com/MehrdadAbdolhai","@MehrdadAbdolhai")</f>
        <v>@MehrdadAbdolhai</v>
      </c>
      <c r="C344" s="6" t="s">
        <v>182</v>
      </c>
      <c r="D344" s="5" t="s">
        <v>181</v>
      </c>
      <c r="E344" s="9" t="str">
        <f>HYPERLINK("https://twitter.com/MehrdadAbdolhai/status/1040153143248596992","1040153143248596992")</f>
        <v>1040153143248596992</v>
      </c>
      <c r="F344" s="4" t="s">
        <v>180</v>
      </c>
      <c r="G344" s="4"/>
      <c r="H344" s="4"/>
      <c r="I344" s="10" t="str">
        <f>HYPERLINK("http://twitter.com","Twitter Web Client")</f>
        <v>Twitter Web Client</v>
      </c>
      <c r="J344" s="2">
        <v>599</v>
      </c>
      <c r="K344" s="2">
        <v>975</v>
      </c>
      <c r="L344" s="2">
        <v>16</v>
      </c>
      <c r="M344" s="2"/>
      <c r="N344" s="8">
        <v>41432.728773148148</v>
      </c>
      <c r="O344" s="4" t="s">
        <v>179</v>
      </c>
      <c r="P344" s="3" t="s">
        <v>178</v>
      </c>
      <c r="Q344" s="10" t="s">
        <v>177</v>
      </c>
      <c r="R344" s="4"/>
      <c r="S344" s="9" t="str">
        <f>HYPERLINK("https://pbs.twimg.com/profile_images/847927663654260741/2OjSChRO.jpg","View")</f>
        <v>View</v>
      </c>
    </row>
    <row r="345" spans="1:19" ht="30">
      <c r="A345" s="8">
        <v>43356.534479166672</v>
      </c>
      <c r="B345" s="11" t="str">
        <f>HYPERLINK("https://twitter.com/meysamdm","@meysamdm")</f>
        <v>@meysamdm</v>
      </c>
      <c r="C345" s="6" t="s">
        <v>176</v>
      </c>
      <c r="D345" s="5" t="s">
        <v>175</v>
      </c>
      <c r="E345" s="9" t="str">
        <f>HYPERLINK("https://twitter.com/meysamdm/status/1040153019042725889","1040153019042725889")</f>
        <v>1040153019042725889</v>
      </c>
      <c r="F345" s="4"/>
      <c r="G345" s="10" t="s">
        <v>174</v>
      </c>
      <c r="H345" s="4"/>
      <c r="I345" s="10" t="str">
        <f>HYPERLINK("http://twitter.com/download/android","Twitter for Android")</f>
        <v>Twitter for Android</v>
      </c>
      <c r="J345" s="2">
        <v>785</v>
      </c>
      <c r="K345" s="2">
        <v>410</v>
      </c>
      <c r="L345" s="2">
        <v>10</v>
      </c>
      <c r="M345" s="2"/>
      <c r="N345" s="8">
        <v>40976.73537037037</v>
      </c>
      <c r="O345" s="4" t="s">
        <v>2</v>
      </c>
      <c r="P345" s="3" t="s">
        <v>173</v>
      </c>
      <c r="Q345" s="4"/>
      <c r="R345" s="4"/>
      <c r="S345" s="9" t="str">
        <f>HYPERLINK("https://pbs.twimg.com/profile_images/1034669741552484352/1FzNMw41.jpg","View")</f>
        <v>View</v>
      </c>
    </row>
    <row r="346" spans="1:19" ht="20">
      <c r="A346" s="8">
        <v>43356.532546296294</v>
      </c>
      <c r="B346" s="11" t="str">
        <f>HYPERLINK("https://twitter.com/Vaaaez","@Vaaaez")</f>
        <v>@Vaaaez</v>
      </c>
      <c r="C346" s="6" t="s">
        <v>9</v>
      </c>
      <c r="D346" s="5" t="s">
        <v>172</v>
      </c>
      <c r="E346" s="9" t="str">
        <f>HYPERLINK("https://twitter.com/Vaaaez/status/1040152320460431360","1040152320460431360")</f>
        <v>1040152320460431360</v>
      </c>
      <c r="F346" s="4"/>
      <c r="G346" s="10" t="s">
        <v>171</v>
      </c>
      <c r="H346" s="4"/>
      <c r="I346" s="10" t="str">
        <f>HYPERLINK("http://twitter.com/download/iphone","Twitter for iPhone")</f>
        <v>Twitter for iPhone</v>
      </c>
      <c r="J346" s="2">
        <v>481</v>
      </c>
      <c r="K346" s="2">
        <v>303</v>
      </c>
      <c r="L346" s="2">
        <v>6</v>
      </c>
      <c r="M346" s="2"/>
      <c r="N346" s="8">
        <v>42011.652013888888</v>
      </c>
      <c r="O346" s="4" t="s">
        <v>6</v>
      </c>
      <c r="P346" s="3" t="s">
        <v>5</v>
      </c>
      <c r="Q346" s="4"/>
      <c r="R346" s="4"/>
      <c r="S346" s="9" t="str">
        <f>HYPERLINK("https://pbs.twimg.com/profile_images/1036692329040683008/JvIVCeZb.jpg","View")</f>
        <v>View</v>
      </c>
    </row>
    <row r="347" spans="1:19" ht="30">
      <c r="A347" s="8">
        <v>43356.53061342593</v>
      </c>
      <c r="B347" s="11" t="str">
        <f>HYPERLINK("https://twitter.com/Atabakakson","@Atabakakson")</f>
        <v>@Atabakakson</v>
      </c>
      <c r="C347" s="6" t="s">
        <v>34</v>
      </c>
      <c r="D347" s="5" t="s">
        <v>170</v>
      </c>
      <c r="E347" s="9" t="str">
        <f>HYPERLINK("https://twitter.com/Atabakakson/status/1040151618086465536","1040151618086465536")</f>
        <v>1040151618086465536</v>
      </c>
      <c r="F347" s="4"/>
      <c r="G347" s="4"/>
      <c r="H347" s="4"/>
      <c r="I347" s="10" t="str">
        <f>HYPERLINK("http://twitter.com/download/iphone","Twitter for iPhone")</f>
        <v>Twitter for iPhone</v>
      </c>
      <c r="J347" s="2">
        <v>2073</v>
      </c>
      <c r="K347" s="2">
        <v>2759</v>
      </c>
      <c r="L347" s="2">
        <v>14</v>
      </c>
      <c r="M347" s="2"/>
      <c r="N347" s="8">
        <v>40837.660821759258</v>
      </c>
      <c r="O347" s="4" t="s">
        <v>32</v>
      </c>
      <c r="P347" s="3" t="s">
        <v>31</v>
      </c>
      <c r="Q347" s="10" t="s">
        <v>30</v>
      </c>
      <c r="R347" s="4"/>
      <c r="S347" s="9" t="str">
        <f>HYPERLINK("https://pbs.twimg.com/profile_images/1019290045600141312/fdmaNjBb.jpg","View")</f>
        <v>View</v>
      </c>
    </row>
    <row r="348" spans="1:19" ht="30">
      <c r="A348" s="8">
        <v>43356.530347222222</v>
      </c>
      <c r="B348" s="11" t="str">
        <f>HYPERLINK("https://twitter.com/_Flirticia","@_Flirticia")</f>
        <v>@_Flirticia</v>
      </c>
      <c r="C348" s="6" t="s">
        <v>159</v>
      </c>
      <c r="D348" s="5" t="s">
        <v>169</v>
      </c>
      <c r="E348" s="9" t="str">
        <f>HYPERLINK("https://twitter.com/_Flirticia/status/1040151520560533504","1040151520560533504")</f>
        <v>1040151520560533504</v>
      </c>
      <c r="F348" s="4"/>
      <c r="G348" s="4"/>
      <c r="H348" s="4"/>
      <c r="I348" s="10" t="str">
        <f>HYPERLINK("http://twitter.com/download/iphone","Twitter for iPhone")</f>
        <v>Twitter for iPhone</v>
      </c>
      <c r="J348" s="2">
        <v>2860</v>
      </c>
      <c r="K348" s="2">
        <v>494</v>
      </c>
      <c r="L348" s="2">
        <v>27</v>
      </c>
      <c r="M348" s="2"/>
      <c r="N348" s="8">
        <v>42056.815428240741</v>
      </c>
      <c r="O348" s="4" t="s">
        <v>27</v>
      </c>
      <c r="P348" s="3" t="s">
        <v>156</v>
      </c>
      <c r="Q348" s="4"/>
      <c r="R348" s="4"/>
      <c r="S348" s="9" t="str">
        <f>HYPERLINK("https://pbs.twimg.com/profile_images/1023172583263326208/7y45ZE1j.jpg","View")</f>
        <v>View</v>
      </c>
    </row>
    <row r="349" spans="1:19" ht="30">
      <c r="A349" s="8">
        <v>43356.53024305556</v>
      </c>
      <c r="B349" s="11" t="str">
        <f>HYPERLINK("https://twitter.com/tahalahij","@tahalahij")</f>
        <v>@tahalahij</v>
      </c>
      <c r="C349" s="6" t="s">
        <v>168</v>
      </c>
      <c r="D349" s="5" t="s">
        <v>167</v>
      </c>
      <c r="E349" s="9" t="str">
        <f>HYPERLINK("https://twitter.com/tahalahij/status/1040151482610450432","1040151482610450432")</f>
        <v>1040151482610450432</v>
      </c>
      <c r="F349" s="4"/>
      <c r="G349" s="4"/>
      <c r="H349" s="4"/>
      <c r="I349" s="10" t="str">
        <f>HYPERLINK("http://twitter.com/download/android","Twitter for Android")</f>
        <v>Twitter for Android</v>
      </c>
      <c r="J349" s="2">
        <v>154</v>
      </c>
      <c r="K349" s="2">
        <v>151</v>
      </c>
      <c r="L349" s="2">
        <v>1</v>
      </c>
      <c r="M349" s="2"/>
      <c r="N349" s="8">
        <v>42515.781307870369</v>
      </c>
      <c r="O349" s="4" t="s">
        <v>166</v>
      </c>
      <c r="P349" s="3" t="s">
        <v>165</v>
      </c>
      <c r="Q349" s="4"/>
      <c r="R349" s="4"/>
      <c r="S349" s="9" t="str">
        <f>HYPERLINK("https://pbs.twimg.com/profile_images/873651200301948928/4-uJ931a.jpg","View")</f>
        <v>View</v>
      </c>
    </row>
    <row r="350" spans="1:19" ht="20">
      <c r="A350" s="8">
        <v>43356.526192129633</v>
      </c>
      <c r="B350" s="11" t="str">
        <f>HYPERLINK("https://twitter.com/NaKiSaTr75","@NaKiSaTr75")</f>
        <v>@NaKiSaTr75</v>
      </c>
      <c r="C350" s="6" t="s">
        <v>164</v>
      </c>
      <c r="D350" s="5" t="s">
        <v>163</v>
      </c>
      <c r="E350" s="9" t="str">
        <f>HYPERLINK("https://twitter.com/NaKiSaTr75/status/1040150014885093377","1040150014885093377")</f>
        <v>1040150014885093377</v>
      </c>
      <c r="F350" s="4"/>
      <c r="G350" s="4"/>
      <c r="H350" s="4"/>
      <c r="I350" s="10" t="str">
        <f>HYPERLINK("http://twitter.com/download/iphone","Twitter for iPhone")</f>
        <v>Twitter for iPhone</v>
      </c>
      <c r="J350" s="2">
        <v>286</v>
      </c>
      <c r="K350" s="2">
        <v>172</v>
      </c>
      <c r="L350" s="2">
        <v>2</v>
      </c>
      <c r="M350" s="2"/>
      <c r="N350" s="8">
        <v>42910.441527777773</v>
      </c>
      <c r="O350" s="4" t="s">
        <v>6</v>
      </c>
      <c r="P350" s="3" t="s">
        <v>162</v>
      </c>
      <c r="Q350" s="4"/>
      <c r="R350" s="4"/>
      <c r="S350" s="9" t="str">
        <f>HYPERLINK("https://pbs.twimg.com/profile_images/1027224180549459968/jCy8OZSB.jpg","View")</f>
        <v>View</v>
      </c>
    </row>
    <row r="351" spans="1:19" ht="12.5">
      <c r="A351" s="8">
        <v>43356.524733796294</v>
      </c>
      <c r="B351" s="11" t="str">
        <f>HYPERLINK("https://twitter.com/sadra_amlashi","@sadra_amlashi")</f>
        <v>@sadra_amlashi</v>
      </c>
      <c r="C351" s="6" t="s">
        <v>63</v>
      </c>
      <c r="D351" s="5" t="s">
        <v>161</v>
      </c>
      <c r="E351" s="9" t="str">
        <f>HYPERLINK("https://twitter.com/sadra_amlashi/status/1040149489099722753","1040149489099722753")</f>
        <v>1040149489099722753</v>
      </c>
      <c r="F351" s="4"/>
      <c r="G351" s="10" t="s">
        <v>160</v>
      </c>
      <c r="H351" s="4"/>
      <c r="I351" s="10" t="str">
        <f>HYPERLINK("http://twitter.com/download/iphone","Twitter for iPhone")</f>
        <v>Twitter for iPhone</v>
      </c>
      <c r="J351" s="2">
        <v>866</v>
      </c>
      <c r="K351" s="2">
        <v>343</v>
      </c>
      <c r="L351" s="2">
        <v>15</v>
      </c>
      <c r="M351" s="2"/>
      <c r="N351" s="8">
        <v>41156.425138888888</v>
      </c>
      <c r="O351" s="4" t="s">
        <v>6</v>
      </c>
      <c r="P351" s="3" t="s">
        <v>60</v>
      </c>
      <c r="Q351" s="10" t="s">
        <v>59</v>
      </c>
      <c r="R351" s="4"/>
      <c r="S351" s="9" t="str">
        <f>HYPERLINK("https://pbs.twimg.com/profile_images/881660508595773440/Hk2Vo5WG.jpg","View")</f>
        <v>View</v>
      </c>
    </row>
    <row r="352" spans="1:19" ht="30">
      <c r="A352" s="8">
        <v>43356.524247685185</v>
      </c>
      <c r="B352" s="11" t="str">
        <f>HYPERLINK("https://twitter.com/_Flirticia","@_Flirticia")</f>
        <v>@_Flirticia</v>
      </c>
      <c r="C352" s="6" t="s">
        <v>159</v>
      </c>
      <c r="D352" s="5" t="s">
        <v>158</v>
      </c>
      <c r="E352" s="9" t="str">
        <f>HYPERLINK("https://twitter.com/_Flirticia/status/1040149310770434048","1040149310770434048")</f>
        <v>1040149310770434048</v>
      </c>
      <c r="F352" s="4"/>
      <c r="G352" s="10" t="s">
        <v>157</v>
      </c>
      <c r="H352" s="4"/>
      <c r="I352" s="10" t="str">
        <f>HYPERLINK("http://twitter.com/download/iphone","Twitter for iPhone")</f>
        <v>Twitter for iPhone</v>
      </c>
      <c r="J352" s="2">
        <v>2860</v>
      </c>
      <c r="K352" s="2">
        <v>494</v>
      </c>
      <c r="L352" s="2">
        <v>27</v>
      </c>
      <c r="M352" s="2"/>
      <c r="N352" s="8">
        <v>42056.815428240741</v>
      </c>
      <c r="O352" s="4" t="s">
        <v>27</v>
      </c>
      <c r="P352" s="3" t="s">
        <v>156</v>
      </c>
      <c r="Q352" s="4"/>
      <c r="R352" s="4"/>
      <c r="S352" s="9" t="str">
        <f>HYPERLINK("https://pbs.twimg.com/profile_images/1023172583263326208/7y45ZE1j.jpg","View")</f>
        <v>View</v>
      </c>
    </row>
    <row r="353" spans="1:19" ht="30">
      <c r="A353" s="8">
        <v>43356.523842592593</v>
      </c>
      <c r="B353" s="11" t="str">
        <f>HYPERLINK("https://twitter.com/aminkhss","@aminkhss")</f>
        <v>@aminkhss</v>
      </c>
      <c r="C353" s="6" t="s">
        <v>132</v>
      </c>
      <c r="D353" s="5" t="s">
        <v>155</v>
      </c>
      <c r="E353" s="9" t="str">
        <f>HYPERLINK("https://twitter.com/aminkhss/status/1040149165035147264","1040149165035147264")</f>
        <v>1040149165035147264</v>
      </c>
      <c r="F353" s="4"/>
      <c r="G353" s="4"/>
      <c r="H353" s="4"/>
      <c r="I353" s="10" t="str">
        <f>HYPERLINK("http://twitter.com/download/android","Twitter for Android")</f>
        <v>Twitter for Android</v>
      </c>
      <c r="J353" s="2">
        <v>2949</v>
      </c>
      <c r="K353" s="2">
        <v>885</v>
      </c>
      <c r="L353" s="2">
        <v>167</v>
      </c>
      <c r="M353" s="2"/>
      <c r="N353" s="8">
        <v>41580.707256944443</v>
      </c>
      <c r="O353" s="4" t="s">
        <v>6</v>
      </c>
      <c r="P353" s="3" t="s">
        <v>129</v>
      </c>
      <c r="Q353" s="10" t="s">
        <v>128</v>
      </c>
      <c r="R353" s="4"/>
      <c r="S353" s="9" t="str">
        <f>HYPERLINK("https://pbs.twimg.com/profile_images/1008678295490179072/YQFN-d3k.jpg","View")</f>
        <v>View</v>
      </c>
    </row>
    <row r="354" spans="1:19" ht="20">
      <c r="A354" s="8">
        <v>43356.522627314815</v>
      </c>
      <c r="B354" s="11" t="str">
        <f>HYPERLINK("https://twitter.com/Atabakakson","@Atabakakson")</f>
        <v>@Atabakakson</v>
      </c>
      <c r="C354" s="6" t="s">
        <v>34</v>
      </c>
      <c r="D354" s="5" t="s">
        <v>154</v>
      </c>
      <c r="E354" s="9" t="str">
        <f>HYPERLINK("https://twitter.com/Atabakakson/status/1040148724750725120","1040148724750725120")</f>
        <v>1040148724750725120</v>
      </c>
      <c r="F354" s="4"/>
      <c r="G354" s="4"/>
      <c r="H354" s="4"/>
      <c r="I354" s="10" t="str">
        <f>HYPERLINK("http://twitter.com/download/iphone","Twitter for iPhone")</f>
        <v>Twitter for iPhone</v>
      </c>
      <c r="J354" s="2">
        <v>2073</v>
      </c>
      <c r="K354" s="2">
        <v>2759</v>
      </c>
      <c r="L354" s="2">
        <v>14</v>
      </c>
      <c r="M354" s="2"/>
      <c r="N354" s="8">
        <v>40837.660821759258</v>
      </c>
      <c r="O354" s="4" t="s">
        <v>32</v>
      </c>
      <c r="P354" s="3" t="s">
        <v>31</v>
      </c>
      <c r="Q354" s="10" t="s">
        <v>30</v>
      </c>
      <c r="R354" s="4"/>
      <c r="S354" s="9" t="str">
        <f>HYPERLINK("https://pbs.twimg.com/profile_images/1019290045600141312/fdmaNjBb.jpg","View")</f>
        <v>View</v>
      </c>
    </row>
    <row r="355" spans="1:19" ht="40">
      <c r="A355" s="8">
        <v>43356.521874999999</v>
      </c>
      <c r="B355" s="11" t="str">
        <f>HYPERLINK("https://twitter.com/SaaNaaaZz","@SaaNaaaZz")</f>
        <v>@SaaNaaaZz</v>
      </c>
      <c r="C355" s="6" t="s">
        <v>153</v>
      </c>
      <c r="D355" s="5" t="s">
        <v>152</v>
      </c>
      <c r="E355" s="9" t="str">
        <f>HYPERLINK("https://twitter.com/SaaNaaaZz/status/1040148450778775552","1040148450778775552")</f>
        <v>1040148450778775552</v>
      </c>
      <c r="F355" s="4"/>
      <c r="G355" s="4"/>
      <c r="H355" s="4"/>
      <c r="I355" s="10" t="str">
        <f>HYPERLINK("http://twitter.com/download/android","Twitter for Android")</f>
        <v>Twitter for Android</v>
      </c>
      <c r="J355" s="2">
        <v>509</v>
      </c>
      <c r="K355" s="2">
        <v>182</v>
      </c>
      <c r="L355" s="2">
        <v>6</v>
      </c>
      <c r="M355" s="2"/>
      <c r="N355" s="8">
        <v>41373.876261574071</v>
      </c>
      <c r="O355" s="4"/>
      <c r="P355" s="3" t="s">
        <v>151</v>
      </c>
      <c r="Q355" s="4"/>
      <c r="R355" s="4"/>
      <c r="S355" s="9" t="str">
        <f>HYPERLINK("https://pbs.twimg.com/profile_images/700427688914329601/gwkRuD2G.jpg","View")</f>
        <v>View</v>
      </c>
    </row>
    <row r="356" spans="1:19" ht="20">
      <c r="A356" s="8">
        <v>43356.520833333328</v>
      </c>
      <c r="B356" s="11" t="str">
        <f>HYPERLINK("https://twitter.com/Atabakakson","@Atabakakson")</f>
        <v>@Atabakakson</v>
      </c>
      <c r="C356" s="6" t="s">
        <v>34</v>
      </c>
      <c r="D356" s="5" t="s">
        <v>150</v>
      </c>
      <c r="E356" s="9" t="str">
        <f>HYPERLINK("https://twitter.com/Atabakakson/status/1040148073270464512","1040148073270464512")</f>
        <v>1040148073270464512</v>
      </c>
      <c r="F356" s="4"/>
      <c r="G356" s="4"/>
      <c r="H356" s="4"/>
      <c r="I356" s="10" t="str">
        <f>HYPERLINK("http://twitter.com/download/iphone","Twitter for iPhone")</f>
        <v>Twitter for iPhone</v>
      </c>
      <c r="J356" s="2">
        <v>2073</v>
      </c>
      <c r="K356" s="2">
        <v>2759</v>
      </c>
      <c r="L356" s="2">
        <v>14</v>
      </c>
      <c r="M356" s="2"/>
      <c r="N356" s="8">
        <v>40837.660821759258</v>
      </c>
      <c r="O356" s="4" t="s">
        <v>32</v>
      </c>
      <c r="P356" s="3" t="s">
        <v>31</v>
      </c>
      <c r="Q356" s="10" t="s">
        <v>30</v>
      </c>
      <c r="R356" s="4"/>
      <c r="S356" s="9" t="str">
        <f>HYPERLINK("https://pbs.twimg.com/profile_images/1019290045600141312/fdmaNjBb.jpg","View")</f>
        <v>View</v>
      </c>
    </row>
    <row r="357" spans="1:19" ht="40">
      <c r="A357" s="8">
        <v>43356.51835648148</v>
      </c>
      <c r="B357" s="11" t="str">
        <f>HYPERLINK("https://twitter.com/sadra_amlashi","@sadra_amlashi")</f>
        <v>@sadra_amlashi</v>
      </c>
      <c r="C357" s="6" t="s">
        <v>63</v>
      </c>
      <c r="D357" s="5" t="s">
        <v>149</v>
      </c>
      <c r="E357" s="9" t="str">
        <f>HYPERLINK("https://twitter.com/sadra_amlashi/status/1040147177027325952","1040147177027325952")</f>
        <v>1040147177027325952</v>
      </c>
      <c r="F357" s="4"/>
      <c r="G357" s="4"/>
      <c r="H357" s="4"/>
      <c r="I357" s="10" t="str">
        <f>HYPERLINK("http://twitter.com/download/iphone","Twitter for iPhone")</f>
        <v>Twitter for iPhone</v>
      </c>
      <c r="J357" s="2">
        <v>866</v>
      </c>
      <c r="K357" s="2">
        <v>343</v>
      </c>
      <c r="L357" s="2">
        <v>15</v>
      </c>
      <c r="M357" s="2"/>
      <c r="N357" s="8">
        <v>41156.425138888888</v>
      </c>
      <c r="O357" s="4" t="s">
        <v>6</v>
      </c>
      <c r="P357" s="3" t="s">
        <v>60</v>
      </c>
      <c r="Q357" s="10" t="s">
        <v>59</v>
      </c>
      <c r="R357" s="4"/>
      <c r="S357" s="9" t="str">
        <f>HYPERLINK("https://pbs.twimg.com/profile_images/881660508595773440/Hk2Vo5WG.jpg","View")</f>
        <v>View</v>
      </c>
    </row>
    <row r="358" spans="1:19" ht="20">
      <c r="A358" s="8">
        <v>43356.51663194444</v>
      </c>
      <c r="B358" s="11" t="str">
        <f>HYPERLINK("https://twitter.com/rezaparssaa","@rezaparssaa")</f>
        <v>@rezaparssaa</v>
      </c>
      <c r="C358" s="6" t="s">
        <v>95</v>
      </c>
      <c r="D358" s="5" t="s">
        <v>148</v>
      </c>
      <c r="E358" s="9" t="str">
        <f>HYPERLINK("https://twitter.com/rezaparssaa/status/1040146551354613760","1040146551354613760")</f>
        <v>1040146551354613760</v>
      </c>
      <c r="F358" s="4"/>
      <c r="G358" s="4"/>
      <c r="H358" s="4"/>
      <c r="I358" s="10" t="str">
        <f>HYPERLINK("http://twitter.com/download/iphone","Twitter for iPhone")</f>
        <v>Twitter for iPhone</v>
      </c>
      <c r="J358" s="2">
        <v>161</v>
      </c>
      <c r="K358" s="2">
        <v>390</v>
      </c>
      <c r="L358" s="2">
        <v>1</v>
      </c>
      <c r="M358" s="2"/>
      <c r="N358" s="8">
        <v>42199.505231481482</v>
      </c>
      <c r="O358" s="4" t="s">
        <v>93</v>
      </c>
      <c r="P358" s="3" t="s">
        <v>92</v>
      </c>
      <c r="Q358" s="10" t="s">
        <v>91</v>
      </c>
      <c r="R358" s="4"/>
      <c r="S358" s="9" t="str">
        <f>HYPERLINK("https://pbs.twimg.com/profile_images/1019830319921364993/laPiaX7E.jpg","View")</f>
        <v>View</v>
      </c>
    </row>
    <row r="359" spans="1:19" ht="30">
      <c r="A359" s="8">
        <v>43356.51626157407</v>
      </c>
      <c r="B359" s="11" t="str">
        <f>HYPERLINK("https://twitter.com/aminkhss","@aminkhss")</f>
        <v>@aminkhss</v>
      </c>
      <c r="C359" s="6" t="s">
        <v>132</v>
      </c>
      <c r="D359" s="5" t="s">
        <v>147</v>
      </c>
      <c r="E359" s="9" t="str">
        <f>HYPERLINK("https://twitter.com/aminkhss/status/1040146417052995584","1040146417052995584")</f>
        <v>1040146417052995584</v>
      </c>
      <c r="F359" s="4"/>
      <c r="G359" s="10" t="s">
        <v>146</v>
      </c>
      <c r="H359" s="4"/>
      <c r="I359" s="10" t="str">
        <f>HYPERLINK("http://twitter.com/download/android","Twitter for Android")</f>
        <v>Twitter for Android</v>
      </c>
      <c r="J359" s="2">
        <v>2949</v>
      </c>
      <c r="K359" s="2">
        <v>885</v>
      </c>
      <c r="L359" s="2">
        <v>167</v>
      </c>
      <c r="M359" s="2"/>
      <c r="N359" s="8">
        <v>41580.707256944443</v>
      </c>
      <c r="O359" s="4" t="s">
        <v>6</v>
      </c>
      <c r="P359" s="3" t="s">
        <v>129</v>
      </c>
      <c r="Q359" s="10" t="s">
        <v>128</v>
      </c>
      <c r="R359" s="4"/>
      <c r="S359" s="9" t="str">
        <f>HYPERLINK("https://pbs.twimg.com/profile_images/1008678295490179072/YQFN-d3k.jpg","View")</f>
        <v>View</v>
      </c>
    </row>
    <row r="360" spans="1:19" ht="40">
      <c r="A360" s="8">
        <v>43356.516122685185</v>
      </c>
      <c r="B360" s="11" t="str">
        <f>HYPERLINK("https://twitter.com/QMoein","@QMoein")</f>
        <v>@QMoein</v>
      </c>
      <c r="C360" s="6" t="s">
        <v>78</v>
      </c>
      <c r="D360" s="5" t="s">
        <v>145</v>
      </c>
      <c r="E360" s="9" t="str">
        <f>HYPERLINK("https://twitter.com/QMoein/status/1040146367610535936","1040146367610535936")</f>
        <v>1040146367610535936</v>
      </c>
      <c r="F360" s="4"/>
      <c r="G360" s="10" t="s">
        <v>144</v>
      </c>
      <c r="H360" s="4"/>
      <c r="I360" s="10" t="str">
        <f>HYPERLINK("http://twitter.com/download/android","Twitter for Android")</f>
        <v>Twitter for Android</v>
      </c>
      <c r="J360" s="2">
        <v>313</v>
      </c>
      <c r="K360" s="2">
        <v>339</v>
      </c>
      <c r="L360" s="2">
        <v>4</v>
      </c>
      <c r="M360" s="2"/>
      <c r="N360" s="8">
        <v>42216.777314814812</v>
      </c>
      <c r="O360" s="4" t="s">
        <v>76</v>
      </c>
      <c r="P360" s="3" t="s">
        <v>75</v>
      </c>
      <c r="Q360" s="10" t="s">
        <v>74</v>
      </c>
      <c r="R360" s="4"/>
      <c r="S360" s="9" t="str">
        <f>HYPERLINK("https://pbs.twimg.com/profile_images/979828825260519424/WP-mlhyu.jpg","View")</f>
        <v>View</v>
      </c>
    </row>
    <row r="361" spans="1:19" ht="20">
      <c r="A361" s="8">
        <v>43356.515497685185</v>
      </c>
      <c r="B361" s="11" t="str">
        <f>HYPERLINK("https://twitter.com/Atabakakson","@Atabakakson")</f>
        <v>@Atabakakson</v>
      </c>
      <c r="C361" s="6" t="s">
        <v>34</v>
      </c>
      <c r="D361" s="5" t="s">
        <v>143</v>
      </c>
      <c r="E361" s="9" t="str">
        <f>HYPERLINK("https://twitter.com/Atabakakson/status/1040146140606418944","1040146140606418944")</f>
        <v>1040146140606418944</v>
      </c>
      <c r="F361" s="4"/>
      <c r="G361" s="4"/>
      <c r="H361" s="4"/>
      <c r="I361" s="10" t="str">
        <f>HYPERLINK("http://twitter.com/download/iphone","Twitter for iPhone")</f>
        <v>Twitter for iPhone</v>
      </c>
      <c r="J361" s="2">
        <v>2073</v>
      </c>
      <c r="K361" s="2">
        <v>2759</v>
      </c>
      <c r="L361" s="2">
        <v>14</v>
      </c>
      <c r="M361" s="2"/>
      <c r="N361" s="8">
        <v>40837.660821759258</v>
      </c>
      <c r="O361" s="4" t="s">
        <v>32</v>
      </c>
      <c r="P361" s="3" t="s">
        <v>31</v>
      </c>
      <c r="Q361" s="10" t="s">
        <v>30</v>
      </c>
      <c r="R361" s="4"/>
      <c r="S361" s="9" t="str">
        <f>HYPERLINK("https://pbs.twimg.com/profile_images/1019290045600141312/fdmaNjBb.jpg","View")</f>
        <v>View</v>
      </c>
    </row>
    <row r="362" spans="1:19" ht="30">
      <c r="A362" s="8">
        <v>43356.514548611114</v>
      </c>
      <c r="B362" s="11" t="str">
        <f>HYPERLINK("https://twitter.com/hkazazi","@hkazazi")</f>
        <v>@hkazazi</v>
      </c>
      <c r="C362" s="6" t="s">
        <v>142</v>
      </c>
      <c r="D362" s="5" t="s">
        <v>141</v>
      </c>
      <c r="E362" s="9" t="str">
        <f>HYPERLINK("https://twitter.com/hkazazi/status/1040145794555363328","1040145794555363328")</f>
        <v>1040145794555363328</v>
      </c>
      <c r="F362" s="10" t="s">
        <v>140</v>
      </c>
      <c r="G362" s="10" t="s">
        <v>130</v>
      </c>
      <c r="H362" s="4"/>
      <c r="I362" s="10" t="str">
        <f>HYPERLINK("http://twitter.com/download/android","Twitter for Android")</f>
        <v>Twitter for Android</v>
      </c>
      <c r="J362" s="2">
        <v>2783</v>
      </c>
      <c r="K362" s="2">
        <v>1059</v>
      </c>
      <c r="L362" s="2">
        <v>81</v>
      </c>
      <c r="M362" s="2"/>
      <c r="N362" s="8">
        <v>40684.843263888892</v>
      </c>
      <c r="O362" s="4" t="s">
        <v>6</v>
      </c>
      <c r="P362" s="3" t="s">
        <v>139</v>
      </c>
      <c r="Q362" s="10" t="s">
        <v>138</v>
      </c>
      <c r="R362" s="4"/>
      <c r="S362" s="9" t="str">
        <f>HYPERLINK("https://pbs.twimg.com/profile_images/1038873017156358145/hzIcfHZn.jpg","View")</f>
        <v>View</v>
      </c>
    </row>
    <row r="363" spans="1:19" ht="12.5">
      <c r="A363" s="8">
        <v>43356.514351851853</v>
      </c>
      <c r="B363" s="11" t="str">
        <f>HYPERLINK("https://twitter.com/masoud_tolu","@masoud_tolu")</f>
        <v>@masoud_tolu</v>
      </c>
      <c r="C363" s="6" t="s">
        <v>124</v>
      </c>
      <c r="D363" s="5" t="s">
        <v>137</v>
      </c>
      <c r="E363" s="9" t="str">
        <f>HYPERLINK("https://twitter.com/masoud_tolu/status/1040145726007914496","1040145726007914496")</f>
        <v>1040145726007914496</v>
      </c>
      <c r="F363" s="4"/>
      <c r="G363" s="10" t="s">
        <v>136</v>
      </c>
      <c r="H363" s="4"/>
      <c r="I363" s="10" t="str">
        <f>HYPERLINK("http://twitter.com","Twitter Web Client")</f>
        <v>Twitter Web Client</v>
      </c>
      <c r="J363" s="2">
        <v>73</v>
      </c>
      <c r="K363" s="2">
        <v>99</v>
      </c>
      <c r="L363" s="2">
        <v>1</v>
      </c>
      <c r="M363" s="2"/>
      <c r="N363" s="8">
        <v>40228.847442129627</v>
      </c>
      <c r="O363" s="4" t="s">
        <v>122</v>
      </c>
      <c r="P363" s="3" t="s">
        <v>121</v>
      </c>
      <c r="Q363" s="4"/>
      <c r="R363" s="4"/>
      <c r="S363" s="9" t="str">
        <f>HYPERLINK("https://pbs.twimg.com/profile_images/962774835448500225/yWjsC2zO.jpg","View")</f>
        <v>View</v>
      </c>
    </row>
    <row r="364" spans="1:19" ht="30">
      <c r="A364" s="8">
        <v>43356.514305555553</v>
      </c>
      <c r="B364" s="11" t="str">
        <f>HYPERLINK("https://twitter.com/sadra_amlashi","@sadra_amlashi")</f>
        <v>@sadra_amlashi</v>
      </c>
      <c r="C364" s="6" t="s">
        <v>63</v>
      </c>
      <c r="D364" s="5" t="s">
        <v>135</v>
      </c>
      <c r="E364" s="9" t="str">
        <f>HYPERLINK("https://twitter.com/sadra_amlashi/status/1040145708370849792","1040145708370849792")</f>
        <v>1040145708370849792</v>
      </c>
      <c r="F364" s="10" t="s">
        <v>134</v>
      </c>
      <c r="G364" s="10" t="s">
        <v>133</v>
      </c>
      <c r="H364" s="4"/>
      <c r="I364" s="10" t="str">
        <f>HYPERLINK("http://twitter.com/download/iphone","Twitter for iPhone")</f>
        <v>Twitter for iPhone</v>
      </c>
      <c r="J364" s="2">
        <v>866</v>
      </c>
      <c r="K364" s="2">
        <v>343</v>
      </c>
      <c r="L364" s="2">
        <v>15</v>
      </c>
      <c r="M364" s="2"/>
      <c r="N364" s="8">
        <v>41156.425138888888</v>
      </c>
      <c r="O364" s="4" t="s">
        <v>6</v>
      </c>
      <c r="P364" s="3" t="s">
        <v>60</v>
      </c>
      <c r="Q364" s="10" t="s">
        <v>59</v>
      </c>
      <c r="R364" s="4"/>
      <c r="S364" s="9" t="str">
        <f>HYPERLINK("https://pbs.twimg.com/profile_images/881660508595773440/Hk2Vo5WG.jpg","View")</f>
        <v>View</v>
      </c>
    </row>
    <row r="365" spans="1:19" ht="30">
      <c r="A365" s="8">
        <v>43356.512881944444</v>
      </c>
      <c r="B365" s="11" t="str">
        <f>HYPERLINK("https://twitter.com/aminkhss","@aminkhss")</f>
        <v>@aminkhss</v>
      </c>
      <c r="C365" s="6" t="s">
        <v>132</v>
      </c>
      <c r="D365" s="5" t="s">
        <v>131</v>
      </c>
      <c r="E365" s="9" t="str">
        <f>HYPERLINK("https://twitter.com/aminkhss/status/1040145192257503232","1040145192257503232")</f>
        <v>1040145192257503232</v>
      </c>
      <c r="F365" s="4"/>
      <c r="G365" s="10" t="s">
        <v>130</v>
      </c>
      <c r="H365" s="4"/>
      <c r="I365" s="10" t="str">
        <f>HYPERLINK("http://twitter.com/download/android","Twitter for Android")</f>
        <v>Twitter for Android</v>
      </c>
      <c r="J365" s="2">
        <v>2947</v>
      </c>
      <c r="K365" s="2">
        <v>885</v>
      </c>
      <c r="L365" s="2">
        <v>167</v>
      </c>
      <c r="M365" s="2"/>
      <c r="N365" s="8">
        <v>41580.707256944443</v>
      </c>
      <c r="O365" s="4" t="s">
        <v>6</v>
      </c>
      <c r="P365" s="3" t="s">
        <v>129</v>
      </c>
      <c r="Q365" s="10" t="s">
        <v>128</v>
      </c>
      <c r="R365" s="4"/>
      <c r="S365" s="9" t="str">
        <f>HYPERLINK("https://pbs.twimg.com/profile_images/1008678295490179072/YQFN-d3k.jpg","View")</f>
        <v>View</v>
      </c>
    </row>
    <row r="366" spans="1:19" ht="20">
      <c r="A366" s="8">
        <v>43356.512685185182</v>
      </c>
      <c r="B366" s="11" t="str">
        <f>HYPERLINK("https://twitter.com/Atabakakson","@Atabakakson")</f>
        <v>@Atabakakson</v>
      </c>
      <c r="C366" s="6" t="s">
        <v>34</v>
      </c>
      <c r="D366" s="5" t="s">
        <v>127</v>
      </c>
      <c r="E366" s="9" t="str">
        <f>HYPERLINK("https://twitter.com/Atabakakson/status/1040145121180835840","1040145121180835840")</f>
        <v>1040145121180835840</v>
      </c>
      <c r="F366" s="4"/>
      <c r="G366" s="4"/>
      <c r="H366" s="4"/>
      <c r="I366" s="10" t="str">
        <f>HYPERLINK("http://twitter.com/download/iphone","Twitter for iPhone")</f>
        <v>Twitter for iPhone</v>
      </c>
      <c r="J366" s="2">
        <v>2064</v>
      </c>
      <c r="K366" s="2">
        <v>2745</v>
      </c>
      <c r="L366" s="2">
        <v>14</v>
      </c>
      <c r="M366" s="2"/>
      <c r="N366" s="8">
        <v>40837.660821759258</v>
      </c>
      <c r="O366" s="4" t="s">
        <v>32</v>
      </c>
      <c r="P366" s="3" t="s">
        <v>31</v>
      </c>
      <c r="Q366" s="10" t="s">
        <v>30</v>
      </c>
      <c r="R366" s="4"/>
      <c r="S366" s="9" t="str">
        <f>HYPERLINK("https://pbs.twimg.com/profile_images/1019290045600141312/fdmaNjBb.jpg","View")</f>
        <v>View</v>
      </c>
    </row>
    <row r="367" spans="1:19" ht="30">
      <c r="A367" s="8">
        <v>43356.511006944449</v>
      </c>
      <c r="B367" s="11" t="str">
        <f>HYPERLINK("https://twitter.com/Atabakakson","@Atabakakson")</f>
        <v>@Atabakakson</v>
      </c>
      <c r="C367" s="6" t="s">
        <v>34</v>
      </c>
      <c r="D367" s="5" t="s">
        <v>126</v>
      </c>
      <c r="E367" s="9" t="str">
        <f>HYPERLINK("https://twitter.com/Atabakakson/status/1040144514005061632","1040144514005061632")</f>
        <v>1040144514005061632</v>
      </c>
      <c r="F367" s="4"/>
      <c r="G367" s="4"/>
      <c r="H367" s="4"/>
      <c r="I367" s="10" t="str">
        <f>HYPERLINK("http://twitter.com/download/iphone","Twitter for iPhone")</f>
        <v>Twitter for iPhone</v>
      </c>
      <c r="J367" s="2">
        <v>2064</v>
      </c>
      <c r="K367" s="2">
        <v>2745</v>
      </c>
      <c r="L367" s="2">
        <v>14</v>
      </c>
      <c r="M367" s="2"/>
      <c r="N367" s="8">
        <v>40837.660821759258</v>
      </c>
      <c r="O367" s="4" t="s">
        <v>32</v>
      </c>
      <c r="P367" s="3" t="s">
        <v>31</v>
      </c>
      <c r="Q367" s="10" t="s">
        <v>30</v>
      </c>
      <c r="R367" s="4"/>
      <c r="S367" s="9" t="str">
        <f>HYPERLINK("https://pbs.twimg.com/profile_images/1019290045600141312/fdmaNjBb.jpg","View")</f>
        <v>View</v>
      </c>
    </row>
    <row r="368" spans="1:19" ht="20">
      <c r="A368" s="8">
        <v>43356.510289351849</v>
      </c>
      <c r="B368" s="11" t="str">
        <f>HYPERLINK("https://twitter.com/mrasgari_ir","@mrasgari_ir")</f>
        <v>@mrasgari_ir</v>
      </c>
      <c r="C368" s="6" t="s">
        <v>58</v>
      </c>
      <c r="D368" s="5" t="s">
        <v>125</v>
      </c>
      <c r="E368" s="9" t="str">
        <f>HYPERLINK("https://twitter.com/mrasgari_ir/status/1040144251282186241","1040144251282186241")</f>
        <v>1040144251282186241</v>
      </c>
      <c r="F368" s="4"/>
      <c r="G368" s="4"/>
      <c r="H368" s="4"/>
      <c r="I368" s="10" t="str">
        <f>HYPERLINK("http://twitter.com","Twitter Web Client")</f>
        <v>Twitter Web Client</v>
      </c>
      <c r="J368" s="2">
        <v>178</v>
      </c>
      <c r="K368" s="2">
        <v>756</v>
      </c>
      <c r="L368" s="2">
        <v>1</v>
      </c>
      <c r="M368" s="2"/>
      <c r="N368" s="8">
        <v>42928.026631944449</v>
      </c>
      <c r="O368" s="4" t="s">
        <v>27</v>
      </c>
      <c r="P368" s="3" t="s">
        <v>55</v>
      </c>
      <c r="Q368" s="10" t="s">
        <v>54</v>
      </c>
      <c r="R368" s="4"/>
      <c r="S368" s="9" t="str">
        <f>HYPERLINK("https://pbs.twimg.com/profile_images/1036964489911062528/icuaDW57.jpg","View")</f>
        <v>View</v>
      </c>
    </row>
    <row r="369" spans="1:19" ht="20">
      <c r="A369" s="8">
        <v>43356.509351851855</v>
      </c>
      <c r="B369" s="11" t="str">
        <f>HYPERLINK("https://twitter.com/masoud_tolu","@masoud_tolu")</f>
        <v>@masoud_tolu</v>
      </c>
      <c r="C369" s="6" t="s">
        <v>124</v>
      </c>
      <c r="D369" s="5" t="s">
        <v>123</v>
      </c>
      <c r="E369" s="9" t="str">
        <f>HYPERLINK("https://twitter.com/masoud_tolu/status/1040143913317806080","1040143913317806080")</f>
        <v>1040143913317806080</v>
      </c>
      <c r="F369" s="4"/>
      <c r="G369" s="4"/>
      <c r="H369" s="4"/>
      <c r="I369" s="10" t="str">
        <f>HYPERLINK("http://twitter.com/download/android","Twitter for Android")</f>
        <v>Twitter for Android</v>
      </c>
      <c r="J369" s="2">
        <v>72</v>
      </c>
      <c r="K369" s="2">
        <v>99</v>
      </c>
      <c r="L369" s="2">
        <v>1</v>
      </c>
      <c r="M369" s="2"/>
      <c r="N369" s="8">
        <v>40228.847442129627</v>
      </c>
      <c r="O369" s="4" t="s">
        <v>122</v>
      </c>
      <c r="P369" s="3" t="s">
        <v>121</v>
      </c>
      <c r="Q369" s="4"/>
      <c r="R369" s="4"/>
      <c r="S369" s="9" t="str">
        <f>HYPERLINK("https://pbs.twimg.com/profile_images/962774835448500225/yWjsC2zO.jpg","View")</f>
        <v>View</v>
      </c>
    </row>
    <row r="370" spans="1:19" ht="30">
      <c r="A370" s="8">
        <v>43356.506030092598</v>
      </c>
      <c r="B370" s="11" t="str">
        <f>HYPERLINK("https://twitter.com/LTerme","@LTerme")</f>
        <v>@LTerme</v>
      </c>
      <c r="C370" s="6" t="s">
        <v>120</v>
      </c>
      <c r="D370" s="5" t="s">
        <v>119</v>
      </c>
      <c r="E370" s="9" t="str">
        <f>HYPERLINK("https://twitter.com/LTerme/status/1040142709699301376","1040142709699301376")</f>
        <v>1040142709699301376</v>
      </c>
      <c r="F370" s="4"/>
      <c r="G370" s="4"/>
      <c r="H370" s="4"/>
      <c r="I370" s="10" t="str">
        <f>HYPERLINK("http://twitter.com","Twitter Web Client")</f>
        <v>Twitter Web Client</v>
      </c>
      <c r="J370" s="2">
        <v>26</v>
      </c>
      <c r="K370" s="2">
        <v>37</v>
      </c>
      <c r="L370" s="2">
        <v>0</v>
      </c>
      <c r="M370" s="2"/>
      <c r="N370" s="8">
        <v>40992.015474537038</v>
      </c>
      <c r="O370" s="4" t="s">
        <v>118</v>
      </c>
      <c r="P370" s="3"/>
      <c r="Q370" s="4"/>
      <c r="R370" s="4"/>
      <c r="S370" s="9" t="str">
        <f>HYPERLINK("https://pbs.twimg.com/profile_images/861066269512138752/Ksc_fW_4.jpg","View")</f>
        <v>View</v>
      </c>
    </row>
    <row r="371" spans="1:19" ht="12.5">
      <c r="A371" s="8">
        <v>43356.505995370375</v>
      </c>
      <c r="B371" s="11" t="str">
        <f>HYPERLINK("https://twitter.com/Karmastudioo","@Karmastudioo")</f>
        <v>@Karmastudioo</v>
      </c>
      <c r="C371" s="6" t="s">
        <v>117</v>
      </c>
      <c r="D371" s="5" t="s">
        <v>116</v>
      </c>
      <c r="E371" s="9" t="str">
        <f>HYPERLINK("https://twitter.com/Karmastudioo/status/1040142695862362112","1040142695862362112")</f>
        <v>1040142695862362112</v>
      </c>
      <c r="F371" s="4"/>
      <c r="G371" s="10" t="s">
        <v>115</v>
      </c>
      <c r="H371" s="4"/>
      <c r="I371" s="10" t="str">
        <f>HYPERLINK("http://twitter.com/download/android","Twitter for Android")</f>
        <v>Twitter for Android</v>
      </c>
      <c r="J371" s="2">
        <v>119</v>
      </c>
      <c r="K371" s="2">
        <v>298</v>
      </c>
      <c r="L371" s="2">
        <v>1</v>
      </c>
      <c r="M371" s="2"/>
      <c r="N371" s="8">
        <v>42605.598182870366</v>
      </c>
      <c r="O371" s="4" t="s">
        <v>114</v>
      </c>
      <c r="P371" s="3" t="s">
        <v>113</v>
      </c>
      <c r="Q371" s="10" t="s">
        <v>112</v>
      </c>
      <c r="R371" s="4"/>
      <c r="S371" s="9" t="str">
        <f>HYPERLINK("https://pbs.twimg.com/profile_images/768048659237859328/VVNWJ_J7.jpg","View")</f>
        <v>View</v>
      </c>
    </row>
    <row r="372" spans="1:19" ht="20">
      <c r="A372" s="8">
        <v>43356.503437499996</v>
      </c>
      <c r="B372" s="11" t="str">
        <f>HYPERLINK("https://twitter.com/khosikhosikhosi","@khosikhosikhosi")</f>
        <v>@khosikhosikhosi</v>
      </c>
      <c r="C372" s="6" t="s">
        <v>4</v>
      </c>
      <c r="D372" s="5" t="s">
        <v>111</v>
      </c>
      <c r="E372" s="9" t="str">
        <f>HYPERLINK("https://twitter.com/khosikhosikhosi/status/1040141768447193088","1040141768447193088")</f>
        <v>1040141768447193088</v>
      </c>
      <c r="F372" s="4"/>
      <c r="G372" s="4"/>
      <c r="H372" s="4"/>
      <c r="I372" s="10" t="str">
        <f>HYPERLINK("http://twitter.com/download/android","Twitter for Android")</f>
        <v>Twitter for Android</v>
      </c>
      <c r="J372" s="2">
        <v>1714</v>
      </c>
      <c r="K372" s="2">
        <v>510</v>
      </c>
      <c r="L372" s="2">
        <v>40</v>
      </c>
      <c r="M372" s="2"/>
      <c r="N372" s="8">
        <v>41500.858159722222</v>
      </c>
      <c r="O372" s="4" t="s">
        <v>2</v>
      </c>
      <c r="P372" s="3" t="s">
        <v>1</v>
      </c>
      <c r="Q372" s="10" t="s">
        <v>0</v>
      </c>
      <c r="R372" s="4"/>
      <c r="S372" s="9" t="str">
        <f>HYPERLINK("https://pbs.twimg.com/profile_images/975405984020664322/0LbA1kCS.jpg","View")</f>
        <v>View</v>
      </c>
    </row>
    <row r="373" spans="1:19" ht="12.5">
      <c r="A373" s="8">
        <v>43356.502870370372</v>
      </c>
      <c r="B373" s="11" t="str">
        <f>HYPERLINK("https://twitter.com/Fahimeh3556","@Fahimeh3556")</f>
        <v>@Fahimeh3556</v>
      </c>
      <c r="C373" s="6" t="s">
        <v>110</v>
      </c>
      <c r="D373" s="5" t="s">
        <v>109</v>
      </c>
      <c r="E373" s="9" t="str">
        <f>HYPERLINK("https://twitter.com/Fahimeh3556/status/1040141565598019584","1040141565598019584")</f>
        <v>1040141565598019584</v>
      </c>
      <c r="F373" s="4"/>
      <c r="G373" s="10" t="s">
        <v>108</v>
      </c>
      <c r="H373" s="4"/>
      <c r="I373" s="10" t="str">
        <f>HYPERLINK("http://twitter.com/download/android","Twitter for Android")</f>
        <v>Twitter for Android</v>
      </c>
      <c r="J373" s="2">
        <v>1271</v>
      </c>
      <c r="K373" s="2">
        <v>486</v>
      </c>
      <c r="L373" s="2">
        <v>8</v>
      </c>
      <c r="M373" s="2"/>
      <c r="N373" s="8">
        <v>42657.611666666664</v>
      </c>
      <c r="O373" s="4" t="s">
        <v>107</v>
      </c>
      <c r="P373" s="3" t="s">
        <v>106</v>
      </c>
      <c r="Q373" s="4"/>
      <c r="R373" s="4"/>
      <c r="S373" s="9" t="str">
        <f>HYPERLINK("https://pbs.twimg.com/profile_images/1029357535025946630/WxKhPC8Q.jpg","View")</f>
        <v>View</v>
      </c>
    </row>
    <row r="374" spans="1:19" ht="30">
      <c r="A374" s="8">
        <v>43356.500092592592</v>
      </c>
      <c r="B374" s="11" t="str">
        <f>HYPERLINK("https://twitter.com/mohsen1299","@mohsen1299")</f>
        <v>@mohsen1299</v>
      </c>
      <c r="C374" s="6" t="s">
        <v>48</v>
      </c>
      <c r="D374" s="5" t="s">
        <v>105</v>
      </c>
      <c r="E374" s="9" t="str">
        <f>HYPERLINK("https://twitter.com/mohsen1299/status/1040140556456927232","1040140556456927232")</f>
        <v>1040140556456927232</v>
      </c>
      <c r="F374" s="4"/>
      <c r="G374" s="4"/>
      <c r="H374" s="4"/>
      <c r="I374" s="10" t="str">
        <f>HYPERLINK("http://twitter.com","Twitter Web Client")</f>
        <v>Twitter Web Client</v>
      </c>
      <c r="J374" s="2">
        <v>210</v>
      </c>
      <c r="K374" s="2">
        <v>1646</v>
      </c>
      <c r="L374" s="2">
        <v>0</v>
      </c>
      <c r="M374" s="2"/>
      <c r="N374" s="8">
        <v>39961.603599537033</v>
      </c>
      <c r="O374" s="4" t="s">
        <v>46</v>
      </c>
      <c r="P374" s="3"/>
      <c r="Q374" s="10" t="s">
        <v>45</v>
      </c>
      <c r="R374" s="4"/>
      <c r="S374" s="9" t="str">
        <f>HYPERLINK("https://pbs.twimg.com/profile_images/235821286/mohsen.JPG","View")</f>
        <v>View</v>
      </c>
    </row>
    <row r="375" spans="1:19" ht="30">
      <c r="A375" s="8">
        <v>43356.499351851853</v>
      </c>
      <c r="B375" s="11" t="str">
        <f>HYPERLINK("https://twitter.com/sindadco","@sindadco")</f>
        <v>@sindadco</v>
      </c>
      <c r="C375" s="6" t="s">
        <v>104</v>
      </c>
      <c r="D375" s="5" t="s">
        <v>103</v>
      </c>
      <c r="E375" s="9" t="str">
        <f>HYPERLINK("https://twitter.com/sindadco/status/1040140289858564097","1040140289858564097")</f>
        <v>1040140289858564097</v>
      </c>
      <c r="F375" s="4"/>
      <c r="G375" s="10" t="s">
        <v>102</v>
      </c>
      <c r="H375" s="4"/>
      <c r="I375" s="10" t="str">
        <f>HYPERLINK("http://twitter.com","Twitter Web Client")</f>
        <v>Twitter Web Client</v>
      </c>
      <c r="J375" s="2">
        <v>116</v>
      </c>
      <c r="K375" s="2">
        <v>116</v>
      </c>
      <c r="L375" s="2">
        <v>0</v>
      </c>
      <c r="M375" s="2"/>
      <c r="N375" s="8">
        <v>40725.990370370375</v>
      </c>
      <c r="O375" s="4" t="s">
        <v>101</v>
      </c>
      <c r="P375" s="3" t="s">
        <v>100</v>
      </c>
      <c r="Q375" s="10" t="s">
        <v>99</v>
      </c>
      <c r="R375" s="4"/>
      <c r="S375" s="9" t="str">
        <f>HYPERLINK("https://pbs.twimg.com/profile_images/1005432490452910080/DNjwyMal.jpg","View")</f>
        <v>View</v>
      </c>
    </row>
    <row r="376" spans="1:19" ht="20">
      <c r="A376" s="8">
        <v>43356.498831018514</v>
      </c>
      <c r="B376" s="11" t="str">
        <f>HYPERLINK("https://twitter.com/freelandfreela1","@freelandfreela1")</f>
        <v>@freelandfreela1</v>
      </c>
      <c r="C376" s="6" t="s">
        <v>98</v>
      </c>
      <c r="D376" s="5" t="s">
        <v>97</v>
      </c>
      <c r="E376" s="9" t="str">
        <f>HYPERLINK("https://twitter.com/freelandfreela1/status/1040140099349037056","1040140099349037056")</f>
        <v>1040140099349037056</v>
      </c>
      <c r="F376" s="4"/>
      <c r="G376" s="4"/>
      <c r="H376" s="4"/>
      <c r="I376" s="10" t="str">
        <f>HYPERLINK("http://twitter.com/download/android","Twitter for Android")</f>
        <v>Twitter for Android</v>
      </c>
      <c r="J376" s="2">
        <v>1</v>
      </c>
      <c r="K376" s="2">
        <v>0</v>
      </c>
      <c r="L376" s="2">
        <v>0</v>
      </c>
      <c r="M376" s="2"/>
      <c r="N376" s="8">
        <v>43356.456747685181</v>
      </c>
      <c r="O376" s="4"/>
      <c r="P376" s="3"/>
      <c r="Q376" s="4"/>
      <c r="R376" s="4"/>
      <c r="S376" s="2" t="s">
        <v>96</v>
      </c>
    </row>
    <row r="377" spans="1:19" ht="20">
      <c r="A377" s="8">
        <v>43356.498449074075</v>
      </c>
      <c r="B377" s="11" t="str">
        <f>HYPERLINK("https://twitter.com/rezaparssaa","@rezaparssaa")</f>
        <v>@rezaparssaa</v>
      </c>
      <c r="C377" s="6" t="s">
        <v>95</v>
      </c>
      <c r="D377" s="5" t="s">
        <v>94</v>
      </c>
      <c r="E377" s="9" t="str">
        <f>HYPERLINK("https://twitter.com/rezaparssaa/status/1040139964066029568","1040139964066029568")</f>
        <v>1040139964066029568</v>
      </c>
      <c r="F377" s="4"/>
      <c r="G377" s="4"/>
      <c r="H377" s="4"/>
      <c r="I377" s="10" t="str">
        <f>HYPERLINK("http://twitter.com/download/iphone","Twitter for iPhone")</f>
        <v>Twitter for iPhone</v>
      </c>
      <c r="J377" s="2">
        <v>161</v>
      </c>
      <c r="K377" s="2">
        <v>390</v>
      </c>
      <c r="L377" s="2">
        <v>1</v>
      </c>
      <c r="M377" s="2"/>
      <c r="N377" s="8">
        <v>42199.505231481482</v>
      </c>
      <c r="O377" s="4" t="s">
        <v>93</v>
      </c>
      <c r="P377" s="3" t="s">
        <v>92</v>
      </c>
      <c r="Q377" s="10" t="s">
        <v>91</v>
      </c>
      <c r="R377" s="4"/>
      <c r="S377" s="9" t="str">
        <f>HYPERLINK("https://pbs.twimg.com/profile_images/1019830319921364993/laPiaX7E.jpg","View")</f>
        <v>View</v>
      </c>
    </row>
    <row r="378" spans="1:19" ht="30">
      <c r="A378" s="8">
        <v>43356.49795138889</v>
      </c>
      <c r="B378" s="11" t="str">
        <f>HYPERLINK("https://twitter.com/Nipoto","@Nipoto")</f>
        <v>@Nipoto</v>
      </c>
      <c r="C378" s="6" t="s">
        <v>90</v>
      </c>
      <c r="D378" s="5" t="s">
        <v>89</v>
      </c>
      <c r="E378" s="9" t="str">
        <f>HYPERLINK("https://twitter.com/Nipoto/status/1040139781634772992","1040139781634772992")</f>
        <v>1040139781634772992</v>
      </c>
      <c r="F378" s="4"/>
      <c r="G378" s="4"/>
      <c r="H378" s="4"/>
      <c r="I378" s="10" t="str">
        <f>HYPERLINK("http://twitter.com/download/android","Twitter for Android")</f>
        <v>Twitter for Android</v>
      </c>
      <c r="J378" s="2">
        <v>188</v>
      </c>
      <c r="K378" s="2">
        <v>283</v>
      </c>
      <c r="L378" s="2">
        <v>5</v>
      </c>
      <c r="M378" s="2"/>
      <c r="N378" s="8">
        <v>40127.556840277779</v>
      </c>
      <c r="O378" s="4" t="s">
        <v>88</v>
      </c>
      <c r="P378" s="3" t="s">
        <v>87</v>
      </c>
      <c r="Q378" s="10" t="s">
        <v>86</v>
      </c>
      <c r="R378" s="4"/>
      <c r="S378" s="9" t="str">
        <f>HYPERLINK("https://pbs.twimg.com/profile_images/1000115348165857280/gjfM4cFd.jpg","View")</f>
        <v>View</v>
      </c>
    </row>
    <row r="379" spans="1:19" ht="20">
      <c r="A379" s="8">
        <v>43356.497361111113</v>
      </c>
      <c r="B379" s="11" t="str">
        <f>HYPERLINK("https://twitter.com/ehsan_m95","@ehsan_m95")</f>
        <v>@ehsan_m95</v>
      </c>
      <c r="C379" s="6" t="s">
        <v>85</v>
      </c>
      <c r="D379" s="5" t="s">
        <v>84</v>
      </c>
      <c r="E379" s="9" t="str">
        <f>HYPERLINK("https://twitter.com/ehsan_m95/status/1040139569801379847","1040139569801379847")</f>
        <v>1040139569801379847</v>
      </c>
      <c r="F379" s="4"/>
      <c r="G379" s="4"/>
      <c r="H379" s="4"/>
      <c r="I379" s="10" t="str">
        <f>HYPERLINK("http://twitter.com/download/iphone","Twitter for iPhone")</f>
        <v>Twitter for iPhone</v>
      </c>
      <c r="J379" s="2">
        <v>272</v>
      </c>
      <c r="K379" s="2">
        <v>252</v>
      </c>
      <c r="L379" s="2">
        <v>0</v>
      </c>
      <c r="M379" s="2"/>
      <c r="N379" s="8">
        <v>42855.829155092593</v>
      </c>
      <c r="O379" s="4"/>
      <c r="P379" s="3" t="s">
        <v>83</v>
      </c>
      <c r="Q379" s="4"/>
      <c r="R379" s="4"/>
      <c r="S379" s="9" t="str">
        <f>HYPERLINK("https://pbs.twimg.com/profile_images/931638712164855814/T5BGBJwi.jpg","View")</f>
        <v>View</v>
      </c>
    </row>
    <row r="380" spans="1:19" ht="20">
      <c r="A380" s="8">
        <v>43356.495787037042</v>
      </c>
      <c r="B380" s="11" t="str">
        <f>HYPERLINK("https://twitter.com/Hamed_Rostami","@Hamed_Rostami")</f>
        <v>@Hamed_Rostami</v>
      </c>
      <c r="C380" s="6" t="s">
        <v>82</v>
      </c>
      <c r="D380" s="5" t="s">
        <v>81</v>
      </c>
      <c r="E380" s="9" t="str">
        <f>HYPERLINK("https://twitter.com/Hamed_Rostami/status/1040138998138720256","1040138998138720256")</f>
        <v>1040138998138720256</v>
      </c>
      <c r="F380" s="4"/>
      <c r="G380" s="10" t="s">
        <v>80</v>
      </c>
      <c r="H380" s="4"/>
      <c r="I380" s="10" t="str">
        <f>HYPERLINK("http://twitter.com/download/iphone","Twitter for iPhone")</f>
        <v>Twitter for iPhone</v>
      </c>
      <c r="J380" s="2">
        <v>191</v>
      </c>
      <c r="K380" s="2">
        <v>101</v>
      </c>
      <c r="L380" s="2">
        <v>0</v>
      </c>
      <c r="M380" s="2"/>
      <c r="N380" s="8">
        <v>41486.378981481481</v>
      </c>
      <c r="O380" s="4" t="s">
        <v>76</v>
      </c>
      <c r="P380" s="3" t="s">
        <v>79</v>
      </c>
      <c r="Q380" s="4"/>
      <c r="R380" s="4"/>
      <c r="S380" s="9" t="str">
        <f>HYPERLINK("https://pbs.twimg.com/profile_images/992144084084158464/G5wUN_Qv.jpg","View")</f>
        <v>View</v>
      </c>
    </row>
    <row r="381" spans="1:19" ht="40">
      <c r="A381" s="8">
        <v>43356.495266203703</v>
      </c>
      <c r="B381" s="11" t="str">
        <f>HYPERLINK("https://twitter.com/QMoein","@QMoein")</f>
        <v>@QMoein</v>
      </c>
      <c r="C381" s="6" t="s">
        <v>78</v>
      </c>
      <c r="D381" s="5" t="s">
        <v>77</v>
      </c>
      <c r="E381" s="9" t="str">
        <f>HYPERLINK("https://twitter.com/QMoein/status/1040138807331438592","1040138807331438592")</f>
        <v>1040138807331438592</v>
      </c>
      <c r="F381" s="4"/>
      <c r="G381" s="4"/>
      <c r="H381" s="4"/>
      <c r="I381" s="10" t="str">
        <f>HYPERLINK("http://twitter.com/download/android","Twitter for Android")</f>
        <v>Twitter for Android</v>
      </c>
      <c r="J381" s="2">
        <v>313</v>
      </c>
      <c r="K381" s="2">
        <v>339</v>
      </c>
      <c r="L381" s="2">
        <v>4</v>
      </c>
      <c r="M381" s="2"/>
      <c r="N381" s="8">
        <v>42216.777314814812</v>
      </c>
      <c r="O381" s="4" t="s">
        <v>76</v>
      </c>
      <c r="P381" s="3" t="s">
        <v>75</v>
      </c>
      <c r="Q381" s="10" t="s">
        <v>74</v>
      </c>
      <c r="R381" s="4"/>
      <c r="S381" s="9" t="str">
        <f>HYPERLINK("https://pbs.twimg.com/profile_images/979828825260519424/WP-mlhyu.jpg","View")</f>
        <v>View</v>
      </c>
    </row>
    <row r="382" spans="1:19" ht="20">
      <c r="A382" s="8">
        <v>43356.49354166667</v>
      </c>
      <c r="B382" s="11" t="str">
        <f>HYPERLINK("https://twitter.com/rezasasanian","@rezasasanian")</f>
        <v>@rezasasanian</v>
      </c>
      <c r="C382" s="6" t="s">
        <v>66</v>
      </c>
      <c r="D382" s="5" t="s">
        <v>73</v>
      </c>
      <c r="E382" s="9" t="str">
        <f>HYPERLINK("https://twitter.com/rezasasanian/status/1040138184716431360","1040138184716431360")</f>
        <v>1040138184716431360</v>
      </c>
      <c r="F382" s="4"/>
      <c r="G382" s="4"/>
      <c r="H382" s="4"/>
      <c r="I382" s="10" t="str">
        <f>HYPERLINK("http://twitter.com/download/android","Twitter for Android")</f>
        <v>Twitter for Android</v>
      </c>
      <c r="J382" s="2">
        <v>11</v>
      </c>
      <c r="K382" s="2">
        <v>4</v>
      </c>
      <c r="L382" s="2">
        <v>0</v>
      </c>
      <c r="M382" s="2"/>
      <c r="N382" s="8">
        <v>42646.686516203699</v>
      </c>
      <c r="O382" s="4"/>
      <c r="P382" s="3" t="s">
        <v>64</v>
      </c>
      <c r="Q382" s="4"/>
      <c r="R382" s="4"/>
      <c r="S382" s="9" t="str">
        <f>HYPERLINK("https://pbs.twimg.com/profile_images/1006993273020350468/Y-mVsz04.jpg","View")</f>
        <v>View</v>
      </c>
    </row>
    <row r="383" spans="1:19" ht="30">
      <c r="A383" s="8">
        <v>43356.491284722222</v>
      </c>
      <c r="B383" s="11" t="str">
        <f>HYPERLINK("https://twitter.com/Mehrad77","@Mehrad77")</f>
        <v>@Mehrad77</v>
      </c>
      <c r="C383" s="6" t="s">
        <v>72</v>
      </c>
      <c r="D383" s="5" t="s">
        <v>71</v>
      </c>
      <c r="E383" s="9" t="str">
        <f>HYPERLINK("https://twitter.com/Mehrad77/status/1040137365061349376","1040137365061349376")</f>
        <v>1040137365061349376</v>
      </c>
      <c r="F383" s="4"/>
      <c r="G383" s="10" t="s">
        <v>70</v>
      </c>
      <c r="H383" s="4"/>
      <c r="I383" s="10" t="str">
        <f>HYPERLINK("http://twitter.com/download/android","Twitter for Android")</f>
        <v>Twitter for Android</v>
      </c>
      <c r="J383" s="2">
        <v>554</v>
      </c>
      <c r="K383" s="2">
        <v>349</v>
      </c>
      <c r="L383" s="2">
        <v>2</v>
      </c>
      <c r="M383" s="2"/>
      <c r="N383" s="8">
        <v>41519.727719907409</v>
      </c>
      <c r="O383" s="4" t="s">
        <v>69</v>
      </c>
      <c r="P383" s="3" t="s">
        <v>68</v>
      </c>
      <c r="Q383" s="10" t="s">
        <v>67</v>
      </c>
      <c r="R383" s="4"/>
      <c r="S383" s="9" t="str">
        <f>HYPERLINK("https://pbs.twimg.com/profile_images/1034156666554445825/pjK_3lck.jpg","View")</f>
        <v>View</v>
      </c>
    </row>
    <row r="384" spans="1:19" ht="20">
      <c r="A384" s="8">
        <v>43356.488912037035</v>
      </c>
      <c r="B384" s="11" t="str">
        <f>HYPERLINK("https://twitter.com/rezasasanian","@rezasasanian")</f>
        <v>@rezasasanian</v>
      </c>
      <c r="C384" s="6" t="s">
        <v>66</v>
      </c>
      <c r="D384" s="5" t="s">
        <v>65</v>
      </c>
      <c r="E384" s="9" t="str">
        <f>HYPERLINK("https://twitter.com/rezasasanian/status/1040136504302030848","1040136504302030848")</f>
        <v>1040136504302030848</v>
      </c>
      <c r="F384" s="4"/>
      <c r="G384" s="4"/>
      <c r="H384" s="4"/>
      <c r="I384" s="10" t="str">
        <f>HYPERLINK("http://twitter.com/download/android","Twitter for Android")</f>
        <v>Twitter for Android</v>
      </c>
      <c r="J384" s="2">
        <v>11</v>
      </c>
      <c r="K384" s="2">
        <v>4</v>
      </c>
      <c r="L384" s="2">
        <v>0</v>
      </c>
      <c r="M384" s="2"/>
      <c r="N384" s="8">
        <v>42646.686516203699</v>
      </c>
      <c r="O384" s="4"/>
      <c r="P384" s="3" t="s">
        <v>64</v>
      </c>
      <c r="Q384" s="4"/>
      <c r="R384" s="4"/>
      <c r="S384" s="9" t="str">
        <f>HYPERLINK("https://pbs.twimg.com/profile_images/1006993273020350468/Y-mVsz04.jpg","View")</f>
        <v>View</v>
      </c>
    </row>
    <row r="385" spans="1:19" ht="30">
      <c r="A385" s="8">
        <v>43356.481365740736</v>
      </c>
      <c r="B385" s="11" t="str">
        <f>HYPERLINK("https://twitter.com/sadra_amlashi","@sadra_amlashi")</f>
        <v>@sadra_amlashi</v>
      </c>
      <c r="C385" s="6" t="s">
        <v>63</v>
      </c>
      <c r="D385" s="5" t="s">
        <v>62</v>
      </c>
      <c r="E385" s="9" t="str">
        <f>HYPERLINK("https://twitter.com/sadra_amlashi/status/1040133770341441537","1040133770341441537")</f>
        <v>1040133770341441537</v>
      </c>
      <c r="F385" s="10" t="s">
        <v>61</v>
      </c>
      <c r="G385" s="4"/>
      <c r="H385" s="4"/>
      <c r="I385" s="10" t="str">
        <f>HYPERLINK("http://twitter.com/download/iphone","Twitter for iPhone")</f>
        <v>Twitter for iPhone</v>
      </c>
      <c r="J385" s="2">
        <v>863</v>
      </c>
      <c r="K385" s="2">
        <v>344</v>
      </c>
      <c r="L385" s="2">
        <v>15</v>
      </c>
      <c r="M385" s="2"/>
      <c r="N385" s="8">
        <v>41156.425138888888</v>
      </c>
      <c r="O385" s="4" t="s">
        <v>6</v>
      </c>
      <c r="P385" s="3" t="s">
        <v>60</v>
      </c>
      <c r="Q385" s="10" t="s">
        <v>59</v>
      </c>
      <c r="R385" s="4"/>
      <c r="S385" s="9" t="str">
        <f>HYPERLINK("https://pbs.twimg.com/profile_images/881660508595773440/Hk2Vo5WG.jpg","View")</f>
        <v>View</v>
      </c>
    </row>
    <row r="386" spans="1:19" ht="20">
      <c r="A386" s="8">
        <v>43356.478518518517</v>
      </c>
      <c r="B386" s="11" t="str">
        <f>HYPERLINK("https://twitter.com/mrasgari_ir","@mrasgari_ir")</f>
        <v>@mrasgari_ir</v>
      </c>
      <c r="C386" s="6" t="s">
        <v>58</v>
      </c>
      <c r="D386" s="5" t="s">
        <v>57</v>
      </c>
      <c r="E386" s="9" t="str">
        <f>HYPERLINK("https://twitter.com/mrasgari_ir/status/1040132741310947328","1040132741310947328")</f>
        <v>1040132741310947328</v>
      </c>
      <c r="F386" s="4"/>
      <c r="G386" s="10" t="s">
        <v>56</v>
      </c>
      <c r="H386" s="4"/>
      <c r="I386" s="10" t="str">
        <f>HYPERLINK("http://twitter.com","Twitter Web Client")</f>
        <v>Twitter Web Client</v>
      </c>
      <c r="J386" s="2">
        <v>178</v>
      </c>
      <c r="K386" s="2">
        <v>756</v>
      </c>
      <c r="L386" s="2">
        <v>1</v>
      </c>
      <c r="M386" s="2"/>
      <c r="N386" s="8">
        <v>42928.026631944449</v>
      </c>
      <c r="O386" s="4" t="s">
        <v>27</v>
      </c>
      <c r="P386" s="3" t="s">
        <v>55</v>
      </c>
      <c r="Q386" s="10" t="s">
        <v>54</v>
      </c>
      <c r="R386" s="4"/>
      <c r="S386" s="9" t="str">
        <f>HYPERLINK("https://pbs.twimg.com/profile_images/1036964489911062528/icuaDW57.jpg","View")</f>
        <v>View</v>
      </c>
    </row>
    <row r="387" spans="1:19" ht="20">
      <c r="A387" s="8">
        <v>43356.478125000001</v>
      </c>
      <c r="B387" s="11" t="str">
        <f>HYPERLINK("https://twitter.com/ebi_abay","@ebi_abay")</f>
        <v>@ebi_abay</v>
      </c>
      <c r="C387" s="6" t="s">
        <v>53</v>
      </c>
      <c r="D387" s="5" t="s">
        <v>52</v>
      </c>
      <c r="E387" s="9" t="str">
        <f>HYPERLINK("https://twitter.com/ebi_abay/status/1040132595374280705","1040132595374280705")</f>
        <v>1040132595374280705</v>
      </c>
      <c r="F387" s="4"/>
      <c r="G387" s="4"/>
      <c r="H387" s="4"/>
      <c r="I387" s="10" t="str">
        <f>HYPERLINK("http://twitter.com/download/android","Twitter for Android")</f>
        <v>Twitter for Android</v>
      </c>
      <c r="J387" s="2">
        <v>382</v>
      </c>
      <c r="K387" s="2">
        <v>371</v>
      </c>
      <c r="L387" s="2">
        <v>3</v>
      </c>
      <c r="M387" s="2"/>
      <c r="N387" s="8">
        <v>41620.023344907408</v>
      </c>
      <c r="O387" s="4"/>
      <c r="P387" s="3" t="s">
        <v>51</v>
      </c>
      <c r="Q387" s="10" t="s">
        <v>50</v>
      </c>
      <c r="R387" s="4"/>
      <c r="S387" s="9" t="str">
        <f>HYPERLINK("https://pbs.twimg.com/profile_images/959845945696452608/zij-IETf.jpg","View")</f>
        <v>View</v>
      </c>
    </row>
    <row r="388" spans="1:19" ht="20">
      <c r="A388" s="8">
        <v>43356.475740740745</v>
      </c>
      <c r="B388" s="11" t="str">
        <f>HYPERLINK("https://twitter.com/Atabakakson","@Atabakakson")</f>
        <v>@Atabakakson</v>
      </c>
      <c r="C388" s="6" t="s">
        <v>34</v>
      </c>
      <c r="D388" s="5" t="s">
        <v>49</v>
      </c>
      <c r="E388" s="9" t="str">
        <f>HYPERLINK("https://twitter.com/Atabakakson/status/1040131734359207936","1040131734359207936")</f>
        <v>1040131734359207936</v>
      </c>
      <c r="F388" s="4"/>
      <c r="G388" s="4"/>
      <c r="H388" s="4"/>
      <c r="I388" s="10" t="str">
        <f>HYPERLINK("http://twitter.com/download/iphone","Twitter for iPhone")</f>
        <v>Twitter for iPhone</v>
      </c>
      <c r="J388" s="2">
        <v>2064</v>
      </c>
      <c r="K388" s="2">
        <v>2745</v>
      </c>
      <c r="L388" s="2">
        <v>14</v>
      </c>
      <c r="M388" s="2"/>
      <c r="N388" s="8">
        <v>40837.660821759258</v>
      </c>
      <c r="O388" s="4" t="s">
        <v>32</v>
      </c>
      <c r="P388" s="3" t="s">
        <v>31</v>
      </c>
      <c r="Q388" s="10" t="s">
        <v>30</v>
      </c>
      <c r="R388" s="4"/>
      <c r="S388" s="9" t="str">
        <f>HYPERLINK("https://pbs.twimg.com/profile_images/1019290045600141312/fdmaNjBb.jpg","View")</f>
        <v>View</v>
      </c>
    </row>
    <row r="389" spans="1:19" ht="40">
      <c r="A389" s="8">
        <v>43356.474479166667</v>
      </c>
      <c r="B389" s="11" t="str">
        <f>HYPERLINK("https://twitter.com/mohsen1299","@mohsen1299")</f>
        <v>@mohsen1299</v>
      </c>
      <c r="C389" s="6" t="s">
        <v>48</v>
      </c>
      <c r="D389" s="5" t="s">
        <v>47</v>
      </c>
      <c r="E389" s="9" t="str">
        <f>HYPERLINK("https://twitter.com/mohsen1299/status/1040131275858817024","1040131275858817024")</f>
        <v>1040131275858817024</v>
      </c>
      <c r="F389" s="4"/>
      <c r="G389" s="4"/>
      <c r="H389" s="4"/>
      <c r="I389" s="10" t="str">
        <f>HYPERLINK("http://twitter.com","Twitter Web Client")</f>
        <v>Twitter Web Client</v>
      </c>
      <c r="J389" s="2">
        <v>210</v>
      </c>
      <c r="K389" s="2">
        <v>1646</v>
      </c>
      <c r="L389" s="2">
        <v>0</v>
      </c>
      <c r="M389" s="2"/>
      <c r="N389" s="8">
        <v>39961.603599537033</v>
      </c>
      <c r="O389" s="4" t="s">
        <v>46</v>
      </c>
      <c r="P389" s="3"/>
      <c r="Q389" s="10" t="s">
        <v>45</v>
      </c>
      <c r="R389" s="4"/>
      <c r="S389" s="9" t="str">
        <f>HYPERLINK("https://pbs.twimg.com/profile_images/235821286/mohsen.JPG","View")</f>
        <v>View</v>
      </c>
    </row>
    <row r="390" spans="1:19" ht="30">
      <c r="A390" s="8">
        <v>43356.4690625</v>
      </c>
      <c r="B390" s="11" t="str">
        <f>HYPERLINK("https://twitter.com/Nasrabadiam","@Nasrabadiam")</f>
        <v>@Nasrabadiam</v>
      </c>
      <c r="C390" s="6" t="s">
        <v>44</v>
      </c>
      <c r="D390" s="5" t="s">
        <v>43</v>
      </c>
      <c r="E390" s="9" t="str">
        <f>HYPERLINK("https://twitter.com/Nasrabadiam/status/1040129313570529280","1040129313570529280")</f>
        <v>1040129313570529280</v>
      </c>
      <c r="F390" s="10" t="s">
        <v>42</v>
      </c>
      <c r="G390" s="4"/>
      <c r="H390" s="4"/>
      <c r="I390" s="10" t="str">
        <f>HYPERLINK("http://twitter.com/download/android","Twitter for Android")</f>
        <v>Twitter for Android</v>
      </c>
      <c r="J390" s="2">
        <v>109</v>
      </c>
      <c r="K390" s="2">
        <v>275</v>
      </c>
      <c r="L390" s="2">
        <v>1</v>
      </c>
      <c r="M390" s="2"/>
      <c r="N390" s="8">
        <v>42964.040219907409</v>
      </c>
      <c r="O390" s="4" t="s">
        <v>27</v>
      </c>
      <c r="P390" s="3" t="s">
        <v>41</v>
      </c>
      <c r="Q390" s="4"/>
      <c r="R390" s="4"/>
      <c r="S390" s="9" t="str">
        <f>HYPERLINK("https://pbs.twimg.com/profile_images/1023966474770239488/Uj3RB-bm.jpg","View")</f>
        <v>View</v>
      </c>
    </row>
    <row r="391" spans="1:19" ht="40">
      <c r="A391" s="8">
        <v>43356.468692129631</v>
      </c>
      <c r="B391" s="11" t="str">
        <f>HYPERLINK("https://twitter.com/Armiksoftco","@Armiksoftco")</f>
        <v>@Armiksoftco</v>
      </c>
      <c r="C391" s="6" t="s">
        <v>40</v>
      </c>
      <c r="D391" s="5" t="s">
        <v>39</v>
      </c>
      <c r="E391" s="9" t="str">
        <f>HYPERLINK("https://twitter.com/Armiksoftco/status/1040129180535599104","1040129180535599104")</f>
        <v>1040129180535599104</v>
      </c>
      <c r="F391" s="4"/>
      <c r="G391" s="10" t="s">
        <v>38</v>
      </c>
      <c r="H391" s="4"/>
      <c r="I391" s="10" t="str">
        <f>HYPERLINK("http://twitter.com/download/android","Twitter for Android")</f>
        <v>Twitter for Android</v>
      </c>
      <c r="J391" s="2">
        <v>36</v>
      </c>
      <c r="K391" s="2">
        <v>5</v>
      </c>
      <c r="L391" s="2">
        <v>0</v>
      </c>
      <c r="M391" s="2"/>
      <c r="N391" s="8">
        <v>42160.821875000001</v>
      </c>
      <c r="O391" s="4" t="s">
        <v>37</v>
      </c>
      <c r="P391" s="3" t="s">
        <v>36</v>
      </c>
      <c r="Q391" s="10" t="s">
        <v>35</v>
      </c>
      <c r="R391" s="4"/>
      <c r="S391" s="9" t="str">
        <f>HYPERLINK("https://pbs.twimg.com/profile_images/799562854290653184/gP2ip13B.jpg","View")</f>
        <v>View</v>
      </c>
    </row>
    <row r="392" spans="1:19" ht="20">
      <c r="A392" s="8">
        <v>43356.467870370368</v>
      </c>
      <c r="B392" s="11" t="str">
        <f>HYPERLINK("https://twitter.com/Atabakakson","@Atabakakson")</f>
        <v>@Atabakakson</v>
      </c>
      <c r="C392" s="6" t="s">
        <v>34</v>
      </c>
      <c r="D392" s="5" t="s">
        <v>33</v>
      </c>
      <c r="E392" s="9" t="str">
        <f>HYPERLINK("https://twitter.com/Atabakakson/status/1040128879418073088","1040128879418073088")</f>
        <v>1040128879418073088</v>
      </c>
      <c r="F392" s="4"/>
      <c r="G392" s="4"/>
      <c r="H392" s="4"/>
      <c r="I392" s="10" t="str">
        <f>HYPERLINK("http://twitter.com/download/iphone","Twitter for iPhone")</f>
        <v>Twitter for iPhone</v>
      </c>
      <c r="J392" s="2">
        <v>2060</v>
      </c>
      <c r="K392" s="2">
        <v>2741</v>
      </c>
      <c r="L392" s="2">
        <v>14</v>
      </c>
      <c r="M392" s="2"/>
      <c r="N392" s="8">
        <v>40837.660821759258</v>
      </c>
      <c r="O392" s="4" t="s">
        <v>32</v>
      </c>
      <c r="P392" s="3" t="s">
        <v>31</v>
      </c>
      <c r="Q392" s="10" t="s">
        <v>30</v>
      </c>
      <c r="R392" s="4"/>
      <c r="S392" s="9" t="str">
        <f>HYPERLINK("https://pbs.twimg.com/profile_images/1019290045600141312/fdmaNjBb.jpg","View")</f>
        <v>View</v>
      </c>
    </row>
    <row r="393" spans="1:19" ht="20">
      <c r="A393" s="8">
        <v>43356.467731481476</v>
      </c>
      <c r="B393" s="11" t="str">
        <f>HYPERLINK("https://twitter.com/ebrahimirad","@ebrahimirad")</f>
        <v>@ebrahimirad</v>
      </c>
      <c r="C393" s="6" t="s">
        <v>29</v>
      </c>
      <c r="D393" s="5" t="s">
        <v>28</v>
      </c>
      <c r="E393" s="9" t="str">
        <f>HYPERLINK("https://twitter.com/ebrahimirad/status/1040128831418458112","1040128831418458112")</f>
        <v>1040128831418458112</v>
      </c>
      <c r="F393" s="4"/>
      <c r="G393" s="4"/>
      <c r="H393" s="4"/>
      <c r="I393" s="10" t="str">
        <f>HYPERLINK("http://twitter.com/download/android","Twitter for Android")</f>
        <v>Twitter for Android</v>
      </c>
      <c r="J393" s="2">
        <v>401</v>
      </c>
      <c r="K393" s="2">
        <v>266</v>
      </c>
      <c r="L393" s="2">
        <v>4</v>
      </c>
      <c r="M393" s="2"/>
      <c r="N393" s="8">
        <v>41620.824675925927</v>
      </c>
      <c r="O393" s="4" t="s">
        <v>27</v>
      </c>
      <c r="P393" s="3" t="s">
        <v>26</v>
      </c>
      <c r="Q393" s="10" t="s">
        <v>25</v>
      </c>
      <c r="R393" s="4"/>
      <c r="S393" s="9" t="str">
        <f>HYPERLINK("https://pbs.twimg.com/profile_images/947706101281239040/FDnjemDX.jpg","View")</f>
        <v>View</v>
      </c>
    </row>
    <row r="394" spans="1:19" ht="30">
      <c r="A394" s="8">
        <v>43356.466932870375</v>
      </c>
      <c r="B394" s="11" t="str">
        <f>HYPERLINK("https://twitter.com/Mahankhoshi_art","@Mahankhoshi_art")</f>
        <v>@Mahankhoshi_art</v>
      </c>
      <c r="C394" s="6" t="s">
        <v>24</v>
      </c>
      <c r="D394" s="5" t="s">
        <v>23</v>
      </c>
      <c r="E394" s="9" t="str">
        <f>HYPERLINK("https://twitter.com/Mahankhoshi_art/status/1040128541952749568","1040128541952749568")</f>
        <v>1040128541952749568</v>
      </c>
      <c r="F394" s="4"/>
      <c r="G394" s="4"/>
      <c r="H394" s="4"/>
      <c r="I394" s="10" t="str">
        <f>HYPERLINK("http://twitter.com/download/android","Twitter for Android")</f>
        <v>Twitter for Android</v>
      </c>
      <c r="J394" s="2">
        <v>44</v>
      </c>
      <c r="K394" s="2">
        <v>31</v>
      </c>
      <c r="L394" s="2">
        <v>1</v>
      </c>
      <c r="M394" s="2"/>
      <c r="N394" s="8">
        <v>42908.757349537038</v>
      </c>
      <c r="O394" s="4" t="s">
        <v>22</v>
      </c>
      <c r="P394" s="3" t="s">
        <v>21</v>
      </c>
      <c r="Q394" s="10" t="s">
        <v>20</v>
      </c>
      <c r="R394" s="4"/>
      <c r="S394" s="9" t="str">
        <f>HYPERLINK("https://pbs.twimg.com/profile_images/1009725231567724544/Gg7ze3Ig.jpg","View")</f>
        <v>View</v>
      </c>
    </row>
    <row r="395" spans="1:19" ht="20">
      <c r="A395" s="8">
        <v>43356.466597222221</v>
      </c>
      <c r="B395" s="11" t="str">
        <f>HYPERLINK("https://twitter.com/AsalMansi","@AsalMansi")</f>
        <v>@AsalMansi</v>
      </c>
      <c r="C395" s="6" t="s">
        <v>19</v>
      </c>
      <c r="D395" s="5" t="s">
        <v>18</v>
      </c>
      <c r="E395" s="9" t="str">
        <f>HYPERLINK("https://twitter.com/AsalMansi/status/1040128418443128835","1040128418443128835")</f>
        <v>1040128418443128835</v>
      </c>
      <c r="F395" s="4"/>
      <c r="G395" s="4"/>
      <c r="H395" s="4"/>
      <c r="I395" s="10" t="str">
        <f>HYPERLINK("http://twitter.com/download/android","Twitter for Android")</f>
        <v>Twitter for Android</v>
      </c>
      <c r="J395" s="2">
        <v>2495</v>
      </c>
      <c r="K395" s="2">
        <v>446</v>
      </c>
      <c r="L395" s="2">
        <v>31</v>
      </c>
      <c r="M395" s="2"/>
      <c r="N395" s="8">
        <v>41599.069409722222</v>
      </c>
      <c r="O395" s="4" t="s">
        <v>17</v>
      </c>
      <c r="P395" s="3" t="s">
        <v>16</v>
      </c>
      <c r="Q395" s="10" t="s">
        <v>15</v>
      </c>
      <c r="R395" s="4"/>
      <c r="S395" s="9" t="str">
        <f>HYPERLINK("https://pbs.twimg.com/profile_images/786285154914500608/HDbeVqzZ.jpg","View")</f>
        <v>View</v>
      </c>
    </row>
    <row r="396" spans="1:19" ht="20">
      <c r="A396" s="8">
        <v>43356.466354166667</v>
      </c>
      <c r="B396" s="11" t="str">
        <f>HYPERLINK("https://twitter.com/SomiEbrahimzade","@SomiEbrahimzade")</f>
        <v>@SomiEbrahimzade</v>
      </c>
      <c r="C396" s="6" t="s">
        <v>14</v>
      </c>
      <c r="D396" s="5" t="s">
        <v>13</v>
      </c>
      <c r="E396" s="9" t="str">
        <f>HYPERLINK("https://twitter.com/SomiEbrahimzade/status/1040128329725235201","1040128329725235201")</f>
        <v>1040128329725235201</v>
      </c>
      <c r="F396" s="4"/>
      <c r="G396" s="4"/>
      <c r="H396" s="4"/>
      <c r="I396" s="10" t="str">
        <f>HYPERLINK("http://twitter.com/download/android","Twitter for Android")</f>
        <v>Twitter for Android</v>
      </c>
      <c r="J396" s="2">
        <v>58</v>
      </c>
      <c r="K396" s="2">
        <v>107</v>
      </c>
      <c r="L396" s="2">
        <v>0</v>
      </c>
      <c r="M396" s="2"/>
      <c r="N396" s="8">
        <v>43017.088344907403</v>
      </c>
      <c r="O396" s="4"/>
      <c r="P396" s="3"/>
      <c r="Q396" s="4"/>
      <c r="R396" s="4"/>
      <c r="S396" s="9" t="str">
        <f>HYPERLINK("https://pbs.twimg.com/profile_images/919308972578037760/dAmRV9e-.jpg","View")</f>
        <v>View</v>
      </c>
    </row>
    <row r="397" spans="1:19" ht="20">
      <c r="A397" s="8">
        <v>43356.466192129628</v>
      </c>
      <c r="B397" s="11" t="str">
        <f>HYPERLINK("https://twitter.com/novinhub","@novinhub")</f>
        <v>@novinhub</v>
      </c>
      <c r="C397" s="6" t="s">
        <v>12</v>
      </c>
      <c r="D397" s="5" t="s">
        <v>11</v>
      </c>
      <c r="E397" s="9" t="str">
        <f>HYPERLINK("https://twitter.com/novinhub/status/1040128270635855872","1040128270635855872")</f>
        <v>1040128270635855872</v>
      </c>
      <c r="F397" s="4"/>
      <c r="G397" s="4"/>
      <c r="H397" s="4"/>
      <c r="I397" s="10" t="str">
        <f>HYPERLINK("http://twitter.com/download/iphone","Twitter for iPhone")</f>
        <v>Twitter for iPhone</v>
      </c>
      <c r="J397" s="2">
        <v>22</v>
      </c>
      <c r="K397" s="2">
        <v>2</v>
      </c>
      <c r="L397" s="2">
        <v>0</v>
      </c>
      <c r="M397" s="2"/>
      <c r="N397" s="8">
        <v>43188.745636574073</v>
      </c>
      <c r="O397" s="4" t="s">
        <v>6</v>
      </c>
      <c r="P397" s="3"/>
      <c r="Q397" s="10" t="s">
        <v>10</v>
      </c>
      <c r="R397" s="4"/>
      <c r="S397" s="9" t="str">
        <f>HYPERLINK("https://pbs.twimg.com/profile_images/1003302998666248192/eOgkc43M.jpg","View")</f>
        <v>View</v>
      </c>
    </row>
    <row r="398" spans="1:19" ht="20">
      <c r="A398" s="8">
        <v>43356.461481481485</v>
      </c>
      <c r="B398" s="11" t="str">
        <f>HYPERLINK("https://twitter.com/Vaaaez","@Vaaaez")</f>
        <v>@Vaaaez</v>
      </c>
      <c r="C398" s="6" t="s">
        <v>9</v>
      </c>
      <c r="D398" s="5" t="s">
        <v>8</v>
      </c>
      <c r="E398" s="9" t="str">
        <f>HYPERLINK("https://twitter.com/Vaaaez/status/1040126564934057984","1040126564934057984")</f>
        <v>1040126564934057984</v>
      </c>
      <c r="F398" s="4"/>
      <c r="G398" s="10" t="s">
        <v>7</v>
      </c>
      <c r="H398" s="4"/>
      <c r="I398" s="10" t="str">
        <f>HYPERLINK("http://twitter.com/download/iphone","Twitter for iPhone")</f>
        <v>Twitter for iPhone</v>
      </c>
      <c r="J398" s="2">
        <v>480</v>
      </c>
      <c r="K398" s="2">
        <v>303</v>
      </c>
      <c r="L398" s="2">
        <v>6</v>
      </c>
      <c r="M398" s="2"/>
      <c r="N398" s="8">
        <v>42011.652013888888</v>
      </c>
      <c r="O398" s="4" t="s">
        <v>6</v>
      </c>
      <c r="P398" s="3" t="s">
        <v>5</v>
      </c>
      <c r="Q398" s="4"/>
      <c r="R398" s="4"/>
      <c r="S398" s="9" t="str">
        <f>HYPERLINK("https://pbs.twimg.com/profile_images/1036692329040683008/JvIVCeZb.jpg","View")</f>
        <v>View</v>
      </c>
    </row>
    <row r="399" spans="1:19" ht="20">
      <c r="A399" s="8">
        <v>43356.460011574076</v>
      </c>
      <c r="B399" s="11" t="str">
        <f>HYPERLINK("https://twitter.com/khosikhosikhosi","@khosikhosikhosi")</f>
        <v>@khosikhosikhosi</v>
      </c>
      <c r="C399" s="6" t="s">
        <v>4</v>
      </c>
      <c r="D399" s="5" t="s">
        <v>3</v>
      </c>
      <c r="E399" s="9" t="str">
        <f>HYPERLINK("https://twitter.com/khosikhosikhosi/status/1040126031489892355","1040126031489892355")</f>
        <v>1040126031489892355</v>
      </c>
      <c r="F399" s="4"/>
      <c r="G399" s="4"/>
      <c r="H399" s="4"/>
      <c r="I399" s="10" t="str">
        <f>HYPERLINK("http://twitter.com/download/android","Twitter for Android")</f>
        <v>Twitter for Android</v>
      </c>
      <c r="J399" s="2">
        <v>1709</v>
      </c>
      <c r="K399" s="2">
        <v>510</v>
      </c>
      <c r="L399" s="2">
        <v>40</v>
      </c>
      <c r="M399" s="2"/>
      <c r="N399" s="8">
        <v>41500.858159722222</v>
      </c>
      <c r="O399" s="4" t="s">
        <v>2</v>
      </c>
      <c r="P399" s="3" t="s">
        <v>1</v>
      </c>
      <c r="Q399" s="10" t="s">
        <v>0</v>
      </c>
      <c r="R399" s="4"/>
      <c r="S399" s="9" t="str">
        <f>HYPERLINK("https://pbs.twimg.com/profile_images/975405984020664322/0LbA1kCS.jpg","View")</f>
        <v>View</v>
      </c>
    </row>
    <row r="400" spans="1:19" ht="12.5">
      <c r="A400" s="8"/>
      <c r="B400" s="6"/>
      <c r="C400" s="6"/>
      <c r="D400" s="5"/>
      <c r="E400" s="2"/>
      <c r="F400" s="4"/>
      <c r="G400" s="4"/>
      <c r="H400" s="4"/>
      <c r="I400" s="4"/>
      <c r="J400" s="2"/>
      <c r="K400" s="2"/>
      <c r="L400" s="2"/>
      <c r="M400" s="2"/>
      <c r="N400" s="8"/>
      <c r="O400" s="4"/>
      <c r="P400" s="3"/>
      <c r="Q400" s="4"/>
      <c r="R400" s="4"/>
      <c r="S400" s="2"/>
    </row>
    <row r="401" spans="1:19" ht="12.5">
      <c r="A401" s="7"/>
      <c r="B401" s="6"/>
      <c r="C401" s="6"/>
      <c r="D401" s="5"/>
      <c r="E401" s="2"/>
      <c r="F401" s="2"/>
      <c r="G401" s="2"/>
      <c r="H401" s="2"/>
      <c r="I401" s="2"/>
      <c r="J401" s="2"/>
      <c r="K401" s="2"/>
      <c r="L401" s="2"/>
      <c r="M401" s="2"/>
      <c r="N401" s="2"/>
      <c r="O401" s="4"/>
      <c r="P401" s="3"/>
      <c r="Q401" s="2"/>
      <c r="R401" s="2"/>
      <c r="S401" s="2"/>
    </row>
    <row r="402" spans="1:19" ht="12.5">
      <c r="A402" s="7"/>
      <c r="B402" s="6"/>
      <c r="C402" s="6"/>
      <c r="D402" s="5"/>
      <c r="E402" s="2"/>
      <c r="F402" s="2"/>
      <c r="G402" s="2"/>
      <c r="H402" s="2"/>
      <c r="I402" s="2"/>
      <c r="J402" s="2"/>
      <c r="K402" s="2"/>
      <c r="L402" s="2"/>
      <c r="M402" s="2"/>
      <c r="N402" s="2"/>
      <c r="O402" s="4"/>
      <c r="P402" s="3"/>
      <c r="Q402" s="2"/>
      <c r="R402" s="2"/>
      <c r="S402" s="2"/>
    </row>
    <row r="403" spans="1:19" ht="12.5">
      <c r="A403" s="7"/>
      <c r="B403" s="6"/>
      <c r="C403" s="6"/>
      <c r="D403" s="5"/>
      <c r="E403" s="2"/>
      <c r="F403" s="2"/>
      <c r="G403" s="2"/>
      <c r="H403" s="2"/>
      <c r="I403" s="2"/>
      <c r="J403" s="2"/>
      <c r="K403" s="2"/>
      <c r="L403" s="2"/>
      <c r="M403" s="2"/>
      <c r="N403" s="2"/>
      <c r="O403" s="4"/>
      <c r="P403" s="3"/>
      <c r="Q403" s="2"/>
      <c r="R403" s="2"/>
      <c r="S403" s="2"/>
    </row>
    <row r="404" spans="1:19" ht="12.5">
      <c r="A404" s="7"/>
      <c r="B404" s="6"/>
      <c r="C404" s="6"/>
      <c r="D404" s="5"/>
      <c r="E404" s="2"/>
      <c r="F404" s="2"/>
      <c r="G404" s="2"/>
      <c r="H404" s="2"/>
      <c r="I404" s="2"/>
      <c r="J404" s="2"/>
      <c r="K404" s="2"/>
      <c r="L404" s="2"/>
      <c r="M404" s="2"/>
      <c r="N404" s="2"/>
      <c r="O404" s="4"/>
      <c r="P404" s="3"/>
      <c r="Q404" s="2"/>
      <c r="R404" s="2"/>
      <c r="S404" s="2"/>
    </row>
    <row r="405" spans="1:19" ht="12.5">
      <c r="A405" s="7"/>
      <c r="B405" s="6"/>
      <c r="C405" s="6"/>
      <c r="D405" s="5"/>
      <c r="E405" s="2"/>
      <c r="F405" s="2"/>
      <c r="G405" s="2"/>
      <c r="H405" s="2"/>
      <c r="I405" s="2"/>
      <c r="J405" s="2"/>
      <c r="K405" s="2"/>
      <c r="L405" s="2"/>
      <c r="M405" s="2"/>
      <c r="N405" s="2"/>
      <c r="O405" s="4"/>
      <c r="P405" s="3"/>
      <c r="Q405" s="2"/>
      <c r="R405" s="2"/>
      <c r="S405" s="2"/>
    </row>
    <row r="406" spans="1:19" ht="12.5">
      <c r="A406" s="7"/>
      <c r="B406" s="6"/>
      <c r="C406" s="6"/>
      <c r="D406" s="5"/>
      <c r="E406" s="2"/>
      <c r="F406" s="2"/>
      <c r="G406" s="2"/>
      <c r="H406" s="2"/>
      <c r="I406" s="2"/>
      <c r="J406" s="2"/>
      <c r="K406" s="2"/>
      <c r="L406" s="2"/>
      <c r="M406" s="2"/>
      <c r="N406" s="2"/>
      <c r="O406" s="4"/>
      <c r="P406" s="3"/>
      <c r="Q406" s="2"/>
      <c r="R406" s="2"/>
      <c r="S406" s="2"/>
    </row>
    <row r="407" spans="1:19" ht="12.5">
      <c r="A407" s="2"/>
      <c r="B407" s="6"/>
      <c r="C407" s="6"/>
      <c r="D407" s="5"/>
      <c r="E407" s="2"/>
      <c r="F407" s="2"/>
      <c r="G407" s="2"/>
      <c r="H407" s="2"/>
      <c r="I407" s="2"/>
      <c r="J407" s="2"/>
      <c r="K407" s="2"/>
      <c r="L407" s="2"/>
      <c r="M407" s="2"/>
      <c r="N407" s="2"/>
      <c r="O407" s="4"/>
      <c r="P407" s="3"/>
      <c r="Q407" s="2"/>
      <c r="R407" s="2"/>
      <c r="S407" s="2"/>
    </row>
    <row r="408" spans="1:19" ht="12.5">
      <c r="A408" s="7"/>
      <c r="B408" s="6"/>
      <c r="C408" s="6"/>
      <c r="D408" s="5"/>
      <c r="E408" s="2"/>
      <c r="F408" s="2"/>
      <c r="G408" s="2"/>
      <c r="H408" s="2"/>
      <c r="I408" s="2"/>
      <c r="J408" s="2"/>
      <c r="K408" s="2"/>
      <c r="L408" s="2"/>
      <c r="M408" s="2"/>
      <c r="N408" s="2"/>
      <c r="O408" s="4"/>
      <c r="P408" s="3"/>
      <c r="Q408" s="2"/>
      <c r="R408" s="2"/>
      <c r="S408" s="2"/>
    </row>
    <row r="409" spans="1:19" ht="12.5">
      <c r="A409" s="7"/>
      <c r="B409" s="6"/>
      <c r="C409" s="6"/>
      <c r="D409" s="5"/>
      <c r="E409" s="2"/>
      <c r="F409" s="2"/>
      <c r="G409" s="2"/>
      <c r="H409" s="2"/>
      <c r="I409" s="2"/>
      <c r="J409" s="2"/>
      <c r="K409" s="2"/>
      <c r="L409" s="2"/>
      <c r="M409" s="2"/>
      <c r="N409" s="2"/>
      <c r="O409" s="4"/>
      <c r="P409" s="3"/>
      <c r="Q409" s="2"/>
      <c r="R409" s="2"/>
      <c r="S409" s="2"/>
    </row>
    <row r="410" spans="1:19" ht="12.5">
      <c r="A410" s="7"/>
      <c r="B410" s="6"/>
      <c r="C410" s="6"/>
      <c r="D410" s="5"/>
      <c r="E410" s="2"/>
      <c r="F410" s="2"/>
      <c r="G410" s="2"/>
      <c r="H410" s="2"/>
      <c r="I410" s="2"/>
      <c r="J410" s="2"/>
      <c r="K410" s="2"/>
      <c r="L410" s="2"/>
      <c r="M410" s="2"/>
      <c r="N410" s="2"/>
      <c r="O410" s="4"/>
      <c r="P410" s="3"/>
      <c r="Q410" s="2"/>
      <c r="R410" s="2"/>
      <c r="S410" s="2"/>
    </row>
    <row r="411" spans="1:19" ht="12.5">
      <c r="A411" s="7"/>
      <c r="B411" s="6"/>
      <c r="C411" s="6"/>
      <c r="D411" s="5"/>
      <c r="E411" s="2"/>
      <c r="F411" s="2"/>
      <c r="G411" s="2"/>
      <c r="H411" s="2"/>
      <c r="I411" s="2"/>
      <c r="J411" s="2"/>
      <c r="K411" s="2"/>
      <c r="L411" s="2"/>
      <c r="M411" s="2"/>
      <c r="N411" s="2"/>
      <c r="O411" s="4"/>
      <c r="P411" s="3"/>
      <c r="Q411" s="2"/>
      <c r="R411" s="2"/>
      <c r="S411" s="2"/>
    </row>
    <row r="412" spans="1:19" ht="12.5">
      <c r="A412" s="7"/>
      <c r="B412" s="6"/>
      <c r="C412" s="6"/>
      <c r="D412" s="5"/>
      <c r="E412" s="2"/>
      <c r="F412" s="2"/>
      <c r="G412" s="2"/>
      <c r="H412" s="2"/>
      <c r="I412" s="2"/>
      <c r="J412" s="2"/>
      <c r="K412" s="2"/>
      <c r="L412" s="2"/>
      <c r="M412" s="2"/>
      <c r="N412" s="2"/>
      <c r="O412" s="4"/>
      <c r="P412" s="3"/>
      <c r="Q412" s="2"/>
      <c r="R412" s="2"/>
      <c r="S412" s="2"/>
    </row>
    <row r="413" spans="1:19" ht="12.5">
      <c r="A413" s="7"/>
      <c r="B413" s="6"/>
      <c r="C413" s="6"/>
      <c r="D413" s="5"/>
      <c r="E413" s="2"/>
      <c r="F413" s="2"/>
      <c r="G413" s="2"/>
      <c r="H413" s="2"/>
      <c r="I413" s="2"/>
      <c r="J413" s="2"/>
      <c r="K413" s="2"/>
      <c r="L413" s="2"/>
      <c r="M413" s="2"/>
      <c r="N413" s="2"/>
      <c r="O413" s="4"/>
      <c r="P413" s="3"/>
      <c r="Q413" s="2"/>
      <c r="R413" s="2"/>
      <c r="S413" s="2"/>
    </row>
    <row r="414" spans="1:19" ht="12.5">
      <c r="A414" s="7"/>
      <c r="B414" s="6"/>
      <c r="C414" s="6"/>
      <c r="D414" s="5"/>
      <c r="E414" s="2"/>
      <c r="F414" s="2"/>
      <c r="G414" s="2"/>
      <c r="H414" s="2"/>
      <c r="I414" s="2"/>
      <c r="J414" s="2"/>
      <c r="K414" s="2"/>
      <c r="L414" s="2"/>
      <c r="M414" s="2"/>
      <c r="N414" s="2"/>
      <c r="O414" s="4"/>
      <c r="P414" s="3"/>
      <c r="Q414" s="2"/>
      <c r="R414" s="2"/>
      <c r="S414" s="2"/>
    </row>
    <row r="415" spans="1:19" ht="12.5">
      <c r="A415" s="7"/>
      <c r="B415" s="6"/>
      <c r="C415" s="6"/>
      <c r="D415" s="5"/>
      <c r="E415" s="2"/>
      <c r="F415" s="2"/>
      <c r="G415" s="2"/>
      <c r="H415" s="2"/>
      <c r="I415" s="2"/>
      <c r="J415" s="2"/>
      <c r="K415" s="2"/>
      <c r="L415" s="2"/>
      <c r="M415" s="2"/>
      <c r="N415" s="2"/>
      <c r="O415" s="4"/>
      <c r="P415" s="3"/>
      <c r="Q415" s="2"/>
      <c r="R415" s="2"/>
      <c r="S415" s="2"/>
    </row>
    <row r="416" spans="1:19" ht="12.5">
      <c r="A416" s="7"/>
      <c r="B416" s="6"/>
      <c r="C416" s="6"/>
      <c r="D416" s="5"/>
      <c r="E416" s="2"/>
      <c r="F416" s="2"/>
      <c r="G416" s="2"/>
      <c r="H416" s="2"/>
      <c r="I416" s="2"/>
      <c r="J416" s="2"/>
      <c r="K416" s="2"/>
      <c r="L416" s="2"/>
      <c r="M416" s="2"/>
      <c r="N416" s="2"/>
      <c r="O416" s="4"/>
      <c r="P416" s="3"/>
      <c r="Q416" s="2"/>
      <c r="R416" s="2"/>
      <c r="S416" s="2"/>
    </row>
    <row r="417" spans="1:19" ht="12.5">
      <c r="A417" s="7"/>
      <c r="B417" s="6"/>
      <c r="C417" s="6"/>
      <c r="D417" s="5"/>
      <c r="E417" s="2"/>
      <c r="F417" s="2"/>
      <c r="G417" s="2"/>
      <c r="H417" s="2"/>
      <c r="I417" s="2"/>
      <c r="J417" s="2"/>
      <c r="K417" s="2"/>
      <c r="L417" s="2"/>
      <c r="M417" s="2"/>
      <c r="N417" s="2"/>
      <c r="O417" s="4"/>
      <c r="P417" s="3"/>
      <c r="Q417" s="2"/>
      <c r="R417" s="2"/>
      <c r="S417" s="2"/>
    </row>
    <row r="418" spans="1:19" ht="12.5">
      <c r="A418" s="7"/>
      <c r="B418" s="6"/>
      <c r="C418" s="6"/>
      <c r="D418" s="5"/>
      <c r="E418" s="2"/>
      <c r="F418" s="2"/>
      <c r="G418" s="2"/>
      <c r="H418" s="2"/>
      <c r="I418" s="2"/>
      <c r="J418" s="2"/>
      <c r="K418" s="2"/>
      <c r="L418" s="2"/>
      <c r="M418" s="2"/>
      <c r="N418" s="2"/>
      <c r="O418" s="4"/>
      <c r="P418" s="3"/>
      <c r="Q418" s="2"/>
      <c r="R418" s="2"/>
      <c r="S418" s="2"/>
    </row>
    <row r="419" spans="1:19" ht="12.5">
      <c r="A419" s="7"/>
      <c r="B419" s="6"/>
      <c r="C419" s="6"/>
      <c r="D419" s="5"/>
      <c r="E419" s="2"/>
      <c r="F419" s="2"/>
      <c r="G419" s="2"/>
      <c r="H419" s="2"/>
      <c r="I419" s="2"/>
      <c r="J419" s="2"/>
      <c r="K419" s="2"/>
      <c r="L419" s="2"/>
      <c r="M419" s="2"/>
      <c r="N419" s="2"/>
      <c r="O419" s="4"/>
      <c r="P419" s="3"/>
      <c r="Q419" s="2"/>
      <c r="R419" s="2"/>
      <c r="S419" s="2"/>
    </row>
    <row r="420" spans="1:19" ht="12.5">
      <c r="A420" s="7"/>
      <c r="B420" s="6"/>
      <c r="C420" s="6"/>
      <c r="D420" s="5"/>
      <c r="E420" s="2"/>
      <c r="F420" s="2"/>
      <c r="G420" s="2"/>
      <c r="H420" s="2"/>
      <c r="I420" s="2"/>
      <c r="J420" s="2"/>
      <c r="K420" s="2"/>
      <c r="L420" s="2"/>
      <c r="M420" s="2"/>
      <c r="N420" s="2"/>
      <c r="O420" s="4"/>
      <c r="P420" s="3"/>
      <c r="Q420" s="2"/>
      <c r="R420" s="2"/>
      <c r="S420" s="2"/>
    </row>
    <row r="421" spans="1:19" ht="12.5">
      <c r="A421" s="7"/>
      <c r="B421" s="6"/>
      <c r="C421" s="6"/>
      <c r="D421" s="5"/>
      <c r="E421" s="2"/>
      <c r="F421" s="2"/>
      <c r="G421" s="2"/>
      <c r="H421" s="2"/>
      <c r="I421" s="2"/>
      <c r="J421" s="2"/>
      <c r="K421" s="2"/>
      <c r="L421" s="2"/>
      <c r="M421" s="2"/>
      <c r="N421" s="2"/>
      <c r="O421" s="4"/>
      <c r="P421" s="3"/>
      <c r="Q421" s="2"/>
      <c r="R421" s="2"/>
      <c r="S421" s="2"/>
    </row>
    <row r="422" spans="1:19" ht="12.5">
      <c r="A422" s="7"/>
      <c r="B422" s="6"/>
      <c r="C422" s="6"/>
      <c r="D422" s="5"/>
      <c r="E422" s="2"/>
      <c r="F422" s="2"/>
      <c r="G422" s="2"/>
      <c r="H422" s="2"/>
      <c r="I422" s="2"/>
      <c r="J422" s="2"/>
      <c r="K422" s="2"/>
      <c r="L422" s="2"/>
      <c r="M422" s="2"/>
      <c r="N422" s="2"/>
      <c r="O422" s="4"/>
      <c r="P422" s="3"/>
      <c r="Q422" s="2"/>
      <c r="R422" s="2"/>
      <c r="S422" s="2"/>
    </row>
  </sheetData>
  <hyperlinks>
    <hyperlink ref="G2" r:id="rId1"/>
    <hyperlink ref="Q2" r:id="rId2"/>
    <hyperlink ref="G3" r:id="rId3"/>
    <hyperlink ref="Q3" r:id="rId4"/>
    <hyperlink ref="F4" r:id="rId5"/>
    <hyperlink ref="G4" r:id="rId6"/>
    <hyperlink ref="Q4" r:id="rId7"/>
    <hyperlink ref="G5" r:id="rId8"/>
    <hyperlink ref="Q5" r:id="rId9"/>
    <hyperlink ref="G7" r:id="rId10"/>
    <hyperlink ref="Q7" r:id="rId11"/>
    <hyperlink ref="G9" r:id="rId12"/>
    <hyperlink ref="Q9" r:id="rId13"/>
    <hyperlink ref="F10" r:id="rId14"/>
    <hyperlink ref="G10" r:id="rId15"/>
    <hyperlink ref="Q10" r:id="rId16"/>
    <hyperlink ref="Q11" r:id="rId17"/>
    <hyperlink ref="G12" r:id="rId18"/>
    <hyperlink ref="G13" r:id="rId19"/>
    <hyperlink ref="G15" r:id="rId20"/>
    <hyperlink ref="Q15" r:id="rId21"/>
    <hyperlink ref="F16" r:id="rId22"/>
    <hyperlink ref="Q16" r:id="rId23"/>
    <hyperlink ref="G17" r:id="rId24"/>
    <hyperlink ref="Q17" r:id="rId25"/>
    <hyperlink ref="F18" r:id="rId26"/>
    <hyperlink ref="Q18" r:id="rId27"/>
    <hyperlink ref="F19" r:id="rId28"/>
    <hyperlink ref="G19" r:id="rId29"/>
    <hyperlink ref="Q19" r:id="rId30"/>
    <hyperlink ref="F20" r:id="rId31"/>
    <hyperlink ref="G20" r:id="rId32"/>
    <hyperlink ref="Q21" r:id="rId33"/>
    <hyperlink ref="F22" r:id="rId34"/>
    <hyperlink ref="G22" r:id="rId35"/>
    <hyperlink ref="Q22" r:id="rId36"/>
    <hyperlink ref="G23" r:id="rId37"/>
    <hyperlink ref="G24" r:id="rId38"/>
    <hyperlink ref="Q24" r:id="rId39"/>
    <hyperlink ref="G27" r:id="rId40"/>
    <hyperlink ref="G28" r:id="rId41"/>
    <hyperlink ref="Q28" r:id="rId42"/>
    <hyperlink ref="Q29" r:id="rId43"/>
    <hyperlink ref="F30" r:id="rId44"/>
    <hyperlink ref="Q30" r:id="rId45"/>
    <hyperlink ref="G31" r:id="rId46"/>
    <hyperlink ref="Q31" r:id="rId47"/>
    <hyperlink ref="G33" r:id="rId48"/>
    <hyperlink ref="Q33" r:id="rId49"/>
    <hyperlink ref="Q34" r:id="rId50"/>
    <hyperlink ref="F36" r:id="rId51"/>
    <hyperlink ref="Q38" r:id="rId52"/>
    <hyperlink ref="G39" r:id="rId53"/>
    <hyperlink ref="G40" r:id="rId54"/>
    <hyperlink ref="G41" r:id="rId55"/>
    <hyperlink ref="Q41" r:id="rId56"/>
    <hyperlink ref="F42" r:id="rId57"/>
    <hyperlink ref="G43" r:id="rId58"/>
    <hyperlink ref="Q44" r:id="rId59"/>
    <hyperlink ref="Q45" r:id="rId60"/>
    <hyperlink ref="G46" r:id="rId61"/>
    <hyperlink ref="Q46" r:id="rId62"/>
    <hyperlink ref="Q47" r:id="rId63"/>
    <hyperlink ref="G48" r:id="rId64"/>
    <hyperlink ref="Q48" r:id="rId65"/>
    <hyperlink ref="Q49" r:id="rId66"/>
    <hyperlink ref="F51" r:id="rId67"/>
    <hyperlink ref="Q52" r:id="rId68"/>
    <hyperlink ref="F54" r:id="rId69"/>
    <hyperlink ref="G54" r:id="rId70"/>
    <hyperlink ref="Q54" r:id="rId71"/>
    <hyperlink ref="G56" r:id="rId72"/>
    <hyperlink ref="Q56" r:id="rId73"/>
    <hyperlink ref="F60" r:id="rId74"/>
    <hyperlink ref="G60" r:id="rId75"/>
    <hyperlink ref="Q60" r:id="rId76"/>
    <hyperlink ref="Q61" r:id="rId77"/>
    <hyperlink ref="G63" r:id="rId78"/>
    <hyperlink ref="Q63" r:id="rId79"/>
    <hyperlink ref="G66" r:id="rId80"/>
    <hyperlink ref="Q67" r:id="rId81"/>
    <hyperlink ref="Q68" r:id="rId82"/>
    <hyperlink ref="F69" r:id="rId83"/>
    <hyperlink ref="Q69" r:id="rId84"/>
    <hyperlink ref="Q70" r:id="rId85"/>
    <hyperlink ref="Q71" r:id="rId86"/>
    <hyperlink ref="Q72" r:id="rId87"/>
    <hyperlink ref="Q74" r:id="rId88"/>
    <hyperlink ref="Q75" r:id="rId89"/>
    <hyperlink ref="Q76" r:id="rId90"/>
    <hyperlink ref="Q77" r:id="rId91"/>
    <hyperlink ref="G78" r:id="rId92"/>
    <hyperlink ref="Q78" r:id="rId93"/>
    <hyperlink ref="G80" r:id="rId94"/>
    <hyperlink ref="Q80" r:id="rId95"/>
    <hyperlink ref="Q81" r:id="rId96"/>
    <hyperlink ref="G82" r:id="rId97"/>
    <hyperlink ref="Q85" r:id="rId98"/>
    <hyperlink ref="G86" r:id="rId99"/>
    <hyperlink ref="Q86" r:id="rId100"/>
    <hyperlink ref="F87" r:id="rId101"/>
    <hyperlink ref="F89" r:id="rId102"/>
    <hyperlink ref="G89" r:id="rId103"/>
    <hyperlink ref="Q91" r:id="rId104"/>
    <hyperlink ref="F92" r:id="rId105"/>
    <hyperlink ref="Q94" r:id="rId106"/>
    <hyperlink ref="Q95" r:id="rId107"/>
    <hyperlink ref="G96" r:id="rId108"/>
    <hyperlink ref="Q96" r:id="rId109"/>
    <hyperlink ref="Q97" r:id="rId110"/>
    <hyperlink ref="G98" r:id="rId111"/>
    <hyperlink ref="Q98" r:id="rId112"/>
    <hyperlink ref="G99" r:id="rId113"/>
    <hyperlink ref="Q99" r:id="rId114"/>
    <hyperlink ref="Q105" r:id="rId115"/>
    <hyperlink ref="F106" r:id="rId116"/>
    <hyperlink ref="Q107" r:id="rId117"/>
    <hyperlink ref="G109" r:id="rId118"/>
    <hyperlink ref="Q109" r:id="rId119"/>
    <hyperlink ref="Q110" r:id="rId120"/>
    <hyperlink ref="Q111" r:id="rId121"/>
    <hyperlink ref="G112" r:id="rId122"/>
    <hyperlink ref="Q112" r:id="rId123"/>
    <hyperlink ref="G113" r:id="rId124"/>
    <hyperlink ref="Q113" r:id="rId125"/>
    <hyperlink ref="Q114" r:id="rId126"/>
    <hyperlink ref="Q115" r:id="rId127"/>
    <hyperlink ref="Q116" r:id="rId128"/>
    <hyperlink ref="F120" r:id="rId129"/>
    <hyperlink ref="G120" r:id="rId130"/>
    <hyperlink ref="Q121" r:id="rId131"/>
    <hyperlink ref="Q122" r:id="rId132"/>
    <hyperlink ref="Q123" r:id="rId133"/>
    <hyperlink ref="Q124" r:id="rId134"/>
    <hyperlink ref="F125" r:id="rId135"/>
    <hyperlink ref="Q125" r:id="rId136"/>
    <hyperlink ref="G126" r:id="rId137"/>
    <hyperlink ref="Q126" r:id="rId138"/>
    <hyperlink ref="Q127" r:id="rId139"/>
    <hyperlink ref="Q128" r:id="rId140"/>
    <hyperlink ref="Q129" r:id="rId141"/>
    <hyperlink ref="Q131" r:id="rId142"/>
    <hyperlink ref="Q132" r:id="rId143"/>
    <hyperlink ref="G136" r:id="rId144"/>
    <hyperlink ref="G138" r:id="rId145"/>
    <hyperlink ref="Q138" r:id="rId146"/>
    <hyperlink ref="Q139" r:id="rId147"/>
    <hyperlink ref="Q140" r:id="rId148"/>
    <hyperlink ref="Q143" r:id="rId149"/>
    <hyperlink ref="Q144" r:id="rId150"/>
    <hyperlink ref="Q145" r:id="rId151"/>
    <hyperlink ref="Q146" r:id="rId152"/>
    <hyperlink ref="Q147" r:id="rId153"/>
    <hyperlink ref="Q149" r:id="rId154"/>
    <hyperlink ref="F152" r:id="rId155"/>
    <hyperlink ref="Q153" r:id="rId156"/>
    <hyperlink ref="Q154" r:id="rId157"/>
    <hyperlink ref="F155" r:id="rId158"/>
    <hyperlink ref="Q155" r:id="rId159"/>
    <hyperlink ref="Q156" r:id="rId160"/>
    <hyperlink ref="Q162" r:id="rId161"/>
    <hyperlink ref="Q164" r:id="rId162"/>
    <hyperlink ref="Q165" r:id="rId163"/>
    <hyperlink ref="Q167" r:id="rId164"/>
    <hyperlink ref="Q168" r:id="rId165"/>
    <hyperlink ref="Q169" r:id="rId166"/>
    <hyperlink ref="Q170" r:id="rId167"/>
    <hyperlink ref="Q171" r:id="rId168"/>
    <hyperlink ref="Q174" r:id="rId169"/>
    <hyperlink ref="Q177" r:id="rId170"/>
    <hyperlink ref="Q178" r:id="rId171"/>
    <hyperlink ref="Q184" r:id="rId172"/>
    <hyperlink ref="Q185" r:id="rId173"/>
    <hyperlink ref="Q189" r:id="rId174"/>
    <hyperlink ref="Q190" r:id="rId175"/>
    <hyperlink ref="Q191" r:id="rId176"/>
    <hyperlink ref="G193" r:id="rId177"/>
    <hyperlink ref="Q193" r:id="rId178"/>
    <hyperlink ref="G194" r:id="rId179"/>
    <hyperlink ref="Q194" r:id="rId180"/>
    <hyperlink ref="G197" r:id="rId181"/>
    <hyperlink ref="Q197" r:id="rId182"/>
    <hyperlink ref="G198" r:id="rId183"/>
    <hyperlink ref="Q198" r:id="rId184"/>
    <hyperlink ref="Q199" r:id="rId185"/>
    <hyperlink ref="Q200" r:id="rId186"/>
    <hyperlink ref="G202" r:id="rId187"/>
    <hyperlink ref="Q202" r:id="rId188"/>
    <hyperlink ref="G204" r:id="rId189"/>
    <hyperlink ref="Q204" r:id="rId190"/>
    <hyperlink ref="F207" r:id="rId191"/>
    <hyperlink ref="G207" r:id="rId192"/>
    <hyperlink ref="G208" r:id="rId193"/>
    <hyperlink ref="Q208" r:id="rId194"/>
    <hyperlink ref="G209" r:id="rId195"/>
    <hyperlink ref="Q209" r:id="rId196"/>
    <hyperlink ref="G210" r:id="rId197"/>
    <hyperlink ref="Q210" r:id="rId198"/>
    <hyperlink ref="G211" r:id="rId199"/>
    <hyperlink ref="Q213" r:id="rId200"/>
    <hyperlink ref="F215" r:id="rId201"/>
    <hyperlink ref="Q215" r:id="rId202"/>
    <hyperlink ref="G216" r:id="rId203"/>
    <hyperlink ref="Q216" r:id="rId204"/>
    <hyperlink ref="Q217" r:id="rId205"/>
    <hyperlink ref="G218" r:id="rId206"/>
    <hyperlink ref="Q219" r:id="rId207"/>
    <hyperlink ref="G220" r:id="rId208"/>
    <hyperlink ref="G222" r:id="rId209"/>
    <hyperlink ref="G223" r:id="rId210"/>
    <hyperlink ref="Q223" r:id="rId211"/>
    <hyperlink ref="F227" r:id="rId212"/>
    <hyperlink ref="G227" r:id="rId213"/>
    <hyperlink ref="G228" r:id="rId214"/>
    <hyperlink ref="G229" r:id="rId215"/>
    <hyperlink ref="Q229" r:id="rId216"/>
    <hyperlink ref="G231" r:id="rId217"/>
    <hyperlink ref="Q231" r:id="rId218"/>
    <hyperlink ref="Q233" r:id="rId219"/>
    <hyperlink ref="G235" r:id="rId220"/>
    <hyperlink ref="Q238" r:id="rId221"/>
    <hyperlink ref="G239" r:id="rId222"/>
    <hyperlink ref="Q241" r:id="rId223"/>
    <hyperlink ref="G242" r:id="rId224"/>
    <hyperlink ref="G243" r:id="rId225"/>
    <hyperlink ref="Q243" r:id="rId226"/>
    <hyperlink ref="Q244" r:id="rId227"/>
    <hyperlink ref="Q245" r:id="rId228"/>
    <hyperlink ref="F246" r:id="rId229"/>
    <hyperlink ref="Q247" r:id="rId230"/>
    <hyperlink ref="G248" r:id="rId231"/>
    <hyperlink ref="G249" r:id="rId232"/>
    <hyperlink ref="Q249" r:id="rId233"/>
    <hyperlink ref="Q250" r:id="rId234"/>
    <hyperlink ref="Q251" r:id="rId235"/>
    <hyperlink ref="G253" r:id="rId236"/>
    <hyperlink ref="Q253" r:id="rId237"/>
    <hyperlink ref="G255" r:id="rId238"/>
    <hyperlink ref="F257" r:id="rId239"/>
    <hyperlink ref="Q257" r:id="rId240"/>
    <hyperlink ref="Q258" r:id="rId241"/>
    <hyperlink ref="G259" r:id="rId242"/>
    <hyperlink ref="Q259" r:id="rId243"/>
    <hyperlink ref="F260" r:id="rId244"/>
    <hyperlink ref="G262" r:id="rId245"/>
    <hyperlink ref="Q262" r:id="rId246"/>
    <hyperlink ref="Q263" r:id="rId247"/>
    <hyperlink ref="Q264" r:id="rId248"/>
    <hyperlink ref="Q265" r:id="rId249"/>
    <hyperlink ref="G267" r:id="rId250"/>
    <hyperlink ref="G268" r:id="rId251"/>
    <hyperlink ref="Q268" r:id="rId252"/>
    <hyperlink ref="G269" r:id="rId253"/>
    <hyperlink ref="Q269" r:id="rId254"/>
    <hyperlink ref="G271" r:id="rId255"/>
    <hyperlink ref="Q273" r:id="rId256"/>
    <hyperlink ref="G275" r:id="rId257"/>
    <hyperlink ref="Q275" r:id="rId258"/>
    <hyperlink ref="Q276" r:id="rId259"/>
    <hyperlink ref="G277" r:id="rId260"/>
    <hyperlink ref="G278" r:id="rId261"/>
    <hyperlink ref="G280" r:id="rId262"/>
    <hyperlink ref="Q280" r:id="rId263"/>
    <hyperlink ref="G281" r:id="rId264"/>
    <hyperlink ref="Q282" r:id="rId265"/>
    <hyperlink ref="Q285" r:id="rId266"/>
    <hyperlink ref="Q286" r:id="rId267"/>
    <hyperlink ref="Q288" r:id="rId268"/>
    <hyperlink ref="F291" r:id="rId269"/>
    <hyperlink ref="G291" r:id="rId270"/>
    <hyperlink ref="Q293" r:id="rId271"/>
    <hyperlink ref="F295" r:id="rId272"/>
    <hyperlink ref="G295" r:id="rId273"/>
    <hyperlink ref="Q295" r:id="rId274"/>
    <hyperlink ref="F296" r:id="rId275"/>
    <hyperlink ref="Q297" r:id="rId276"/>
    <hyperlink ref="Q299" r:id="rId277"/>
    <hyperlink ref="F300" r:id="rId278"/>
    <hyperlink ref="G300" r:id="rId279"/>
    <hyperlink ref="Q301" r:id="rId280"/>
    <hyperlink ref="G302" r:id="rId281"/>
    <hyperlink ref="Q302" r:id="rId282"/>
    <hyperlink ref="Q303" r:id="rId283"/>
    <hyperlink ref="F309" r:id="rId284"/>
    <hyperlink ref="Q309" r:id="rId285"/>
    <hyperlink ref="F312" r:id="rId286"/>
    <hyperlink ref="G312" r:id="rId287"/>
    <hyperlink ref="Q312" r:id="rId288"/>
    <hyperlink ref="G313" r:id="rId289"/>
    <hyperlink ref="Q314" r:id="rId290"/>
    <hyperlink ref="G320" r:id="rId291"/>
    <hyperlink ref="Q320" r:id="rId292"/>
    <hyperlink ref="G322" r:id="rId293"/>
    <hyperlink ref="Q323" r:id="rId294"/>
    <hyperlink ref="G326" r:id="rId295"/>
    <hyperlink ref="G329" r:id="rId296"/>
    <hyperlink ref="G333" r:id="rId297"/>
    <hyperlink ref="Q333" r:id="rId298"/>
    <hyperlink ref="Q336" r:id="rId299"/>
    <hyperlink ref="G339" r:id="rId300"/>
    <hyperlink ref="Q339" r:id="rId301"/>
    <hyperlink ref="G340" r:id="rId302"/>
    <hyperlink ref="Q340" r:id="rId303"/>
    <hyperlink ref="G342" r:id="rId304"/>
    <hyperlink ref="Q343" r:id="rId305"/>
    <hyperlink ref="Q344" r:id="rId306"/>
    <hyperlink ref="G345" r:id="rId307"/>
    <hyperlink ref="G346" r:id="rId308"/>
    <hyperlink ref="Q347" r:id="rId309"/>
    <hyperlink ref="G351" r:id="rId310"/>
    <hyperlink ref="Q351" r:id="rId311"/>
    <hyperlink ref="G352" r:id="rId312"/>
    <hyperlink ref="Q353" r:id="rId313"/>
    <hyperlink ref="Q354" r:id="rId314"/>
    <hyperlink ref="Q356" r:id="rId315"/>
    <hyperlink ref="Q357" r:id="rId316"/>
    <hyperlink ref="Q358" r:id="rId317"/>
    <hyperlink ref="G359" r:id="rId318"/>
    <hyperlink ref="Q359" r:id="rId319"/>
    <hyperlink ref="G360" r:id="rId320"/>
    <hyperlink ref="Q360" r:id="rId321"/>
    <hyperlink ref="Q361" r:id="rId322"/>
    <hyperlink ref="F362" r:id="rId323"/>
    <hyperlink ref="G362" r:id="rId324"/>
    <hyperlink ref="Q362" r:id="rId325"/>
    <hyperlink ref="G363" r:id="rId326"/>
    <hyperlink ref="F364" r:id="rId327"/>
    <hyperlink ref="G364" r:id="rId328"/>
    <hyperlink ref="Q364" r:id="rId329"/>
    <hyperlink ref="G365" r:id="rId330"/>
    <hyperlink ref="Q365" r:id="rId331"/>
    <hyperlink ref="Q366" r:id="rId332"/>
    <hyperlink ref="Q367" r:id="rId333"/>
    <hyperlink ref="Q368" r:id="rId334"/>
    <hyperlink ref="G371" r:id="rId335"/>
    <hyperlink ref="Q371" r:id="rId336"/>
    <hyperlink ref="Q372" r:id="rId337"/>
    <hyperlink ref="G373" r:id="rId338"/>
    <hyperlink ref="Q374" r:id="rId339"/>
    <hyperlink ref="G375" r:id="rId340"/>
    <hyperlink ref="Q375" r:id="rId341"/>
    <hyperlink ref="Q377" r:id="rId342"/>
    <hyperlink ref="Q378" r:id="rId343"/>
    <hyperlink ref="G380" r:id="rId344"/>
    <hyperlink ref="Q381" r:id="rId345"/>
    <hyperlink ref="G383" r:id="rId346"/>
    <hyperlink ref="Q383" r:id="rId347"/>
    <hyperlink ref="F385" r:id="rId348"/>
    <hyperlink ref="Q385" r:id="rId349"/>
    <hyperlink ref="G386" r:id="rId350"/>
    <hyperlink ref="Q386" r:id="rId351"/>
    <hyperlink ref="Q387" r:id="rId352"/>
    <hyperlink ref="Q388" r:id="rId353"/>
    <hyperlink ref="Q389" r:id="rId354"/>
    <hyperlink ref="F390" r:id="rId355"/>
    <hyperlink ref="G391" r:id="rId356"/>
    <hyperlink ref="Q391" r:id="rId357"/>
    <hyperlink ref="Q392" r:id="rId358"/>
    <hyperlink ref="Q393" r:id="rId359"/>
    <hyperlink ref="Q394" r:id="rId360"/>
    <hyperlink ref="Q395" r:id="rId361"/>
    <hyperlink ref="Q397" r:id="rId362"/>
    <hyperlink ref="G398" r:id="rId363"/>
    <hyperlink ref="Q399" r:id="rId3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فریلند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Moein</dc:creator>
  <cp:lastModifiedBy>Moein</cp:lastModifiedBy>
  <dcterms:created xsi:type="dcterms:W3CDTF">2018-09-29T20:20:34Z</dcterms:created>
  <dcterms:modified xsi:type="dcterms:W3CDTF">2018-09-29T20:20:56Z</dcterms:modified>
</cp:coreProperties>
</file>