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elaaudi/Documents/MSIT/IT680/"/>
    </mc:Choice>
  </mc:AlternateContent>
  <xr:revisionPtr revIDLastSave="0" documentId="13_ncr:1_{12DA764C-DF7C-584F-A0A9-5BDDE7E8B1E1}" xr6:coauthVersionLast="45" xr6:coauthVersionMax="45" xr10:uidLastSave="{00000000-0000-0000-0000-000000000000}"/>
  <bookViews>
    <workbookView xWindow="80" yWindow="460" windowWidth="25440" windowHeight="14700" xr2:uid="{6EF14C97-224E-7044-8F86-5EEF9979A45D}"/>
  </bookViews>
  <sheets>
    <sheet name="Sheet1" sheetId="1" r:id="rId1"/>
  </sheets>
  <definedNames>
    <definedName name="_xlchart.v1.0" hidden="1">Sheet1!$B$27</definedName>
    <definedName name="_xlchart.v1.1" hidden="1">Sheet1!$B$28</definedName>
    <definedName name="_xlchart.v1.2" hidden="1">Sheet1!$B$27</definedName>
    <definedName name="_xlchart.v1.3" hidden="1">Sheet1!$B$28</definedName>
    <definedName name="LossEvents">Sheet1!$M$4:$M$503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" l="1"/>
  <c r="E40" i="1" s="1"/>
  <c r="B17" i="1"/>
  <c r="H41" i="1" s="1"/>
  <c r="G42" i="1"/>
  <c r="G45" i="1" s="1"/>
  <c r="G46" i="1" s="1"/>
  <c r="F42" i="1"/>
  <c r="F45" i="1" s="1"/>
  <c r="F46" i="1" s="1"/>
  <c r="E39" i="1" l="1"/>
  <c r="E41" i="1"/>
  <c r="H39" i="1"/>
  <c r="H40" i="1"/>
  <c r="H42" i="1" l="1"/>
  <c r="H45" i="1" s="1"/>
  <c r="H46" i="1" s="1"/>
  <c r="E50" i="1" s="1"/>
  <c r="B24" i="1" s="1"/>
  <c r="E42" i="1"/>
  <c r="E45" i="1" s="1"/>
  <c r="E46" i="1" s="1"/>
  <c r="E49" i="1" s="1"/>
  <c r="E52" i="1" l="1"/>
  <c r="M4" i="1" l="1"/>
  <c r="E57" i="1" s="1"/>
  <c r="B25" i="1" s="1"/>
  <c r="B2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tc={5164A100-0A43-9B41-9E02-962786CCA606}</author>
  </authors>
  <commentList>
    <comment ref="G46" authorId="0" shapeId="0" xr:uid="{5164A100-0A43-9B41-9E02-962786CCA606}">
      <text>
        <t>[Threaded comment]
Your version of Excel allows you to read this threaded comment; however, any edits to it will get removed if the file is opened in a newer version of Excel. Learn more: https://go.microsoft.com/fwlink/?linkid=870924
Comment:
    Because Threat Capability and Resistance strength is taken to be inversely proportional and vulnearbility is additive of the two.</t>
      </text>
    </comment>
  </commentList>
</comments>
</file>

<file path=xl/sharedStrings.xml><?xml version="1.0" encoding="utf-8"?>
<sst xmlns="http://schemas.openxmlformats.org/spreadsheetml/2006/main" count="58" uniqueCount="58">
  <si>
    <t>Risk Scoring rubric for Resistance Strength</t>
  </si>
  <si>
    <t>Variable Input %</t>
  </si>
  <si>
    <t>Resistance strength variable is weighted equally across the survey questions and an average computed which will be used in the risk analysis.</t>
  </si>
  <si>
    <t>Risk scoring rubric for Contact Frequnecy</t>
  </si>
  <si>
    <t>Equivalent Input</t>
  </si>
  <si>
    <t>0% - 20%</t>
  </si>
  <si>
    <t>21% - 40%</t>
  </si>
  <si>
    <t>41% - 60%</t>
  </si>
  <si>
    <t>61% - 80%</t>
  </si>
  <si>
    <t>81% - 100%</t>
  </si>
  <si>
    <t xml:space="preserve">Assumptions: </t>
  </si>
  <si>
    <t>What percentage of company employees keep their computer and softwares upto date?</t>
  </si>
  <si>
    <t>What percentage of employees have anti-virus softwares installed in their personal computers?</t>
  </si>
  <si>
    <t>What percentage of employees switch off non-essential apps when not in use</t>
  </si>
  <si>
    <t>What percentage of company servers will have to be brought online to facilitate normal operation?</t>
  </si>
  <si>
    <t>What percentage of employees will be able to use VPN services to access the company's network?</t>
  </si>
  <si>
    <t>What percentage of the company employees know how to perform a basic network device set-up?</t>
  </si>
  <si>
    <t>How well trrained are the staff regarding best information security practises?</t>
  </si>
  <si>
    <t>INPUT VARIABLES</t>
  </si>
  <si>
    <t>MINIMUM</t>
  </si>
  <si>
    <t>MOST LIKELY</t>
  </si>
  <si>
    <t>MAXIMUM</t>
  </si>
  <si>
    <t>C.F.</t>
  </si>
  <si>
    <t>T.C</t>
  </si>
  <si>
    <t>R.S</t>
  </si>
  <si>
    <t>Level of Exposure of Assets/Contact Frequency (C.F.)</t>
  </si>
  <si>
    <t>A Measure of Security Control/ Resistance Strength (R.S.)</t>
  </si>
  <si>
    <t xml:space="preserve">1.) Probability of Action (P.o.A) is an external factor that is not dependent on the action of employees or the company's IT team. Therefore, a value is assumed for this variable based on the prevailing circumstances. A MIN of 65%, MOST LIKELY of 75% and a MAX of 80% of the time.  </t>
  </si>
  <si>
    <t>P.o.A</t>
  </si>
  <si>
    <t>2.) Threat capability (T.C) is also a factor that is mostly dependent on the ability of the threat actors. For this scenario we are assuming a class of novice attacker who are well funded and equipped to perform sophisticated attacks. Therefore, a value is assumed accordingly. A MIN OF 43%, MOST LIKELY OF 45%, and a MAX of 50%</t>
  </si>
  <si>
    <t>Runs</t>
  </si>
  <si>
    <t>Results</t>
  </si>
  <si>
    <t xml:space="preserve">T.E.F. </t>
  </si>
  <si>
    <t>VULNERABILITY</t>
  </si>
  <si>
    <t>STD DEV</t>
  </si>
  <si>
    <t>LOSS EVENTS</t>
  </si>
  <si>
    <t>100 - 200</t>
  </si>
  <si>
    <t>201 - 400</t>
  </si>
  <si>
    <t>401 - 600</t>
  </si>
  <si>
    <t>601 - 800</t>
  </si>
  <si>
    <t>801 - 999</t>
  </si>
  <si>
    <t>Average Asset Exposure (contact frequency) rating</t>
  </si>
  <si>
    <t>Average Resistance Strength rating</t>
  </si>
  <si>
    <t>Variable Values</t>
  </si>
  <si>
    <t>First Run Value</t>
  </si>
  <si>
    <t>500 runs Average</t>
  </si>
  <si>
    <t>3.) The Most likely value is always defined as the median number in a range</t>
  </si>
  <si>
    <t>Average Loss Events per year due to online transition</t>
  </si>
  <si>
    <t>Company's vulnerabiltiy to cyber attacks due to operation being taken online</t>
  </si>
  <si>
    <t>Inherent Loss Exposure (Inherent risk)</t>
  </si>
  <si>
    <t>Incremental Annual Loss Exposure (Incremental risk)</t>
  </si>
  <si>
    <t>4.) Only Incidence response cost are considered in the risk anlysis scenarios because we are dealing with SME's. The Incidence response cost is estimated to be $50,000 per breach.</t>
  </si>
  <si>
    <t>QUESTIONNAIRE</t>
  </si>
  <si>
    <t>RESULTS</t>
  </si>
  <si>
    <t>Answers</t>
  </si>
  <si>
    <t>SCORING RUBRIC AND VARIABLE INPUTS</t>
  </si>
  <si>
    <t>Contact frequency is modelled as a function of the two results from the questionnaire. The questions are weighted equally. The results of question number 2 are inverted to reflect the highest contact frequency with minimum rating.</t>
  </si>
  <si>
    <t>MONTE CARLO DATA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</si>
</sst>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thick">
        <color theme="4" tint="0.39997558519241921"/>
      </right>
      <top/>
      <bottom/>
      <diagonal/>
    </border>
    <border>
      <left/>
      <right/>
      <top/>
      <bottom style="thick">
        <color theme="4" tint="0.39997558519241921"/>
      </bottom>
      <diagonal/>
    </border>
    <border>
      <left style="thick">
        <color theme="4" tint="0.39997558519241921"/>
      </left>
      <right style="thick">
        <color theme="4" tint="0.39997558519241921"/>
      </right>
      <top style="thick">
        <color theme="4" tint="0.39997558519241921"/>
      </top>
      <bottom style="thick">
        <color theme="4" tint="0.499984740745262"/>
      </bottom>
      <diagonal/>
    </border>
    <border>
      <left style="thick">
        <color theme="4" tint="0.39997558519241921"/>
      </left>
      <right/>
      <top style="thick">
        <color theme="4" tint="0.39997558519241921"/>
      </top>
      <bottom style="thick">
        <color theme="4" tint="0.39997558519241921"/>
      </bottom>
      <diagonal/>
    </border>
    <border>
      <left/>
      <right/>
      <top style="thick">
        <color theme="4" tint="0.39997558519241921"/>
      </top>
      <bottom/>
      <diagonal/>
    </border>
    <border>
      <left style="medium">
        <color indexed="64"/>
      </left>
      <right/>
      <top/>
      <bottom style="thick">
        <color theme="4" tint="0.39997558519241921"/>
      </bottom>
      <diagonal/>
    </border>
    <border>
      <left style="thick">
        <color theme="4" tint="0.39997558519241921"/>
      </left>
      <right/>
      <top/>
      <bottom/>
      <diagonal/>
    </border>
    <border>
      <left style="thick">
        <color theme="4" tint="0.39997558519241921"/>
      </left>
      <right style="thick">
        <color theme="4" tint="0.39997558519241921"/>
      </right>
      <top/>
      <bottom/>
      <diagonal/>
    </border>
    <border>
      <left style="thick">
        <color theme="4" tint="0.39997558519241921"/>
      </left>
      <right style="thick">
        <color theme="4" tint="0.39997558519241921"/>
      </right>
      <top/>
      <bottom style="thick">
        <color theme="4" tint="0.39997558519241921"/>
      </bottom>
      <diagonal/>
    </border>
    <border>
      <left style="medium">
        <color indexed="64"/>
      </left>
      <right/>
      <top style="thick">
        <color theme="4" tint="0.39997558519241921"/>
      </top>
      <bottom/>
      <diagonal/>
    </border>
    <border>
      <left/>
      <right style="thick">
        <color theme="4" tint="0.39997558519241921"/>
      </right>
      <top style="thick">
        <color theme="4" tint="0.39997558519241921"/>
      </top>
      <bottom style="thick">
        <color theme="4" tint="0.39997558519241921"/>
      </bottom>
      <diagonal/>
    </border>
    <border>
      <left/>
      <right style="thick">
        <color theme="4" tint="0.39997558519241921"/>
      </right>
      <top/>
      <bottom style="thick">
        <color theme="4" tint="0.39997558519241921"/>
      </bottom>
      <diagonal/>
    </border>
    <border>
      <left style="thick">
        <color theme="4" tint="0.39997558519241921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ck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4" tint="0.39997558519241921"/>
      </left>
      <right/>
      <top/>
      <bottom style="thick">
        <color theme="4" tint="0.39997558519241921"/>
      </bottom>
      <diagonal/>
    </border>
    <border>
      <left style="thick">
        <color theme="4" tint="0.39997558519241921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ck">
        <color theme="4" tint="0.39997558519241921"/>
      </left>
      <right/>
      <top style="thick">
        <color theme="4" tint="0.39997558519241921"/>
      </top>
      <bottom style="thick">
        <color theme="4" tint="0.499984740745262"/>
      </bottom>
      <diagonal/>
    </border>
    <border>
      <left/>
      <right style="thick">
        <color theme="4" tint="0.39997558519241921"/>
      </right>
      <top style="thick">
        <color theme="4" tint="0.39997558519241921"/>
      </top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3" applyNumberFormat="0" applyFill="0" applyAlignment="0" applyProtection="0"/>
  </cellStyleXfs>
  <cellXfs count="60">
    <xf numFmtId="0" fontId="0" fillId="0" borderId="0" xfId="0"/>
    <xf numFmtId="0" fontId="0" fillId="0" borderId="2" xfId="0" applyBorder="1"/>
    <xf numFmtId="0" fontId="0" fillId="0" borderId="0" xfId="0" applyBorder="1"/>
    <xf numFmtId="0" fontId="3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4" xfId="0" applyBorder="1"/>
    <xf numFmtId="0" fontId="0" fillId="0" borderId="4" xfId="0" applyBorder="1" applyAlignment="1"/>
    <xf numFmtId="9" fontId="0" fillId="0" borderId="4" xfId="0" applyNumberFormat="1" applyFont="1" applyBorder="1"/>
    <xf numFmtId="0" fontId="0" fillId="0" borderId="4" xfId="0" applyFont="1" applyBorder="1"/>
    <xf numFmtId="0" fontId="1" fillId="0" borderId="1" xfId="1" applyFill="1" applyBorder="1"/>
    <xf numFmtId="0" fontId="1" fillId="0" borderId="1" xfId="1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5" xfId="0" applyBorder="1"/>
    <xf numFmtId="0" fontId="5" fillId="0" borderId="6" xfId="2" applyFont="1" applyBorder="1" applyAlignment="1">
      <alignment horizontal="center"/>
    </xf>
    <xf numFmtId="0" fontId="1" fillId="0" borderId="7" xfId="1" applyBorder="1"/>
    <xf numFmtId="0" fontId="0" fillId="0" borderId="9" xfId="0" applyBorder="1"/>
    <xf numFmtId="0" fontId="1" fillId="0" borderId="10" xfId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1" applyBorder="1" applyAlignment="1">
      <alignment horizontal="center"/>
    </xf>
    <xf numFmtId="3" fontId="0" fillId="0" borderId="5" xfId="0" applyNumberFormat="1" applyBorder="1"/>
    <xf numFmtId="0" fontId="0" fillId="0" borderId="6" xfId="0" applyBorder="1"/>
    <xf numFmtId="0" fontId="0" fillId="0" borderId="16" xfId="0" applyBorder="1"/>
    <xf numFmtId="0" fontId="5" fillId="0" borderId="8" xfId="2" applyFont="1" applyBorder="1" applyAlignment="1">
      <alignment horizontal="center"/>
    </xf>
    <xf numFmtId="0" fontId="5" fillId="0" borderId="15" xfId="2" applyFont="1" applyBorder="1" applyAlignment="1">
      <alignment horizontal="center"/>
    </xf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1" xfId="0" applyFont="1" applyBorder="1" applyAlignment="1">
      <alignment horizontal="center" textRotation="90"/>
    </xf>
    <xf numFmtId="0" fontId="0" fillId="0" borderId="11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/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3" fillId="0" borderId="18" xfId="0" applyFont="1" applyBorder="1"/>
    <xf numFmtId="0" fontId="3" fillId="0" borderId="11" xfId="0" applyFont="1" applyFill="1" applyBorder="1"/>
    <xf numFmtId="0" fontId="3" fillId="0" borderId="11" xfId="0" applyFont="1" applyBorder="1"/>
    <xf numFmtId="0" fontId="1" fillId="0" borderId="5" xfId="1" applyBorder="1" applyAlignment="1"/>
    <xf numFmtId="0" fontId="0" fillId="0" borderId="5" xfId="0" applyFont="1" applyBorder="1"/>
    <xf numFmtId="0" fontId="0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19" xfId="0" applyBorder="1"/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20" xfId="1" applyBorder="1" applyAlignment="1">
      <alignment horizontal="center"/>
    </xf>
    <xf numFmtId="0" fontId="1" fillId="0" borderId="21" xfId="1" applyBorder="1" applyAlignment="1">
      <alignment horizontal="center"/>
    </xf>
    <xf numFmtId="0" fontId="1" fillId="0" borderId="22" xfId="1" applyBorder="1" applyAlignment="1">
      <alignment horizontal="center"/>
    </xf>
    <xf numFmtId="0" fontId="2" fillId="0" borderId="6" xfId="2" applyBorder="1" applyAlignment="1">
      <alignment horizontal="center"/>
    </xf>
    <xf numFmtId="0" fontId="0" fillId="0" borderId="11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1" fillId="0" borderId="23" xfId="1" applyBorder="1"/>
    <xf numFmtId="0" fontId="1" fillId="0" borderId="24" xfId="1" applyBorder="1"/>
    <xf numFmtId="0" fontId="3" fillId="0" borderId="11" xfId="0" applyFont="1" applyBorder="1" applyAlignment="1">
      <alignment horizontal="center" vertical="top"/>
    </xf>
  </cellXfs>
  <cellStyles count="3">
    <cellStyle name="Heading 1" xfId="2" builtinId="16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Risk Exposure Representation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v>Inherent Loss Exposure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Sheet1!$B$27</c:f>
              <c:numCache>
                <c:formatCode>#,##0</c:formatCode>
                <c:ptCount val="1"/>
                <c:pt idx="0">
                  <c:v>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1B-D34A-AEC0-6F4717063B63}"/>
            </c:ext>
          </c:extLst>
        </c:ser>
        <c:ser>
          <c:idx val="0"/>
          <c:order val="1"/>
          <c:tx>
            <c:v>Incremetntal Annual Loss Exposure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Sheet1!$B$28</c:f>
              <c:numCache>
                <c:formatCode>General</c:formatCode>
                <c:ptCount val="1"/>
                <c:pt idx="0">
                  <c:v>1650000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1B-D34A-AEC0-6F4717063B6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1798959"/>
        <c:axId val="1701595423"/>
      </c:barChart>
      <c:catAx>
        <c:axId val="170179895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701595423"/>
        <c:crosses val="autoZero"/>
        <c:auto val="1"/>
        <c:lblAlgn val="ctr"/>
        <c:lblOffset val="100"/>
        <c:noMultiLvlLbl val="0"/>
      </c:catAx>
      <c:valAx>
        <c:axId val="1701595423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70179895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0</xdr:rowOff>
    </xdr:from>
    <xdr:to>
      <xdr:col>0</xdr:col>
      <xdr:colOff>7137400</xdr:colOff>
      <xdr:row>49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9485C4-7939-3248-9978-96E0CFDED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udi, Valentine O" id="{AFF6119D-CEC7-D941-8F3C-4BBD090237C7}" userId="S::iy3561vs@go.minnstate.edu::d18aa776-1337-4141-8c87-5cc020e5cc0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6" dT="2020-04-24T00:35:45.73" personId="{AFF6119D-CEC7-D941-8F3C-4BBD090237C7}" id="{5164A100-0A43-9B41-9E02-962786CCA606}">
    <text>Because Threat Capability and Resistance strength is taken to be inversely proportional and vulnearbility is additive of the two.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2C3F-DCCF-0B49-BE3E-0B72EB7E0FD1}">
  <dimension ref="A1:M504"/>
  <sheetViews>
    <sheetView tabSelected="1" zoomScale="80" zoomScaleNormal="80" workbookViewId="0">
      <selection activeCell="C18" sqref="C18"/>
    </sheetView>
  </sheetViews>
  <sheetFormatPr baseColWidth="10" defaultRowHeight="16" x14ac:dyDescent="0.2"/>
  <cols>
    <col min="1" max="1" width="94" customWidth="1"/>
    <col min="2" max="2" width="15.6640625" customWidth="1"/>
    <col min="3" max="3" width="7.1640625" customWidth="1"/>
    <col min="4" max="4" width="18.6640625" customWidth="1"/>
    <col min="5" max="11" width="10.83203125" customWidth="1"/>
    <col min="12" max="12" width="26.6640625" customWidth="1"/>
    <col min="13" max="13" width="28.5" customWidth="1"/>
  </cols>
  <sheetData>
    <row r="1" spans="1:13" x14ac:dyDescent="0.2">
      <c r="A1" s="2"/>
      <c r="B1" s="2"/>
      <c r="C1" s="2"/>
      <c r="D1" s="2"/>
    </row>
    <row r="2" spans="1:13" ht="21" thickBot="1" x14ac:dyDescent="0.3">
      <c r="A2" s="18" t="s">
        <v>52</v>
      </c>
      <c r="B2" s="18"/>
      <c r="C2" s="2"/>
      <c r="D2" s="52" t="s">
        <v>55</v>
      </c>
      <c r="E2" s="52"/>
      <c r="F2" s="52"/>
      <c r="G2" s="52"/>
      <c r="H2" s="52"/>
      <c r="I2" s="52"/>
      <c r="J2" s="52"/>
      <c r="L2" s="52" t="s">
        <v>57</v>
      </c>
      <c r="M2" s="52"/>
    </row>
    <row r="3" spans="1:13" ht="19" thickTop="1" thickBot="1" x14ac:dyDescent="0.25">
      <c r="A3" s="25" t="s">
        <v>25</v>
      </c>
      <c r="B3" s="19" t="s">
        <v>54</v>
      </c>
      <c r="C3" s="2"/>
      <c r="D3" s="22"/>
      <c r="E3" s="2"/>
      <c r="F3" s="2"/>
      <c r="G3" s="2"/>
      <c r="H3" s="2"/>
      <c r="I3" s="2"/>
      <c r="J3" s="17"/>
      <c r="L3" s="57" t="s">
        <v>30</v>
      </c>
      <c r="M3" s="58" t="s">
        <v>31</v>
      </c>
    </row>
    <row r="4" spans="1:13" ht="18" thickTop="1" x14ac:dyDescent="0.2">
      <c r="A4" s="20" t="s">
        <v>14</v>
      </c>
      <c r="B4" s="23">
        <v>2</v>
      </c>
      <c r="C4" s="2"/>
      <c r="D4" s="49" t="s">
        <v>0</v>
      </c>
      <c r="E4" s="50"/>
      <c r="F4" s="50"/>
      <c r="G4" s="50"/>
      <c r="H4" s="50"/>
      <c r="I4" s="51"/>
      <c r="J4" s="42"/>
      <c r="K4" s="2"/>
      <c r="L4" s="22">
        <v>1</v>
      </c>
      <c r="M4" s="17">
        <f ca="1">E52</f>
        <v>26.381003318675219</v>
      </c>
    </row>
    <row r="5" spans="1:13" x14ac:dyDescent="0.2">
      <c r="A5" s="2" t="s">
        <v>15</v>
      </c>
      <c r="B5" s="23">
        <v>2</v>
      </c>
      <c r="C5" s="2"/>
      <c r="D5" s="31"/>
      <c r="E5" s="8">
        <v>1</v>
      </c>
      <c r="F5" s="8">
        <v>2</v>
      </c>
      <c r="G5" s="8">
        <v>3</v>
      </c>
      <c r="H5" s="8">
        <v>4</v>
      </c>
      <c r="I5" s="8">
        <v>5</v>
      </c>
      <c r="J5" s="17"/>
      <c r="L5" s="22">
        <v>2</v>
      </c>
      <c r="M5" s="17">
        <f t="dataTable" ref="M5:M503" dt2D="0" dtr="0" r1="O4" ca="1"/>
        <v>43.289886999309338</v>
      </c>
    </row>
    <row r="6" spans="1:13" ht="16" customHeight="1" x14ac:dyDescent="0.2">
      <c r="A6" s="2"/>
      <c r="B6" s="23"/>
      <c r="C6" s="2"/>
      <c r="D6" s="32" t="s">
        <v>1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9</v>
      </c>
      <c r="J6" s="17"/>
      <c r="L6" s="22">
        <v>3</v>
      </c>
      <c r="M6" s="17">
        <v>35.655031602786572</v>
      </c>
    </row>
    <row r="7" spans="1:13" ht="18" thickBot="1" x14ac:dyDescent="0.25">
      <c r="A7" s="9" t="s">
        <v>41</v>
      </c>
      <c r="B7" s="23">
        <f>ROUND(AVERAGE(B4:B5), 0)</f>
        <v>2</v>
      </c>
      <c r="C7" s="2"/>
      <c r="D7" s="33"/>
      <c r="E7" s="13"/>
      <c r="F7" s="13"/>
      <c r="G7" s="13"/>
      <c r="H7" s="13"/>
      <c r="I7" s="13"/>
      <c r="J7" s="43"/>
      <c r="L7" s="22">
        <v>4</v>
      </c>
      <c r="M7" s="17">
        <v>37.668914875301873</v>
      </c>
    </row>
    <row r="8" spans="1:13" ht="16" customHeight="1" thickTop="1" x14ac:dyDescent="0.2">
      <c r="A8" s="2"/>
      <c r="B8" s="23"/>
      <c r="D8" s="53" t="s">
        <v>2</v>
      </c>
      <c r="E8" s="54"/>
      <c r="F8" s="54"/>
      <c r="G8" s="54"/>
      <c r="H8" s="54"/>
      <c r="I8" s="54"/>
      <c r="J8" s="55"/>
      <c r="L8" s="22">
        <v>5</v>
      </c>
      <c r="M8" s="17">
        <v>17.189061854717657</v>
      </c>
    </row>
    <row r="9" spans="1:13" x14ac:dyDescent="0.2">
      <c r="A9" s="2"/>
      <c r="B9" s="23"/>
      <c r="C9" s="2"/>
      <c r="D9" s="53"/>
      <c r="E9" s="54"/>
      <c r="F9" s="54"/>
      <c r="G9" s="54"/>
      <c r="H9" s="54"/>
      <c r="I9" s="54"/>
      <c r="J9" s="55"/>
      <c r="L9" s="22">
        <v>6</v>
      </c>
      <c r="M9" s="17">
        <v>16.294843571668157</v>
      </c>
    </row>
    <row r="10" spans="1:13" ht="18" thickBot="1" x14ac:dyDescent="0.25">
      <c r="A10" s="21" t="s">
        <v>26</v>
      </c>
      <c r="B10" s="23"/>
      <c r="C10" s="2"/>
      <c r="D10" s="34"/>
      <c r="E10" s="14"/>
      <c r="F10" s="14"/>
      <c r="G10" s="14"/>
      <c r="H10" s="14"/>
      <c r="I10" s="14"/>
      <c r="J10" s="44"/>
      <c r="L10" s="22">
        <v>7</v>
      </c>
      <c r="M10" s="17">
        <v>34.535756246436137</v>
      </c>
    </row>
    <row r="11" spans="1:13" ht="18" thickTop="1" x14ac:dyDescent="0.2">
      <c r="A11" s="2" t="s">
        <v>16</v>
      </c>
      <c r="B11" s="23">
        <v>4</v>
      </c>
      <c r="C11" s="2"/>
      <c r="D11" s="49" t="s">
        <v>3</v>
      </c>
      <c r="E11" s="50"/>
      <c r="F11" s="50"/>
      <c r="G11" s="50"/>
      <c r="H11" s="50"/>
      <c r="I11" s="51"/>
      <c r="J11" s="17"/>
      <c r="L11" s="22">
        <v>8</v>
      </c>
      <c r="M11" s="17">
        <v>36.470729681230935</v>
      </c>
    </row>
    <row r="12" spans="1:13" ht="17" x14ac:dyDescent="0.2">
      <c r="A12" s="2" t="s">
        <v>11</v>
      </c>
      <c r="B12" s="23">
        <v>4</v>
      </c>
      <c r="C12" s="2"/>
      <c r="D12" s="36"/>
      <c r="E12" s="6">
        <v>1</v>
      </c>
      <c r="F12" s="6">
        <v>2</v>
      </c>
      <c r="G12" s="6">
        <v>3</v>
      </c>
      <c r="H12" s="6">
        <v>4</v>
      </c>
      <c r="I12" s="6">
        <v>5</v>
      </c>
      <c r="J12" s="42"/>
      <c r="K12" s="2"/>
      <c r="L12" s="22">
        <v>9</v>
      </c>
      <c r="M12" s="17">
        <v>33.190854253484673</v>
      </c>
    </row>
    <row r="13" spans="1:13" x14ac:dyDescent="0.2">
      <c r="A13" s="2" t="s">
        <v>12</v>
      </c>
      <c r="B13" s="23">
        <v>4</v>
      </c>
      <c r="C13" s="2"/>
      <c r="D13" s="35" t="s">
        <v>4</v>
      </c>
      <c r="E13" s="5" t="s">
        <v>36</v>
      </c>
      <c r="F13" s="5" t="s">
        <v>37</v>
      </c>
      <c r="G13" s="5" t="s">
        <v>38</v>
      </c>
      <c r="H13" s="5" t="s">
        <v>39</v>
      </c>
      <c r="I13" s="5" t="s">
        <v>40</v>
      </c>
      <c r="J13" s="17"/>
      <c r="K13" s="2"/>
      <c r="L13" s="22">
        <v>10</v>
      </c>
      <c r="M13" s="17">
        <v>28.574903263693137</v>
      </c>
    </row>
    <row r="14" spans="1:13" x14ac:dyDescent="0.2">
      <c r="A14" s="2" t="s">
        <v>13</v>
      </c>
      <c r="B14" s="23">
        <v>5</v>
      </c>
      <c r="C14" s="2"/>
      <c r="D14" s="22"/>
      <c r="E14" s="2"/>
      <c r="F14" s="2"/>
      <c r="G14" s="2"/>
      <c r="H14" s="2"/>
      <c r="I14" s="2"/>
      <c r="J14" s="17"/>
      <c r="K14" s="2"/>
      <c r="L14" s="22">
        <v>11</v>
      </c>
      <c r="M14" s="17">
        <v>42.984299495110889</v>
      </c>
    </row>
    <row r="15" spans="1:13" ht="16" customHeight="1" x14ac:dyDescent="0.2">
      <c r="A15" s="2" t="s">
        <v>17</v>
      </c>
      <c r="B15" s="23">
        <v>5</v>
      </c>
      <c r="C15" s="2"/>
      <c r="D15" s="56" t="s">
        <v>56</v>
      </c>
      <c r="E15" s="47"/>
      <c r="F15" s="47"/>
      <c r="G15" s="47"/>
      <c r="H15" s="47"/>
      <c r="I15" s="47"/>
      <c r="J15" s="48"/>
      <c r="L15" s="22">
        <v>12</v>
      </c>
      <c r="M15" s="17">
        <v>34.52183510303233</v>
      </c>
    </row>
    <row r="16" spans="1:13" ht="16" customHeight="1" x14ac:dyDescent="0.2">
      <c r="A16" s="2"/>
      <c r="B16" s="23"/>
      <c r="C16" s="2"/>
      <c r="D16" s="56"/>
      <c r="E16" s="47"/>
      <c r="F16" s="47"/>
      <c r="G16" s="47"/>
      <c r="H16" s="47"/>
      <c r="I16" s="47"/>
      <c r="J16" s="48"/>
      <c r="L16" s="22">
        <v>13</v>
      </c>
      <c r="M16" s="17">
        <v>27.351462674118086</v>
      </c>
    </row>
    <row r="17" spans="1:13" ht="18" thickBot="1" x14ac:dyDescent="0.25">
      <c r="A17" s="10" t="s">
        <v>42</v>
      </c>
      <c r="B17" s="24">
        <f>ROUND(AVERAGE(B11:B15), 0)</f>
        <v>4</v>
      </c>
      <c r="C17" s="2"/>
      <c r="D17" s="37"/>
      <c r="E17" s="15"/>
      <c r="F17" s="15"/>
      <c r="G17" s="15"/>
      <c r="H17" s="15"/>
      <c r="I17" s="15"/>
      <c r="J17" s="45"/>
      <c r="L17" s="22">
        <v>14</v>
      </c>
      <c r="M17" s="17">
        <v>24.136043808028283</v>
      </c>
    </row>
    <row r="18" spans="1:13" ht="17" thickTop="1" x14ac:dyDescent="0.2">
      <c r="A18" s="2"/>
      <c r="B18" s="17"/>
      <c r="C18" s="2"/>
      <c r="D18" s="38"/>
      <c r="E18" s="16"/>
      <c r="F18" s="16"/>
      <c r="G18" s="16"/>
      <c r="H18" s="16"/>
      <c r="I18" s="16"/>
      <c r="J18" s="45"/>
      <c r="L18" s="22">
        <v>15</v>
      </c>
      <c r="M18" s="17">
        <v>28.150965326838829</v>
      </c>
    </row>
    <row r="19" spans="1:13" x14ac:dyDescent="0.2">
      <c r="A19" s="2"/>
      <c r="B19" s="17"/>
      <c r="C19" s="2"/>
      <c r="D19" s="38"/>
      <c r="E19" s="16"/>
      <c r="F19" s="16"/>
      <c r="G19" s="16"/>
      <c r="H19" s="16"/>
      <c r="I19" s="16"/>
      <c r="J19" s="17"/>
      <c r="L19" s="22">
        <v>16</v>
      </c>
      <c r="M19" s="17">
        <v>26.946109479557837</v>
      </c>
    </row>
    <row r="20" spans="1:13" ht="16" customHeight="1" x14ac:dyDescent="0.2">
      <c r="A20" s="2"/>
      <c r="B20" s="17"/>
      <c r="C20" s="2"/>
      <c r="D20" s="59" t="s">
        <v>10</v>
      </c>
      <c r="E20" s="47" t="s">
        <v>27</v>
      </c>
      <c r="F20" s="47"/>
      <c r="G20" s="47"/>
      <c r="H20" s="47"/>
      <c r="I20" s="47"/>
      <c r="J20" s="48"/>
      <c r="L20" s="22">
        <v>17</v>
      </c>
      <c r="M20" s="17">
        <v>27.664968275456783</v>
      </c>
    </row>
    <row r="21" spans="1:13" ht="16" customHeight="1" thickBot="1" x14ac:dyDescent="0.25">
      <c r="A21" s="2"/>
      <c r="B21" s="17"/>
      <c r="C21" s="2"/>
      <c r="D21" s="59"/>
      <c r="E21" s="47"/>
      <c r="F21" s="47"/>
      <c r="G21" s="47"/>
      <c r="H21" s="47"/>
      <c r="I21" s="47"/>
      <c r="J21" s="48"/>
      <c r="L21" s="22">
        <v>18</v>
      </c>
      <c r="M21" s="17">
        <v>30.891040742537097</v>
      </c>
    </row>
    <row r="22" spans="1:13" ht="22" thickTop="1" thickBot="1" x14ac:dyDescent="0.3">
      <c r="A22" s="29" t="s">
        <v>53</v>
      </c>
      <c r="B22" s="30"/>
      <c r="D22" s="59"/>
      <c r="E22" s="47"/>
      <c r="F22" s="47"/>
      <c r="G22" s="47"/>
      <c r="H22" s="47"/>
      <c r="I22" s="47"/>
      <c r="J22" s="48"/>
      <c r="L22" s="22">
        <v>19</v>
      </c>
      <c r="M22" s="17">
        <v>21.64400853944187</v>
      </c>
    </row>
    <row r="23" spans="1:13" ht="17" thickTop="1" x14ac:dyDescent="0.2">
      <c r="A23" s="2"/>
      <c r="B23" s="17"/>
      <c r="C23" s="2"/>
      <c r="D23" s="59"/>
      <c r="E23" s="47"/>
      <c r="F23" s="47"/>
      <c r="G23" s="47"/>
      <c r="H23" s="47"/>
      <c r="I23" s="47"/>
      <c r="J23" s="48"/>
      <c r="L23" s="22">
        <v>20</v>
      </c>
      <c r="M23" s="17">
        <v>30.067096265194749</v>
      </c>
    </row>
    <row r="24" spans="1:13" x14ac:dyDescent="0.2">
      <c r="A24" s="11" t="s">
        <v>48</v>
      </c>
      <c r="B24" s="17">
        <f ca="1">ROUND((E50 *100), 2)</f>
        <v>60.88</v>
      </c>
      <c r="C24" s="2"/>
      <c r="D24" s="59"/>
      <c r="E24" s="47"/>
      <c r="F24" s="47"/>
      <c r="G24" s="47"/>
      <c r="H24" s="47"/>
      <c r="I24" s="47"/>
      <c r="J24" s="48"/>
      <c r="L24" s="22">
        <v>21</v>
      </c>
      <c r="M24" s="17">
        <v>28.564509595132655</v>
      </c>
    </row>
    <row r="25" spans="1:13" ht="16" customHeight="1" x14ac:dyDescent="0.2">
      <c r="A25" s="11" t="s">
        <v>47</v>
      </c>
      <c r="B25" s="17">
        <f ca="1">ROUND(E57, 0)</f>
        <v>33</v>
      </c>
      <c r="C25" s="2"/>
      <c r="D25" s="59"/>
      <c r="E25" s="47" t="s">
        <v>29</v>
      </c>
      <c r="F25" s="47"/>
      <c r="G25" s="47"/>
      <c r="H25" s="47"/>
      <c r="I25" s="47"/>
      <c r="J25" s="48"/>
      <c r="L25" s="22">
        <v>22</v>
      </c>
      <c r="M25" s="17">
        <v>32.471970288640684</v>
      </c>
    </row>
    <row r="26" spans="1:13" x14ac:dyDescent="0.2">
      <c r="A26" s="2"/>
      <c r="B26" s="17"/>
      <c r="C26" s="2"/>
      <c r="D26" s="59"/>
      <c r="E26" s="47"/>
      <c r="F26" s="47"/>
      <c r="G26" s="47"/>
      <c r="H26" s="47"/>
      <c r="I26" s="47"/>
      <c r="J26" s="48"/>
      <c r="L26" s="22">
        <v>23</v>
      </c>
      <c r="M26" s="17">
        <v>31.509546832884379</v>
      </c>
    </row>
    <row r="27" spans="1:13" x14ac:dyDescent="0.2">
      <c r="A27" s="11" t="s">
        <v>49</v>
      </c>
      <c r="B27" s="26">
        <v>5000000</v>
      </c>
      <c r="C27" s="2"/>
      <c r="D27" s="59"/>
      <c r="E27" s="47"/>
      <c r="F27" s="47"/>
      <c r="G27" s="47"/>
      <c r="H27" s="47"/>
      <c r="I27" s="47"/>
      <c r="J27" s="48"/>
      <c r="L27" s="22">
        <v>24</v>
      </c>
      <c r="M27" s="17">
        <v>28.287241633197599</v>
      </c>
    </row>
    <row r="28" spans="1:13" x14ac:dyDescent="0.2">
      <c r="A28" s="11" t="s">
        <v>50</v>
      </c>
      <c r="B28" s="17">
        <f ca="1">ROUND((B25 * 50000), 0)</f>
        <v>1650000</v>
      </c>
      <c r="C28" s="2"/>
      <c r="D28" s="59"/>
      <c r="E28" s="47"/>
      <c r="F28" s="47"/>
      <c r="G28" s="47"/>
      <c r="H28" s="47"/>
      <c r="I28" s="47"/>
      <c r="J28" s="48"/>
      <c r="L28" s="22">
        <v>25</v>
      </c>
      <c r="M28" s="17">
        <v>37.447035798053307</v>
      </c>
    </row>
    <row r="29" spans="1:13" x14ac:dyDescent="0.2">
      <c r="A29" s="2"/>
      <c r="B29" s="17"/>
      <c r="C29" s="2"/>
      <c r="D29" s="59"/>
      <c r="E29" s="47"/>
      <c r="F29" s="47"/>
      <c r="G29" s="47"/>
      <c r="H29" s="47"/>
      <c r="I29" s="47"/>
      <c r="J29" s="48"/>
      <c r="L29" s="22">
        <v>26</v>
      </c>
      <c r="M29" s="17">
        <v>36.133203352544022</v>
      </c>
    </row>
    <row r="30" spans="1:13" x14ac:dyDescent="0.2">
      <c r="A30" s="12"/>
      <c r="B30" s="17"/>
      <c r="C30" s="2"/>
      <c r="D30" s="59"/>
      <c r="E30" s="47"/>
      <c r="F30" s="47"/>
      <c r="G30" s="47"/>
      <c r="H30" s="47"/>
      <c r="I30" s="47"/>
      <c r="J30" s="48"/>
      <c r="L30" s="22">
        <v>27</v>
      </c>
      <c r="M30" s="17">
        <v>46.43137475926946</v>
      </c>
    </row>
    <row r="31" spans="1:13" ht="16" customHeight="1" x14ac:dyDescent="0.2">
      <c r="A31" s="12"/>
      <c r="B31" s="17"/>
      <c r="C31" s="2"/>
      <c r="D31" s="59"/>
      <c r="E31" s="47" t="s">
        <v>46</v>
      </c>
      <c r="F31" s="47"/>
      <c r="G31" s="47"/>
      <c r="H31" s="47"/>
      <c r="I31" s="47"/>
      <c r="J31" s="48"/>
      <c r="L31" s="22">
        <v>28</v>
      </c>
      <c r="M31" s="17">
        <v>37.240451206633303</v>
      </c>
    </row>
    <row r="32" spans="1:13" x14ac:dyDescent="0.2">
      <c r="A32" s="12"/>
      <c r="B32" s="17"/>
      <c r="C32" s="2"/>
      <c r="D32" s="59"/>
      <c r="E32" s="47"/>
      <c r="F32" s="47"/>
      <c r="G32" s="47"/>
      <c r="H32" s="47"/>
      <c r="I32" s="47"/>
      <c r="J32" s="48"/>
      <c r="L32" s="22">
        <v>29</v>
      </c>
      <c r="M32" s="17">
        <v>43.744265674021108</v>
      </c>
    </row>
    <row r="33" spans="1:13" ht="17" customHeight="1" x14ac:dyDescent="0.2">
      <c r="A33" s="12"/>
      <c r="B33" s="17"/>
      <c r="C33" s="2"/>
      <c r="D33" s="59"/>
      <c r="E33" s="47" t="s">
        <v>51</v>
      </c>
      <c r="F33" s="47"/>
      <c r="G33" s="47"/>
      <c r="H33" s="47"/>
      <c r="I33" s="47"/>
      <c r="J33" s="48"/>
      <c r="L33" s="22">
        <v>30</v>
      </c>
      <c r="M33" s="17">
        <v>33.88086689055713</v>
      </c>
    </row>
    <row r="34" spans="1:13" x14ac:dyDescent="0.2">
      <c r="A34" s="12"/>
      <c r="B34" s="17"/>
      <c r="C34" s="2"/>
      <c r="D34" s="59"/>
      <c r="E34" s="47"/>
      <c r="F34" s="47"/>
      <c r="G34" s="47"/>
      <c r="H34" s="47"/>
      <c r="I34" s="47"/>
      <c r="J34" s="48"/>
      <c r="L34" s="22">
        <v>31</v>
      </c>
      <c r="M34" s="17">
        <v>25.909099444000358</v>
      </c>
    </row>
    <row r="35" spans="1:13" x14ac:dyDescent="0.2">
      <c r="A35" s="12"/>
      <c r="B35" s="17"/>
      <c r="C35" s="2"/>
      <c r="D35" s="59"/>
      <c r="E35" s="47"/>
      <c r="F35" s="47"/>
      <c r="G35" s="47"/>
      <c r="H35" s="47"/>
      <c r="I35" s="47"/>
      <c r="J35" s="48"/>
      <c r="L35" s="22">
        <v>32</v>
      </c>
      <c r="M35" s="17">
        <v>35.722075252686189</v>
      </c>
    </row>
    <row r="36" spans="1:13" x14ac:dyDescent="0.2">
      <c r="A36" s="12"/>
      <c r="B36" s="17"/>
      <c r="C36" s="2"/>
      <c r="D36" s="59"/>
      <c r="E36" s="47"/>
      <c r="F36" s="47"/>
      <c r="G36" s="47"/>
      <c r="H36" s="47"/>
      <c r="I36" s="47"/>
      <c r="J36" s="48"/>
      <c r="L36" s="22">
        <v>33</v>
      </c>
      <c r="M36" s="17">
        <v>27.669013037926042</v>
      </c>
    </row>
    <row r="37" spans="1:13" x14ac:dyDescent="0.2">
      <c r="A37" s="12"/>
      <c r="B37" s="17"/>
      <c r="C37" s="2"/>
      <c r="D37" s="22"/>
      <c r="E37" s="2"/>
      <c r="F37" s="2"/>
      <c r="G37" s="2"/>
      <c r="H37" s="2"/>
      <c r="I37" s="2"/>
      <c r="J37" s="17"/>
      <c r="L37" s="22">
        <v>34</v>
      </c>
      <c r="M37" s="17">
        <v>29.932430576314864</v>
      </c>
    </row>
    <row r="38" spans="1:13" ht="17" x14ac:dyDescent="0.2">
      <c r="A38" s="12"/>
      <c r="B38" s="17"/>
      <c r="C38" s="2"/>
      <c r="D38" s="39" t="s">
        <v>18</v>
      </c>
      <c r="E38" s="3" t="s">
        <v>22</v>
      </c>
      <c r="F38" s="3" t="s">
        <v>28</v>
      </c>
      <c r="G38" s="3" t="s">
        <v>23</v>
      </c>
      <c r="H38" s="3" t="s">
        <v>24</v>
      </c>
      <c r="I38" s="2"/>
      <c r="J38" s="17"/>
      <c r="L38" s="22">
        <v>35</v>
      </c>
      <c r="M38" s="17">
        <v>32.930704918490122</v>
      </c>
    </row>
    <row r="39" spans="1:13" x14ac:dyDescent="0.2">
      <c r="A39" s="12"/>
      <c r="B39" s="17"/>
      <c r="C39" s="2"/>
      <c r="D39" s="39" t="s">
        <v>19</v>
      </c>
      <c r="E39" s="4">
        <f>IF(B7 = 1, 80, IF(B7 = 2, 60,IF(B7 = 3, 40, IF(B7 = 4, 20, IF(B7 = 5, 1)))))</f>
        <v>60</v>
      </c>
      <c r="F39" s="4">
        <v>0.65</v>
      </c>
      <c r="G39" s="4">
        <v>0.43</v>
      </c>
      <c r="H39" s="4">
        <f>IF(B17 = 1, 0, IF(B17 = 2, 0.21,IF(B17 = 3, 0.41, IF(B17 = 4, 0.61, IF(B17 = 5, 0.81)))))</f>
        <v>0.61</v>
      </c>
      <c r="I39" s="2"/>
      <c r="J39" s="17"/>
      <c r="L39" s="22">
        <v>36</v>
      </c>
      <c r="M39" s="17">
        <v>26.04691937692645</v>
      </c>
    </row>
    <row r="40" spans="1:13" x14ac:dyDescent="0.2">
      <c r="A40" s="12"/>
      <c r="B40" s="17"/>
      <c r="C40" s="2"/>
      <c r="D40" s="39" t="s">
        <v>20</v>
      </c>
      <c r="E40" s="4">
        <f>IF(B7 = 1, 90, IF(B7 = 2, 70,IF(B7 = 3, 50, IF(B7 = 4, 30, IF(B7 = 5, 10)))))</f>
        <v>70</v>
      </c>
      <c r="F40" s="4">
        <v>0.75</v>
      </c>
      <c r="G40" s="4">
        <v>0.45</v>
      </c>
      <c r="H40" s="4">
        <f>IF(B17 = 1, 0.1, IF(B17 = 2, 0.3,IF(B17 = 3, 0.5, IF(B17 = 4, 0.7, IF(B17 = 5, 0.9)))))</f>
        <v>0.7</v>
      </c>
      <c r="I40" s="2"/>
      <c r="J40" s="17"/>
      <c r="L40" s="22">
        <v>37</v>
      </c>
      <c r="M40" s="17">
        <v>31.706290502898117</v>
      </c>
    </row>
    <row r="41" spans="1:13" x14ac:dyDescent="0.2">
      <c r="A41" s="12"/>
      <c r="B41" s="17"/>
      <c r="C41" s="2"/>
      <c r="D41" s="39" t="s">
        <v>21</v>
      </c>
      <c r="E41" s="4">
        <f>IF(B7 = 1, 99, IF(B7 = 2, 79,IF(B7 = 3, 59, IF(B7 = 4, 39, IF(B7 = 5, 19)))))</f>
        <v>79</v>
      </c>
      <c r="F41" s="4">
        <v>0.8</v>
      </c>
      <c r="G41" s="4">
        <v>0.5</v>
      </c>
      <c r="H41" s="4">
        <f>IF(B17 = 1, 0.2, IF(B17 = 2, 0.4,IF(B17 = 3, 0.6, IF(B17 = 4, 0.8, IF(B17 = 5, 1)))))</f>
        <v>0.8</v>
      </c>
      <c r="I41" s="2"/>
      <c r="J41" s="17"/>
      <c r="L41" s="22">
        <v>38</v>
      </c>
      <c r="M41" s="17">
        <v>24.914723678239291</v>
      </c>
    </row>
    <row r="42" spans="1:13" x14ac:dyDescent="0.2">
      <c r="A42" s="12"/>
      <c r="B42" s="17"/>
      <c r="C42" s="2"/>
      <c r="D42" s="39" t="s">
        <v>34</v>
      </c>
      <c r="E42" s="1">
        <f>STDEV(E39:E41)</f>
        <v>9.5043849529221518</v>
      </c>
      <c r="F42" s="1">
        <f>STDEV(F39:F41)</f>
        <v>7.6376261582597346E-2</v>
      </c>
      <c r="G42" s="1">
        <f>STDEV(G39:G41)</f>
        <v>3.6055512754639897E-2</v>
      </c>
      <c r="H42" s="1">
        <f>STDEV(H39:H41)</f>
        <v>9.5043849529220542E-2</v>
      </c>
      <c r="I42" s="2"/>
      <c r="J42" s="17"/>
      <c r="L42" s="22">
        <v>39</v>
      </c>
      <c r="M42" s="17">
        <v>42.544186792490351</v>
      </c>
    </row>
    <row r="43" spans="1:13" x14ac:dyDescent="0.2">
      <c r="A43" s="12"/>
      <c r="B43" s="17"/>
      <c r="D43" s="22"/>
      <c r="E43" s="2"/>
      <c r="F43" s="2"/>
      <c r="G43" s="2"/>
      <c r="H43" s="2"/>
      <c r="I43" s="2"/>
      <c r="J43" s="17"/>
      <c r="L43" s="22">
        <v>40</v>
      </c>
      <c r="M43" s="17">
        <v>26.324920966783257</v>
      </c>
    </row>
    <row r="44" spans="1:13" x14ac:dyDescent="0.2">
      <c r="A44" s="12"/>
      <c r="B44" s="17"/>
      <c r="C44" s="2"/>
      <c r="D44" s="22"/>
      <c r="E44" s="2"/>
      <c r="F44" s="2"/>
      <c r="G44" s="2"/>
      <c r="H44" s="2"/>
      <c r="I44" s="2"/>
      <c r="J44" s="17"/>
      <c r="L44" s="22">
        <v>41</v>
      </c>
      <c r="M44" s="17">
        <v>39.598149288002602</v>
      </c>
    </row>
    <row r="45" spans="1:13" x14ac:dyDescent="0.2">
      <c r="A45" s="12"/>
      <c r="B45" s="17"/>
      <c r="C45" s="2"/>
      <c r="D45" s="40" t="s">
        <v>43</v>
      </c>
      <c r="E45" s="2">
        <f ca="1">NORMINV(RAND(),E40, E42)</f>
        <v>60.485333875211026</v>
      </c>
      <c r="F45" s="2">
        <f ca="1">NORMINV(RAND(),F40, F42)</f>
        <v>0.71636323470376784</v>
      </c>
      <c r="G45" s="2">
        <f ca="1">NORMINV(RAND(),G40, G42)</f>
        <v>0.4074415270067725</v>
      </c>
      <c r="H45" s="2">
        <f ca="1">NORMINV(RAND(),H40, H42)</f>
        <v>0.6251348737084228</v>
      </c>
      <c r="I45" s="2"/>
      <c r="J45" s="17"/>
      <c r="L45" s="22">
        <v>42</v>
      </c>
      <c r="M45" s="17">
        <v>27.534412433897177</v>
      </c>
    </row>
    <row r="46" spans="1:13" x14ac:dyDescent="0.2">
      <c r="A46" s="12"/>
      <c r="B46" s="17"/>
      <c r="C46" s="2"/>
      <c r="D46" s="40" t="s">
        <v>44</v>
      </c>
      <c r="E46" s="2">
        <f ca="1">E45</f>
        <v>60.485333875211026</v>
      </c>
      <c r="F46" s="2">
        <f ca="1">F45</f>
        <v>0.71636323470376784</v>
      </c>
      <c r="G46" s="2">
        <f ca="1">1-G45</f>
        <v>0.5925584729932275</v>
      </c>
      <c r="H46" s="2">
        <f ca="1">H45</f>
        <v>0.6251348737084228</v>
      </c>
      <c r="I46" s="2"/>
      <c r="J46" s="17"/>
      <c r="L46" s="22">
        <v>43</v>
      </c>
      <c r="M46" s="17">
        <v>41.275954383196186</v>
      </c>
    </row>
    <row r="47" spans="1:13" x14ac:dyDescent="0.2">
      <c r="A47" s="12"/>
      <c r="B47" s="17"/>
      <c r="C47" s="2"/>
      <c r="D47" s="22"/>
      <c r="E47" s="2"/>
      <c r="F47" s="2"/>
      <c r="G47" s="2"/>
      <c r="H47" s="2"/>
      <c r="I47" s="2"/>
      <c r="J47" s="17"/>
      <c r="L47" s="22">
        <v>44</v>
      </c>
      <c r="M47" s="17">
        <v>32.297973429223589</v>
      </c>
    </row>
    <row r="48" spans="1:13" x14ac:dyDescent="0.2">
      <c r="A48" s="12"/>
      <c r="B48" s="17"/>
      <c r="C48" s="2"/>
      <c r="D48" s="22"/>
      <c r="E48" s="2"/>
      <c r="F48" s="2"/>
      <c r="G48" s="2"/>
      <c r="H48" s="2"/>
      <c r="I48" s="2"/>
      <c r="J48" s="17"/>
      <c r="L48" s="22">
        <v>45</v>
      </c>
      <c r="M48" s="17">
        <v>27.662010008959207</v>
      </c>
    </row>
    <row r="49" spans="1:13" x14ac:dyDescent="0.2">
      <c r="A49" s="12"/>
      <c r="B49" s="17"/>
      <c r="C49" s="2"/>
      <c r="D49" s="41" t="s">
        <v>32</v>
      </c>
      <c r="E49" s="2">
        <f ca="1">(E46*F46)</f>
        <v>43.329469426983557</v>
      </c>
      <c r="F49" s="2"/>
      <c r="G49" s="2"/>
      <c r="H49" s="2"/>
      <c r="I49" s="2"/>
      <c r="J49" s="17"/>
      <c r="L49" s="22">
        <v>46</v>
      </c>
      <c r="M49" s="17">
        <v>35.065027158175184</v>
      </c>
    </row>
    <row r="50" spans="1:13" x14ac:dyDescent="0.2">
      <c r="A50" s="12"/>
      <c r="B50" s="17"/>
      <c r="C50" s="2"/>
      <c r="D50" s="41" t="s">
        <v>33</v>
      </c>
      <c r="E50" s="2">
        <f ca="1">AVERAGE(G46,H46)</f>
        <v>0.6088466733508251</v>
      </c>
      <c r="F50" s="2"/>
      <c r="G50" s="2"/>
      <c r="H50" s="2"/>
      <c r="I50" s="2"/>
      <c r="J50" s="17"/>
      <c r="L50" s="22">
        <v>47</v>
      </c>
      <c r="M50" s="17">
        <v>38.604179248317188</v>
      </c>
    </row>
    <row r="51" spans="1:13" ht="17" thickBot="1" x14ac:dyDescent="0.25">
      <c r="A51" s="27"/>
      <c r="B51" s="28"/>
      <c r="C51" s="2"/>
      <c r="D51" s="22"/>
      <c r="E51" s="2"/>
      <c r="F51" s="2"/>
      <c r="G51" s="2"/>
      <c r="H51" s="2"/>
      <c r="I51" s="2"/>
      <c r="J51" s="17"/>
      <c r="L51" s="22">
        <v>48</v>
      </c>
      <c r="M51" s="17">
        <v>29.865528548097817</v>
      </c>
    </row>
    <row r="52" spans="1:13" ht="17" thickTop="1" x14ac:dyDescent="0.2">
      <c r="A52" s="2"/>
      <c r="D52" s="41" t="s">
        <v>35</v>
      </c>
      <c r="E52" s="2">
        <f ca="1">E49*E50</f>
        <v>26.381003318675219</v>
      </c>
      <c r="F52" s="2"/>
      <c r="G52" s="2"/>
      <c r="H52" s="2"/>
      <c r="I52" s="2"/>
      <c r="J52" s="17"/>
      <c r="L52" s="22">
        <v>49</v>
      </c>
      <c r="M52" s="17">
        <v>31.675964381004825</v>
      </c>
    </row>
    <row r="53" spans="1:13" x14ac:dyDescent="0.2">
      <c r="D53" s="22"/>
      <c r="E53" s="2"/>
      <c r="F53" s="2"/>
      <c r="G53" s="2"/>
      <c r="H53" s="2"/>
      <c r="I53" s="2"/>
      <c r="J53" s="17"/>
      <c r="L53" s="22">
        <v>50</v>
      </c>
      <c r="M53" s="17">
        <v>25.623362258925397</v>
      </c>
    </row>
    <row r="54" spans="1:13" x14ac:dyDescent="0.2">
      <c r="D54" s="22"/>
      <c r="E54" s="2"/>
      <c r="F54" s="2"/>
      <c r="G54" s="2"/>
      <c r="H54" s="2"/>
      <c r="I54" s="2"/>
      <c r="J54" s="17"/>
      <c r="L54" s="22">
        <v>51</v>
      </c>
      <c r="M54" s="17">
        <v>31.22904308864128</v>
      </c>
    </row>
    <row r="55" spans="1:13" x14ac:dyDescent="0.2">
      <c r="D55" s="41"/>
      <c r="E55" s="2"/>
      <c r="F55" s="2"/>
      <c r="G55" s="2"/>
      <c r="H55" s="2"/>
      <c r="I55" s="2"/>
      <c r="J55" s="17"/>
      <c r="L55" s="22">
        <v>52</v>
      </c>
      <c r="M55" s="17">
        <v>37.529204344883617</v>
      </c>
    </row>
    <row r="56" spans="1:13" x14ac:dyDescent="0.2">
      <c r="D56" s="22"/>
      <c r="E56" s="2"/>
      <c r="F56" s="2"/>
      <c r="G56" s="2"/>
      <c r="H56" s="2"/>
      <c r="I56" s="2"/>
      <c r="J56" s="17"/>
      <c r="L56" s="22">
        <v>53</v>
      </c>
      <c r="M56" s="17">
        <v>47.136047717739729</v>
      </c>
    </row>
    <row r="57" spans="1:13" x14ac:dyDescent="0.2">
      <c r="D57" s="41" t="s">
        <v>45</v>
      </c>
      <c r="E57" s="2">
        <f ca="1" xml:space="preserve"> AVERAGE(LossEvents)</f>
        <v>32.542478184504269</v>
      </c>
      <c r="F57" s="2"/>
      <c r="G57" s="2"/>
      <c r="H57" s="2"/>
      <c r="I57" s="2"/>
      <c r="J57" s="17"/>
      <c r="L57" s="22">
        <v>54</v>
      </c>
      <c r="M57" s="17">
        <v>36.628350092275767</v>
      </c>
    </row>
    <row r="58" spans="1:13" x14ac:dyDescent="0.2">
      <c r="D58" s="22"/>
      <c r="E58" s="2"/>
      <c r="F58" s="2"/>
      <c r="G58" s="2"/>
      <c r="H58" s="2"/>
      <c r="I58" s="2"/>
      <c r="J58" s="17"/>
      <c r="L58" s="22">
        <v>55</v>
      </c>
      <c r="M58" s="17">
        <v>39.051552487898974</v>
      </c>
    </row>
    <row r="59" spans="1:13" ht="17" thickBot="1" x14ac:dyDescent="0.25">
      <c r="D59" s="46"/>
      <c r="E59" s="27"/>
      <c r="F59" s="27"/>
      <c r="G59" s="27"/>
      <c r="H59" s="27"/>
      <c r="I59" s="27"/>
      <c r="J59" s="28"/>
      <c r="L59" s="22">
        <v>56</v>
      </c>
      <c r="M59" s="17">
        <v>34.814915361383605</v>
      </c>
    </row>
    <row r="60" spans="1:13" ht="17" thickTop="1" x14ac:dyDescent="0.2">
      <c r="L60" s="22">
        <v>57</v>
      </c>
      <c r="M60" s="17">
        <v>35.661029936727374</v>
      </c>
    </row>
    <row r="61" spans="1:13" x14ac:dyDescent="0.2">
      <c r="L61" s="22">
        <v>58</v>
      </c>
      <c r="M61" s="17">
        <v>37.724991889485189</v>
      </c>
    </row>
    <row r="62" spans="1:13" x14ac:dyDescent="0.2">
      <c r="L62" s="22">
        <v>59</v>
      </c>
      <c r="M62" s="17">
        <v>39.134282921111215</v>
      </c>
    </row>
    <row r="63" spans="1:13" x14ac:dyDescent="0.2">
      <c r="L63" s="22">
        <v>60</v>
      </c>
      <c r="M63" s="17">
        <v>23.852013727173414</v>
      </c>
    </row>
    <row r="64" spans="1:13" x14ac:dyDescent="0.2">
      <c r="L64" s="22">
        <v>61</v>
      </c>
      <c r="M64" s="17">
        <v>31.962190626463258</v>
      </c>
    </row>
    <row r="65" spans="12:13" x14ac:dyDescent="0.2">
      <c r="L65" s="22">
        <v>62</v>
      </c>
      <c r="M65" s="17">
        <v>42.916320012451493</v>
      </c>
    </row>
    <row r="66" spans="12:13" x14ac:dyDescent="0.2">
      <c r="L66" s="22">
        <v>63</v>
      </c>
      <c r="M66" s="17">
        <v>29.210582976202488</v>
      </c>
    </row>
    <row r="67" spans="12:13" x14ac:dyDescent="0.2">
      <c r="L67" s="22">
        <v>64</v>
      </c>
      <c r="M67" s="17">
        <v>29.657169123449908</v>
      </c>
    </row>
    <row r="68" spans="12:13" x14ac:dyDescent="0.2">
      <c r="L68" s="22">
        <v>65</v>
      </c>
      <c r="M68" s="17">
        <v>41.254175625655243</v>
      </c>
    </row>
    <row r="69" spans="12:13" x14ac:dyDescent="0.2">
      <c r="L69" s="22">
        <v>66</v>
      </c>
      <c r="M69" s="17">
        <v>31.157694666349386</v>
      </c>
    </row>
    <row r="70" spans="12:13" x14ac:dyDescent="0.2">
      <c r="L70" s="22">
        <v>67</v>
      </c>
      <c r="M70" s="17">
        <v>29.008432996829221</v>
      </c>
    </row>
    <row r="71" spans="12:13" x14ac:dyDescent="0.2">
      <c r="L71" s="22">
        <v>68</v>
      </c>
      <c r="M71" s="17">
        <v>27.240257516293546</v>
      </c>
    </row>
    <row r="72" spans="12:13" x14ac:dyDescent="0.2">
      <c r="L72" s="22">
        <v>69</v>
      </c>
      <c r="M72" s="17">
        <v>33.397399718330007</v>
      </c>
    </row>
    <row r="73" spans="12:13" x14ac:dyDescent="0.2">
      <c r="L73" s="22">
        <v>70</v>
      </c>
      <c r="M73" s="17">
        <v>30.169634427272889</v>
      </c>
    </row>
    <row r="74" spans="12:13" x14ac:dyDescent="0.2">
      <c r="L74" s="22">
        <v>71</v>
      </c>
      <c r="M74" s="17">
        <v>41.989834995755601</v>
      </c>
    </row>
    <row r="75" spans="12:13" x14ac:dyDescent="0.2">
      <c r="L75" s="22">
        <v>72</v>
      </c>
      <c r="M75" s="17">
        <v>29.143782692969708</v>
      </c>
    </row>
    <row r="76" spans="12:13" x14ac:dyDescent="0.2">
      <c r="L76" s="22">
        <v>73</v>
      </c>
      <c r="M76" s="17">
        <v>27.624134399933276</v>
      </c>
    </row>
    <row r="77" spans="12:13" x14ac:dyDescent="0.2">
      <c r="L77" s="22">
        <v>74</v>
      </c>
      <c r="M77" s="17">
        <v>37.523439872286318</v>
      </c>
    </row>
    <row r="78" spans="12:13" x14ac:dyDescent="0.2">
      <c r="L78" s="22">
        <v>75</v>
      </c>
      <c r="M78" s="17">
        <v>20.468965924128305</v>
      </c>
    </row>
    <row r="79" spans="12:13" x14ac:dyDescent="0.2">
      <c r="L79" s="22">
        <v>76</v>
      </c>
      <c r="M79" s="17">
        <v>35.796995761848308</v>
      </c>
    </row>
    <row r="80" spans="12:13" x14ac:dyDescent="0.2">
      <c r="L80" s="22">
        <v>77</v>
      </c>
      <c r="M80" s="17">
        <v>29.430762558869663</v>
      </c>
    </row>
    <row r="81" spans="12:13" x14ac:dyDescent="0.2">
      <c r="L81" s="22">
        <v>78</v>
      </c>
      <c r="M81" s="17">
        <v>25.96034397291637</v>
      </c>
    </row>
    <row r="82" spans="12:13" x14ac:dyDescent="0.2">
      <c r="L82" s="22">
        <v>79</v>
      </c>
      <c r="M82" s="17">
        <v>37.184250965933479</v>
      </c>
    </row>
    <row r="83" spans="12:13" x14ac:dyDescent="0.2">
      <c r="L83" s="22">
        <v>80</v>
      </c>
      <c r="M83" s="17">
        <v>34.467957884618016</v>
      </c>
    </row>
    <row r="84" spans="12:13" x14ac:dyDescent="0.2">
      <c r="L84" s="22">
        <v>81</v>
      </c>
      <c r="M84" s="17">
        <v>22.85407026894632</v>
      </c>
    </row>
    <row r="85" spans="12:13" x14ac:dyDescent="0.2">
      <c r="L85" s="22">
        <v>82</v>
      </c>
      <c r="M85" s="17">
        <v>26.456584079906033</v>
      </c>
    </row>
    <row r="86" spans="12:13" x14ac:dyDescent="0.2">
      <c r="L86" s="22">
        <v>83</v>
      </c>
      <c r="M86" s="17">
        <v>27.81647641016777</v>
      </c>
    </row>
    <row r="87" spans="12:13" x14ac:dyDescent="0.2">
      <c r="L87" s="22">
        <v>84</v>
      </c>
      <c r="M87" s="17">
        <v>23.95650051602632</v>
      </c>
    </row>
    <row r="88" spans="12:13" x14ac:dyDescent="0.2">
      <c r="L88" s="22">
        <v>85</v>
      </c>
      <c r="M88" s="17">
        <v>32.012564674192483</v>
      </c>
    </row>
    <row r="89" spans="12:13" x14ac:dyDescent="0.2">
      <c r="L89" s="22">
        <v>86</v>
      </c>
      <c r="M89" s="17">
        <v>36.409609516241083</v>
      </c>
    </row>
    <row r="90" spans="12:13" x14ac:dyDescent="0.2">
      <c r="L90" s="22">
        <v>87</v>
      </c>
      <c r="M90" s="17">
        <v>36.31180725595781</v>
      </c>
    </row>
    <row r="91" spans="12:13" x14ac:dyDescent="0.2">
      <c r="L91" s="22">
        <v>88</v>
      </c>
      <c r="M91" s="17">
        <v>29.811486570266911</v>
      </c>
    </row>
    <row r="92" spans="12:13" x14ac:dyDescent="0.2">
      <c r="L92" s="22">
        <v>89</v>
      </c>
      <c r="M92" s="17">
        <v>31.390332774694045</v>
      </c>
    </row>
    <row r="93" spans="12:13" x14ac:dyDescent="0.2">
      <c r="L93" s="22">
        <v>90</v>
      </c>
      <c r="M93" s="17">
        <v>38.963439999838918</v>
      </c>
    </row>
    <row r="94" spans="12:13" x14ac:dyDescent="0.2">
      <c r="L94" s="22">
        <v>91</v>
      </c>
      <c r="M94" s="17">
        <v>36.305408317609526</v>
      </c>
    </row>
    <row r="95" spans="12:13" x14ac:dyDescent="0.2">
      <c r="L95" s="22">
        <v>92</v>
      </c>
      <c r="M95" s="17">
        <v>43.334149952613977</v>
      </c>
    </row>
    <row r="96" spans="12:13" x14ac:dyDescent="0.2">
      <c r="L96" s="22">
        <v>93</v>
      </c>
      <c r="M96" s="17">
        <v>23.899050943006198</v>
      </c>
    </row>
    <row r="97" spans="12:13" x14ac:dyDescent="0.2">
      <c r="L97" s="22">
        <v>94</v>
      </c>
      <c r="M97" s="17">
        <v>31.0968495830945</v>
      </c>
    </row>
    <row r="98" spans="12:13" x14ac:dyDescent="0.2">
      <c r="L98" s="22">
        <v>95</v>
      </c>
      <c r="M98" s="17">
        <v>34.580298253518158</v>
      </c>
    </row>
    <row r="99" spans="12:13" x14ac:dyDescent="0.2">
      <c r="L99" s="22">
        <v>96</v>
      </c>
      <c r="M99" s="17">
        <v>38.032651411988702</v>
      </c>
    </row>
    <row r="100" spans="12:13" x14ac:dyDescent="0.2">
      <c r="L100" s="22">
        <v>97</v>
      </c>
      <c r="M100" s="17">
        <v>27.451863605950344</v>
      </c>
    </row>
    <row r="101" spans="12:13" x14ac:dyDescent="0.2">
      <c r="L101" s="22">
        <v>98</v>
      </c>
      <c r="M101" s="17">
        <v>31.553731458946867</v>
      </c>
    </row>
    <row r="102" spans="12:13" x14ac:dyDescent="0.2">
      <c r="L102" s="22">
        <v>99</v>
      </c>
      <c r="M102" s="17">
        <v>29.87058724641696</v>
      </c>
    </row>
    <row r="103" spans="12:13" x14ac:dyDescent="0.2">
      <c r="L103" s="22">
        <v>100</v>
      </c>
      <c r="M103" s="17">
        <v>27.493769040403194</v>
      </c>
    </row>
    <row r="104" spans="12:13" x14ac:dyDescent="0.2">
      <c r="L104" s="22">
        <v>101</v>
      </c>
      <c r="M104" s="17">
        <v>24.521938497085792</v>
      </c>
    </row>
    <row r="105" spans="12:13" x14ac:dyDescent="0.2">
      <c r="L105" s="22">
        <v>102</v>
      </c>
      <c r="M105" s="17">
        <v>34.317896502589456</v>
      </c>
    </row>
    <row r="106" spans="12:13" x14ac:dyDescent="0.2">
      <c r="L106" s="22">
        <v>103</v>
      </c>
      <c r="M106" s="17">
        <v>39.372043655919143</v>
      </c>
    </row>
    <row r="107" spans="12:13" x14ac:dyDescent="0.2">
      <c r="L107" s="22">
        <v>104</v>
      </c>
      <c r="M107" s="17">
        <v>30.854425231732773</v>
      </c>
    </row>
    <row r="108" spans="12:13" x14ac:dyDescent="0.2">
      <c r="L108" s="22">
        <v>105</v>
      </c>
      <c r="M108" s="17">
        <v>32.677228076592826</v>
      </c>
    </row>
    <row r="109" spans="12:13" x14ac:dyDescent="0.2">
      <c r="L109" s="22">
        <v>106</v>
      </c>
      <c r="M109" s="17">
        <v>25.522474589058991</v>
      </c>
    </row>
    <row r="110" spans="12:13" x14ac:dyDescent="0.2">
      <c r="L110" s="22">
        <v>107</v>
      </c>
      <c r="M110" s="17">
        <v>37.120398612611879</v>
      </c>
    </row>
    <row r="111" spans="12:13" x14ac:dyDescent="0.2">
      <c r="L111" s="22">
        <v>108</v>
      </c>
      <c r="M111" s="17">
        <v>41.787566995700821</v>
      </c>
    </row>
    <row r="112" spans="12:13" x14ac:dyDescent="0.2">
      <c r="L112" s="22">
        <v>109</v>
      </c>
      <c r="M112" s="17">
        <v>25.303005692554432</v>
      </c>
    </row>
    <row r="113" spans="12:13" x14ac:dyDescent="0.2">
      <c r="L113" s="22">
        <v>110</v>
      </c>
      <c r="M113" s="17">
        <v>33.928712251948816</v>
      </c>
    </row>
    <row r="114" spans="12:13" x14ac:dyDescent="0.2">
      <c r="L114" s="22">
        <v>111</v>
      </c>
      <c r="M114" s="17">
        <v>36.788254545580486</v>
      </c>
    </row>
    <row r="115" spans="12:13" x14ac:dyDescent="0.2">
      <c r="L115" s="22">
        <v>112</v>
      </c>
      <c r="M115" s="17">
        <v>26.307300814598793</v>
      </c>
    </row>
    <row r="116" spans="12:13" x14ac:dyDescent="0.2">
      <c r="L116" s="22">
        <v>113</v>
      </c>
      <c r="M116" s="17">
        <v>30.51078796752499</v>
      </c>
    </row>
    <row r="117" spans="12:13" x14ac:dyDescent="0.2">
      <c r="L117" s="22">
        <v>114</v>
      </c>
      <c r="M117" s="17">
        <v>25.69414645632407</v>
      </c>
    </row>
    <row r="118" spans="12:13" x14ac:dyDescent="0.2">
      <c r="L118" s="22">
        <v>115</v>
      </c>
      <c r="M118" s="17">
        <v>30.023643006693593</v>
      </c>
    </row>
    <row r="119" spans="12:13" x14ac:dyDescent="0.2">
      <c r="L119" s="22">
        <v>116</v>
      </c>
      <c r="M119" s="17">
        <v>29.10075100726959</v>
      </c>
    </row>
    <row r="120" spans="12:13" x14ac:dyDescent="0.2">
      <c r="L120" s="22">
        <v>117</v>
      </c>
      <c r="M120" s="17">
        <v>28.221327780068105</v>
      </c>
    </row>
    <row r="121" spans="12:13" x14ac:dyDescent="0.2">
      <c r="L121" s="22">
        <v>118</v>
      </c>
      <c r="M121" s="17">
        <v>24.068245090823609</v>
      </c>
    </row>
    <row r="122" spans="12:13" x14ac:dyDescent="0.2">
      <c r="L122" s="22">
        <v>119</v>
      </c>
      <c r="M122" s="17">
        <v>26.371290475291488</v>
      </c>
    </row>
    <row r="123" spans="12:13" x14ac:dyDescent="0.2">
      <c r="L123" s="22">
        <v>120</v>
      </c>
      <c r="M123" s="17">
        <v>41.022875791217615</v>
      </c>
    </row>
    <row r="124" spans="12:13" x14ac:dyDescent="0.2">
      <c r="L124" s="22">
        <v>121</v>
      </c>
      <c r="M124" s="17">
        <v>32.238981827972523</v>
      </c>
    </row>
    <row r="125" spans="12:13" x14ac:dyDescent="0.2">
      <c r="L125" s="22">
        <v>122</v>
      </c>
      <c r="M125" s="17">
        <v>36.412334858997248</v>
      </c>
    </row>
    <row r="126" spans="12:13" x14ac:dyDescent="0.2">
      <c r="L126" s="22">
        <v>123</v>
      </c>
      <c r="M126" s="17">
        <v>37.170081169916109</v>
      </c>
    </row>
    <row r="127" spans="12:13" x14ac:dyDescent="0.2">
      <c r="L127" s="22">
        <v>124</v>
      </c>
      <c r="M127" s="17">
        <v>37.360743562014243</v>
      </c>
    </row>
    <row r="128" spans="12:13" x14ac:dyDescent="0.2">
      <c r="L128" s="22">
        <v>125</v>
      </c>
      <c r="M128" s="17">
        <v>23.833496698129686</v>
      </c>
    </row>
    <row r="129" spans="12:13" x14ac:dyDescent="0.2">
      <c r="L129" s="22">
        <v>126</v>
      </c>
      <c r="M129" s="17">
        <v>29.641553424081692</v>
      </c>
    </row>
    <row r="130" spans="12:13" x14ac:dyDescent="0.2">
      <c r="L130" s="22">
        <v>127</v>
      </c>
      <c r="M130" s="17">
        <v>30.988291301313662</v>
      </c>
    </row>
    <row r="131" spans="12:13" x14ac:dyDescent="0.2">
      <c r="L131" s="22">
        <v>128</v>
      </c>
      <c r="M131" s="17">
        <v>39.992879392534533</v>
      </c>
    </row>
    <row r="132" spans="12:13" x14ac:dyDescent="0.2">
      <c r="L132" s="22">
        <v>129</v>
      </c>
      <c r="M132" s="17">
        <v>38.579494296389832</v>
      </c>
    </row>
    <row r="133" spans="12:13" x14ac:dyDescent="0.2">
      <c r="L133" s="22">
        <v>130</v>
      </c>
      <c r="M133" s="17">
        <v>33.93168365111412</v>
      </c>
    </row>
    <row r="134" spans="12:13" x14ac:dyDescent="0.2">
      <c r="L134" s="22">
        <v>131</v>
      </c>
      <c r="M134" s="17">
        <v>25.830073869386194</v>
      </c>
    </row>
    <row r="135" spans="12:13" x14ac:dyDescent="0.2">
      <c r="L135" s="22">
        <v>132</v>
      </c>
      <c r="M135" s="17">
        <v>32.872465839797734</v>
      </c>
    </row>
    <row r="136" spans="12:13" x14ac:dyDescent="0.2">
      <c r="L136" s="22">
        <v>133</v>
      </c>
      <c r="M136" s="17">
        <v>35.199414485628637</v>
      </c>
    </row>
    <row r="137" spans="12:13" x14ac:dyDescent="0.2">
      <c r="L137" s="22">
        <v>134</v>
      </c>
      <c r="M137" s="17">
        <v>29.172226495940521</v>
      </c>
    </row>
    <row r="138" spans="12:13" x14ac:dyDescent="0.2">
      <c r="L138" s="22">
        <v>135</v>
      </c>
      <c r="M138" s="17">
        <v>26.388958205101783</v>
      </c>
    </row>
    <row r="139" spans="12:13" x14ac:dyDescent="0.2">
      <c r="L139" s="22">
        <v>136</v>
      </c>
      <c r="M139" s="17">
        <v>42.148934460572022</v>
      </c>
    </row>
    <row r="140" spans="12:13" x14ac:dyDescent="0.2">
      <c r="L140" s="22">
        <v>137</v>
      </c>
      <c r="M140" s="17">
        <v>32.632597795545365</v>
      </c>
    </row>
    <row r="141" spans="12:13" x14ac:dyDescent="0.2">
      <c r="L141" s="22">
        <v>138</v>
      </c>
      <c r="M141" s="17">
        <v>25.974126011238827</v>
      </c>
    </row>
    <row r="142" spans="12:13" x14ac:dyDescent="0.2">
      <c r="L142" s="22">
        <v>139</v>
      </c>
      <c r="M142" s="17">
        <v>47.592208542379865</v>
      </c>
    </row>
    <row r="143" spans="12:13" x14ac:dyDescent="0.2">
      <c r="L143" s="22">
        <v>140</v>
      </c>
      <c r="M143" s="17">
        <v>20.99669166768259</v>
      </c>
    </row>
    <row r="144" spans="12:13" x14ac:dyDescent="0.2">
      <c r="L144" s="22">
        <v>141</v>
      </c>
      <c r="M144" s="17">
        <v>36.891848874926239</v>
      </c>
    </row>
    <row r="145" spans="12:13" x14ac:dyDescent="0.2">
      <c r="L145" s="22">
        <v>142</v>
      </c>
      <c r="M145" s="17">
        <v>31.023460576360112</v>
      </c>
    </row>
    <row r="146" spans="12:13" x14ac:dyDescent="0.2">
      <c r="L146" s="22">
        <v>143</v>
      </c>
      <c r="M146" s="17">
        <v>46.194358556178948</v>
      </c>
    </row>
    <row r="147" spans="12:13" x14ac:dyDescent="0.2">
      <c r="L147" s="22">
        <v>144</v>
      </c>
      <c r="M147" s="17">
        <v>34.355509325453596</v>
      </c>
    </row>
    <row r="148" spans="12:13" x14ac:dyDescent="0.2">
      <c r="L148" s="22">
        <v>145</v>
      </c>
      <c r="M148" s="17">
        <v>37.483477315447722</v>
      </c>
    </row>
    <row r="149" spans="12:13" x14ac:dyDescent="0.2">
      <c r="L149" s="22">
        <v>146</v>
      </c>
      <c r="M149" s="17">
        <v>28.230395433671745</v>
      </c>
    </row>
    <row r="150" spans="12:13" x14ac:dyDescent="0.2">
      <c r="L150" s="22">
        <v>147</v>
      </c>
      <c r="M150" s="17">
        <v>29.233105843380187</v>
      </c>
    </row>
    <row r="151" spans="12:13" x14ac:dyDescent="0.2">
      <c r="L151" s="22">
        <v>148</v>
      </c>
      <c r="M151" s="17">
        <v>24.315754539934538</v>
      </c>
    </row>
    <row r="152" spans="12:13" x14ac:dyDescent="0.2">
      <c r="L152" s="22">
        <v>149</v>
      </c>
      <c r="M152" s="17">
        <v>30.564103780063547</v>
      </c>
    </row>
    <row r="153" spans="12:13" x14ac:dyDescent="0.2">
      <c r="L153" s="22">
        <v>150</v>
      </c>
      <c r="M153" s="17">
        <v>31.595812225134338</v>
      </c>
    </row>
    <row r="154" spans="12:13" x14ac:dyDescent="0.2">
      <c r="L154" s="22">
        <v>151</v>
      </c>
      <c r="M154" s="17">
        <v>28.015850876143496</v>
      </c>
    </row>
    <row r="155" spans="12:13" x14ac:dyDescent="0.2">
      <c r="L155" s="22">
        <v>152</v>
      </c>
      <c r="M155" s="17">
        <v>31.916196896960937</v>
      </c>
    </row>
    <row r="156" spans="12:13" x14ac:dyDescent="0.2">
      <c r="L156" s="22">
        <v>153</v>
      </c>
      <c r="M156" s="17">
        <v>33.55691538078699</v>
      </c>
    </row>
    <row r="157" spans="12:13" x14ac:dyDescent="0.2">
      <c r="L157" s="22">
        <v>154</v>
      </c>
      <c r="M157" s="17">
        <v>32.195530284491305</v>
      </c>
    </row>
    <row r="158" spans="12:13" x14ac:dyDescent="0.2">
      <c r="L158" s="22">
        <v>155</v>
      </c>
      <c r="M158" s="17">
        <v>33.947882404590842</v>
      </c>
    </row>
    <row r="159" spans="12:13" x14ac:dyDescent="0.2">
      <c r="L159" s="22">
        <v>156</v>
      </c>
      <c r="M159" s="17">
        <v>35.741986007803462</v>
      </c>
    </row>
    <row r="160" spans="12:13" x14ac:dyDescent="0.2">
      <c r="L160" s="22">
        <v>157</v>
      </c>
      <c r="M160" s="17">
        <v>25.711445552503946</v>
      </c>
    </row>
    <row r="161" spans="12:13" x14ac:dyDescent="0.2">
      <c r="L161" s="22">
        <v>158</v>
      </c>
      <c r="M161" s="17">
        <v>22.196736731514026</v>
      </c>
    </row>
    <row r="162" spans="12:13" x14ac:dyDescent="0.2">
      <c r="L162" s="22">
        <v>159</v>
      </c>
      <c r="M162" s="17">
        <v>41.103352201314507</v>
      </c>
    </row>
    <row r="163" spans="12:13" x14ac:dyDescent="0.2">
      <c r="L163" s="22">
        <v>160</v>
      </c>
      <c r="M163" s="17">
        <v>46.396138574987539</v>
      </c>
    </row>
    <row r="164" spans="12:13" x14ac:dyDescent="0.2">
      <c r="L164" s="22">
        <v>161</v>
      </c>
      <c r="M164" s="17">
        <v>36.968915811899848</v>
      </c>
    </row>
    <row r="165" spans="12:13" x14ac:dyDescent="0.2">
      <c r="L165" s="22">
        <v>162</v>
      </c>
      <c r="M165" s="17">
        <v>37.803474724600214</v>
      </c>
    </row>
    <row r="166" spans="12:13" x14ac:dyDescent="0.2">
      <c r="L166" s="22">
        <v>163</v>
      </c>
      <c r="M166" s="17">
        <v>29.554706776700833</v>
      </c>
    </row>
    <row r="167" spans="12:13" x14ac:dyDescent="0.2">
      <c r="L167" s="22">
        <v>164</v>
      </c>
      <c r="M167" s="17">
        <v>30.799134946277114</v>
      </c>
    </row>
    <row r="168" spans="12:13" x14ac:dyDescent="0.2">
      <c r="L168" s="22">
        <v>165</v>
      </c>
      <c r="M168" s="17">
        <v>40.103772615160977</v>
      </c>
    </row>
    <row r="169" spans="12:13" x14ac:dyDescent="0.2">
      <c r="L169" s="22">
        <v>166</v>
      </c>
      <c r="M169" s="17">
        <v>24.496750123878194</v>
      </c>
    </row>
    <row r="170" spans="12:13" x14ac:dyDescent="0.2">
      <c r="L170" s="22">
        <v>167</v>
      </c>
      <c r="M170" s="17">
        <v>35.504043448158505</v>
      </c>
    </row>
    <row r="171" spans="12:13" x14ac:dyDescent="0.2">
      <c r="L171" s="22">
        <v>168</v>
      </c>
      <c r="M171" s="17">
        <v>36.887287959454881</v>
      </c>
    </row>
    <row r="172" spans="12:13" x14ac:dyDescent="0.2">
      <c r="L172" s="22">
        <v>169</v>
      </c>
      <c r="M172" s="17">
        <v>37.267825276855667</v>
      </c>
    </row>
    <row r="173" spans="12:13" x14ac:dyDescent="0.2">
      <c r="L173" s="22">
        <v>170</v>
      </c>
      <c r="M173" s="17">
        <v>25.836986470472787</v>
      </c>
    </row>
    <row r="174" spans="12:13" x14ac:dyDescent="0.2">
      <c r="L174" s="22">
        <v>171</v>
      </c>
      <c r="M174" s="17">
        <v>28.043141167830839</v>
      </c>
    </row>
    <row r="175" spans="12:13" x14ac:dyDescent="0.2">
      <c r="L175" s="22">
        <v>172</v>
      </c>
      <c r="M175" s="17">
        <v>36.370802256893995</v>
      </c>
    </row>
    <row r="176" spans="12:13" x14ac:dyDescent="0.2">
      <c r="L176" s="22">
        <v>173</v>
      </c>
      <c r="M176" s="17">
        <v>20.041690471231465</v>
      </c>
    </row>
    <row r="177" spans="12:13" x14ac:dyDescent="0.2">
      <c r="L177" s="22">
        <v>174</v>
      </c>
      <c r="M177" s="17">
        <v>40.376250263423337</v>
      </c>
    </row>
    <row r="178" spans="12:13" x14ac:dyDescent="0.2">
      <c r="L178" s="22">
        <v>175</v>
      </c>
      <c r="M178" s="17">
        <v>31.422667709120141</v>
      </c>
    </row>
    <row r="179" spans="12:13" x14ac:dyDescent="0.2">
      <c r="L179" s="22">
        <v>176</v>
      </c>
      <c r="M179" s="17">
        <v>29.487134100307053</v>
      </c>
    </row>
    <row r="180" spans="12:13" x14ac:dyDescent="0.2">
      <c r="L180" s="22">
        <v>177</v>
      </c>
      <c r="M180" s="17">
        <v>33.6727523045843</v>
      </c>
    </row>
    <row r="181" spans="12:13" x14ac:dyDescent="0.2">
      <c r="L181" s="22">
        <v>178</v>
      </c>
      <c r="M181" s="17">
        <v>38.860346823052495</v>
      </c>
    </row>
    <row r="182" spans="12:13" x14ac:dyDescent="0.2">
      <c r="L182" s="22">
        <v>179</v>
      </c>
      <c r="M182" s="17">
        <v>44.474716086506923</v>
      </c>
    </row>
    <row r="183" spans="12:13" x14ac:dyDescent="0.2">
      <c r="L183" s="22">
        <v>180</v>
      </c>
      <c r="M183" s="17">
        <v>30.584103100412964</v>
      </c>
    </row>
    <row r="184" spans="12:13" x14ac:dyDescent="0.2">
      <c r="L184" s="22">
        <v>181</v>
      </c>
      <c r="M184" s="17">
        <v>29.50891335605148</v>
      </c>
    </row>
    <row r="185" spans="12:13" x14ac:dyDescent="0.2">
      <c r="L185" s="22">
        <v>182</v>
      </c>
      <c r="M185" s="17">
        <v>34.605842003665018</v>
      </c>
    </row>
    <row r="186" spans="12:13" x14ac:dyDescent="0.2">
      <c r="L186" s="22">
        <v>183</v>
      </c>
      <c r="M186" s="17">
        <v>27.57491652369719</v>
      </c>
    </row>
    <row r="187" spans="12:13" x14ac:dyDescent="0.2">
      <c r="L187" s="22">
        <v>184</v>
      </c>
      <c r="M187" s="17">
        <v>28.497572445677157</v>
      </c>
    </row>
    <row r="188" spans="12:13" x14ac:dyDescent="0.2">
      <c r="L188" s="22">
        <v>185</v>
      </c>
      <c r="M188" s="17">
        <v>21.52375322341571</v>
      </c>
    </row>
    <row r="189" spans="12:13" x14ac:dyDescent="0.2">
      <c r="L189" s="22">
        <v>186</v>
      </c>
      <c r="M189" s="17">
        <v>36.791687436972715</v>
      </c>
    </row>
    <row r="190" spans="12:13" x14ac:dyDescent="0.2">
      <c r="L190" s="22">
        <v>187</v>
      </c>
      <c r="M190" s="17">
        <v>33.92757144250362</v>
      </c>
    </row>
    <row r="191" spans="12:13" x14ac:dyDescent="0.2">
      <c r="L191" s="22">
        <v>188</v>
      </c>
      <c r="M191" s="17">
        <v>29.20742215720303</v>
      </c>
    </row>
    <row r="192" spans="12:13" x14ac:dyDescent="0.2">
      <c r="L192" s="22">
        <v>189</v>
      </c>
      <c r="M192" s="17">
        <v>30.391551634882084</v>
      </c>
    </row>
    <row r="193" spans="12:13" x14ac:dyDescent="0.2">
      <c r="L193" s="22">
        <v>190</v>
      </c>
      <c r="M193" s="17">
        <v>31.788553374571876</v>
      </c>
    </row>
    <row r="194" spans="12:13" x14ac:dyDescent="0.2">
      <c r="L194" s="22">
        <v>191</v>
      </c>
      <c r="M194" s="17">
        <v>38.613647005427175</v>
      </c>
    </row>
    <row r="195" spans="12:13" x14ac:dyDescent="0.2">
      <c r="L195" s="22">
        <v>192</v>
      </c>
      <c r="M195" s="17">
        <v>28.600244205093347</v>
      </c>
    </row>
    <row r="196" spans="12:13" x14ac:dyDescent="0.2">
      <c r="L196" s="22">
        <v>193</v>
      </c>
      <c r="M196" s="17">
        <v>32.502614379890574</v>
      </c>
    </row>
    <row r="197" spans="12:13" x14ac:dyDescent="0.2">
      <c r="L197" s="22">
        <v>194</v>
      </c>
      <c r="M197" s="17">
        <v>35.455234631183309</v>
      </c>
    </row>
    <row r="198" spans="12:13" x14ac:dyDescent="0.2">
      <c r="L198" s="22">
        <v>195</v>
      </c>
      <c r="M198" s="17">
        <v>34.38564400125609</v>
      </c>
    </row>
    <row r="199" spans="12:13" x14ac:dyDescent="0.2">
      <c r="L199" s="22">
        <v>196</v>
      </c>
      <c r="M199" s="17">
        <v>27.493106843152972</v>
      </c>
    </row>
    <row r="200" spans="12:13" x14ac:dyDescent="0.2">
      <c r="L200" s="22">
        <v>197</v>
      </c>
      <c r="M200" s="17">
        <v>26.620939547490558</v>
      </c>
    </row>
    <row r="201" spans="12:13" x14ac:dyDescent="0.2">
      <c r="L201" s="22">
        <v>198</v>
      </c>
      <c r="M201" s="17">
        <v>34.696347227310241</v>
      </c>
    </row>
    <row r="202" spans="12:13" x14ac:dyDescent="0.2">
      <c r="L202" s="22">
        <v>199</v>
      </c>
      <c r="M202" s="17">
        <v>32.286488712918676</v>
      </c>
    </row>
    <row r="203" spans="12:13" x14ac:dyDescent="0.2">
      <c r="L203" s="22">
        <v>200</v>
      </c>
      <c r="M203" s="17">
        <v>38.16027249436469</v>
      </c>
    </row>
    <row r="204" spans="12:13" x14ac:dyDescent="0.2">
      <c r="L204" s="22">
        <v>201</v>
      </c>
      <c r="M204" s="17">
        <v>22.821614681468265</v>
      </c>
    </row>
    <row r="205" spans="12:13" x14ac:dyDescent="0.2">
      <c r="L205" s="22">
        <v>202</v>
      </c>
      <c r="M205" s="17">
        <v>40.668825299346949</v>
      </c>
    </row>
    <row r="206" spans="12:13" x14ac:dyDescent="0.2">
      <c r="L206" s="22">
        <v>203</v>
      </c>
      <c r="M206" s="17">
        <v>27.229482631247016</v>
      </c>
    </row>
    <row r="207" spans="12:13" x14ac:dyDescent="0.2">
      <c r="L207" s="22">
        <v>204</v>
      </c>
      <c r="M207" s="17">
        <v>34.12633535206534</v>
      </c>
    </row>
    <row r="208" spans="12:13" x14ac:dyDescent="0.2">
      <c r="L208" s="22">
        <v>205</v>
      </c>
      <c r="M208" s="17">
        <v>41.335553341935892</v>
      </c>
    </row>
    <row r="209" spans="12:13" x14ac:dyDescent="0.2">
      <c r="L209" s="22">
        <v>206</v>
      </c>
      <c r="M209" s="17">
        <v>33.266412817817546</v>
      </c>
    </row>
    <row r="210" spans="12:13" x14ac:dyDescent="0.2">
      <c r="L210" s="22">
        <v>207</v>
      </c>
      <c r="M210" s="17">
        <v>32.658388827929038</v>
      </c>
    </row>
    <row r="211" spans="12:13" x14ac:dyDescent="0.2">
      <c r="L211" s="22">
        <v>208</v>
      </c>
      <c r="M211" s="17">
        <v>32.415450079708101</v>
      </c>
    </row>
    <row r="212" spans="12:13" x14ac:dyDescent="0.2">
      <c r="L212" s="22">
        <v>209</v>
      </c>
      <c r="M212" s="17">
        <v>32.691124816145745</v>
      </c>
    </row>
    <row r="213" spans="12:13" x14ac:dyDescent="0.2">
      <c r="L213" s="22">
        <v>210</v>
      </c>
      <c r="M213" s="17">
        <v>27.426184529241791</v>
      </c>
    </row>
    <row r="214" spans="12:13" x14ac:dyDescent="0.2">
      <c r="L214" s="22">
        <v>211</v>
      </c>
      <c r="M214" s="17">
        <v>35.774018978118576</v>
      </c>
    </row>
    <row r="215" spans="12:13" x14ac:dyDescent="0.2">
      <c r="L215" s="22">
        <v>212</v>
      </c>
      <c r="M215" s="17">
        <v>34.745491090167704</v>
      </c>
    </row>
    <row r="216" spans="12:13" x14ac:dyDescent="0.2">
      <c r="L216" s="22">
        <v>213</v>
      </c>
      <c r="M216" s="17">
        <v>44.084151172521388</v>
      </c>
    </row>
    <row r="217" spans="12:13" x14ac:dyDescent="0.2">
      <c r="L217" s="22">
        <v>214</v>
      </c>
      <c r="M217" s="17">
        <v>26.323188443718941</v>
      </c>
    </row>
    <row r="218" spans="12:13" x14ac:dyDescent="0.2">
      <c r="L218" s="22">
        <v>215</v>
      </c>
      <c r="M218" s="17">
        <v>31.701544293756218</v>
      </c>
    </row>
    <row r="219" spans="12:13" x14ac:dyDescent="0.2">
      <c r="L219" s="22">
        <v>216</v>
      </c>
      <c r="M219" s="17">
        <v>23.012568400636269</v>
      </c>
    </row>
    <row r="220" spans="12:13" x14ac:dyDescent="0.2">
      <c r="L220" s="22">
        <v>217</v>
      </c>
      <c r="M220" s="17">
        <v>35.294789258980131</v>
      </c>
    </row>
    <row r="221" spans="12:13" x14ac:dyDescent="0.2">
      <c r="L221" s="22">
        <v>218</v>
      </c>
      <c r="M221" s="17">
        <v>29.406691553788111</v>
      </c>
    </row>
    <row r="222" spans="12:13" x14ac:dyDescent="0.2">
      <c r="L222" s="22">
        <v>219</v>
      </c>
      <c r="M222" s="17">
        <v>34.016041947473042</v>
      </c>
    </row>
    <row r="223" spans="12:13" x14ac:dyDescent="0.2">
      <c r="L223" s="22">
        <v>220</v>
      </c>
      <c r="M223" s="17">
        <v>37.056361949064346</v>
      </c>
    </row>
    <row r="224" spans="12:13" x14ac:dyDescent="0.2">
      <c r="L224" s="22">
        <v>221</v>
      </c>
      <c r="M224" s="17">
        <v>42.060099595910508</v>
      </c>
    </row>
    <row r="225" spans="12:13" x14ac:dyDescent="0.2">
      <c r="L225" s="22">
        <v>222</v>
      </c>
      <c r="M225" s="17">
        <v>31.877796359977925</v>
      </c>
    </row>
    <row r="226" spans="12:13" x14ac:dyDescent="0.2">
      <c r="L226" s="22">
        <v>223</v>
      </c>
      <c r="M226" s="17">
        <v>25.123117301532172</v>
      </c>
    </row>
    <row r="227" spans="12:13" x14ac:dyDescent="0.2">
      <c r="L227" s="22">
        <v>224</v>
      </c>
      <c r="M227" s="17">
        <v>33.737511452269132</v>
      </c>
    </row>
    <row r="228" spans="12:13" x14ac:dyDescent="0.2">
      <c r="L228" s="22">
        <v>225</v>
      </c>
      <c r="M228" s="17">
        <v>44.172694491655207</v>
      </c>
    </row>
    <row r="229" spans="12:13" x14ac:dyDescent="0.2">
      <c r="L229" s="22">
        <v>226</v>
      </c>
      <c r="M229" s="17">
        <v>24.968480437959268</v>
      </c>
    </row>
    <row r="230" spans="12:13" x14ac:dyDescent="0.2">
      <c r="L230" s="22">
        <v>227</v>
      </c>
      <c r="M230" s="17">
        <v>27.975426968613462</v>
      </c>
    </row>
    <row r="231" spans="12:13" x14ac:dyDescent="0.2">
      <c r="L231" s="22">
        <v>228</v>
      </c>
      <c r="M231" s="17">
        <v>31.838308039009021</v>
      </c>
    </row>
    <row r="232" spans="12:13" x14ac:dyDescent="0.2">
      <c r="L232" s="22">
        <v>229</v>
      </c>
      <c r="M232" s="17">
        <v>33.014805341562933</v>
      </c>
    </row>
    <row r="233" spans="12:13" x14ac:dyDescent="0.2">
      <c r="L233" s="22">
        <v>230</v>
      </c>
      <c r="M233" s="17">
        <v>30.591818803523481</v>
      </c>
    </row>
    <row r="234" spans="12:13" x14ac:dyDescent="0.2">
      <c r="L234" s="22">
        <v>231</v>
      </c>
      <c r="M234" s="17">
        <v>35.532056806665423</v>
      </c>
    </row>
    <row r="235" spans="12:13" x14ac:dyDescent="0.2">
      <c r="L235" s="22">
        <v>232</v>
      </c>
      <c r="M235" s="17">
        <v>26.642668241832702</v>
      </c>
    </row>
    <row r="236" spans="12:13" x14ac:dyDescent="0.2">
      <c r="L236" s="22">
        <v>233</v>
      </c>
      <c r="M236" s="17">
        <v>22.822306950165235</v>
      </c>
    </row>
    <row r="237" spans="12:13" x14ac:dyDescent="0.2">
      <c r="L237" s="22">
        <v>234</v>
      </c>
      <c r="M237" s="17">
        <v>32.753216760913404</v>
      </c>
    </row>
    <row r="238" spans="12:13" x14ac:dyDescent="0.2">
      <c r="L238" s="22">
        <v>235</v>
      </c>
      <c r="M238" s="17">
        <v>23.163329567734106</v>
      </c>
    </row>
    <row r="239" spans="12:13" x14ac:dyDescent="0.2">
      <c r="L239" s="22">
        <v>236</v>
      </c>
      <c r="M239" s="17">
        <v>35.47261605932043</v>
      </c>
    </row>
    <row r="240" spans="12:13" x14ac:dyDescent="0.2">
      <c r="L240" s="22">
        <v>237</v>
      </c>
      <c r="M240" s="17">
        <v>45.294674968012096</v>
      </c>
    </row>
    <row r="241" spans="12:13" x14ac:dyDescent="0.2">
      <c r="L241" s="22">
        <v>238</v>
      </c>
      <c r="M241" s="17">
        <v>27.974188683713386</v>
      </c>
    </row>
    <row r="242" spans="12:13" x14ac:dyDescent="0.2">
      <c r="L242" s="22">
        <v>239</v>
      </c>
      <c r="M242" s="17">
        <v>39.499613804539692</v>
      </c>
    </row>
    <row r="243" spans="12:13" x14ac:dyDescent="0.2">
      <c r="L243" s="22">
        <v>240</v>
      </c>
      <c r="M243" s="17">
        <v>35.086776245693258</v>
      </c>
    </row>
    <row r="244" spans="12:13" x14ac:dyDescent="0.2">
      <c r="L244" s="22">
        <v>241</v>
      </c>
      <c r="M244" s="17">
        <v>35.231828291004469</v>
      </c>
    </row>
    <row r="245" spans="12:13" x14ac:dyDescent="0.2">
      <c r="L245" s="22">
        <v>242</v>
      </c>
      <c r="M245" s="17">
        <v>40.38484141647897</v>
      </c>
    </row>
    <row r="246" spans="12:13" x14ac:dyDescent="0.2">
      <c r="L246" s="22">
        <v>243</v>
      </c>
      <c r="M246" s="17">
        <v>30.769673907785485</v>
      </c>
    </row>
    <row r="247" spans="12:13" x14ac:dyDescent="0.2">
      <c r="L247" s="22">
        <v>244</v>
      </c>
      <c r="M247" s="17">
        <v>41.864674615201693</v>
      </c>
    </row>
    <row r="248" spans="12:13" x14ac:dyDescent="0.2">
      <c r="L248" s="22">
        <v>245</v>
      </c>
      <c r="M248" s="17">
        <v>30.537458018917388</v>
      </c>
    </row>
    <row r="249" spans="12:13" x14ac:dyDescent="0.2">
      <c r="L249" s="22">
        <v>246</v>
      </c>
      <c r="M249" s="17">
        <v>34.376136825189775</v>
      </c>
    </row>
    <row r="250" spans="12:13" x14ac:dyDescent="0.2">
      <c r="L250" s="22">
        <v>247</v>
      </c>
      <c r="M250" s="17">
        <v>39.031271729662073</v>
      </c>
    </row>
    <row r="251" spans="12:13" x14ac:dyDescent="0.2">
      <c r="L251" s="22">
        <v>248</v>
      </c>
      <c r="M251" s="17">
        <v>37.191567024458465</v>
      </c>
    </row>
    <row r="252" spans="12:13" x14ac:dyDescent="0.2">
      <c r="L252" s="22">
        <v>249</v>
      </c>
      <c r="M252" s="17">
        <v>32.920114240354884</v>
      </c>
    </row>
    <row r="253" spans="12:13" x14ac:dyDescent="0.2">
      <c r="L253" s="22">
        <v>250</v>
      </c>
      <c r="M253" s="17">
        <v>35.175795642084353</v>
      </c>
    </row>
    <row r="254" spans="12:13" x14ac:dyDescent="0.2">
      <c r="L254" s="22">
        <v>251</v>
      </c>
      <c r="M254" s="17">
        <v>29.083249977025016</v>
      </c>
    </row>
    <row r="255" spans="12:13" x14ac:dyDescent="0.2">
      <c r="L255" s="22">
        <v>252</v>
      </c>
      <c r="M255" s="17">
        <v>28.572910297197765</v>
      </c>
    </row>
    <row r="256" spans="12:13" x14ac:dyDescent="0.2">
      <c r="L256" s="22">
        <v>253</v>
      </c>
      <c r="M256" s="17">
        <v>45.153895917774165</v>
      </c>
    </row>
    <row r="257" spans="12:13" x14ac:dyDescent="0.2">
      <c r="L257" s="22">
        <v>254</v>
      </c>
      <c r="M257" s="17">
        <v>34.723281452464882</v>
      </c>
    </row>
    <row r="258" spans="12:13" x14ac:dyDescent="0.2">
      <c r="L258" s="22">
        <v>255</v>
      </c>
      <c r="M258" s="17">
        <v>20.592749734165579</v>
      </c>
    </row>
    <row r="259" spans="12:13" x14ac:dyDescent="0.2">
      <c r="L259" s="22">
        <v>256</v>
      </c>
      <c r="M259" s="17">
        <v>30.922724260341855</v>
      </c>
    </row>
    <row r="260" spans="12:13" x14ac:dyDescent="0.2">
      <c r="L260" s="22">
        <v>257</v>
      </c>
      <c r="M260" s="17">
        <v>39.185577895870189</v>
      </c>
    </row>
    <row r="261" spans="12:13" x14ac:dyDescent="0.2">
      <c r="L261" s="22">
        <v>258</v>
      </c>
      <c r="M261" s="17">
        <v>25.282430569294451</v>
      </c>
    </row>
    <row r="262" spans="12:13" x14ac:dyDescent="0.2">
      <c r="L262" s="22">
        <v>259</v>
      </c>
      <c r="M262" s="17">
        <v>35.672751995967246</v>
      </c>
    </row>
    <row r="263" spans="12:13" x14ac:dyDescent="0.2">
      <c r="L263" s="22">
        <v>260</v>
      </c>
      <c r="M263" s="17">
        <v>37.442228461994723</v>
      </c>
    </row>
    <row r="264" spans="12:13" x14ac:dyDescent="0.2">
      <c r="L264" s="22">
        <v>261</v>
      </c>
      <c r="M264" s="17">
        <v>30.847012495077003</v>
      </c>
    </row>
    <row r="265" spans="12:13" x14ac:dyDescent="0.2">
      <c r="L265" s="22">
        <v>262</v>
      </c>
      <c r="M265" s="17">
        <v>31.509456713758471</v>
      </c>
    </row>
    <row r="266" spans="12:13" x14ac:dyDescent="0.2">
      <c r="L266" s="22">
        <v>263</v>
      </c>
      <c r="M266" s="17">
        <v>45.837448064964327</v>
      </c>
    </row>
    <row r="267" spans="12:13" x14ac:dyDescent="0.2">
      <c r="L267" s="22">
        <v>264</v>
      </c>
      <c r="M267" s="17">
        <v>40.35587557377427</v>
      </c>
    </row>
    <row r="268" spans="12:13" x14ac:dyDescent="0.2">
      <c r="L268" s="22">
        <v>265</v>
      </c>
      <c r="M268" s="17">
        <v>21.05466949525427</v>
      </c>
    </row>
    <row r="269" spans="12:13" x14ac:dyDescent="0.2">
      <c r="L269" s="22">
        <v>266</v>
      </c>
      <c r="M269" s="17">
        <v>24.881586499558939</v>
      </c>
    </row>
    <row r="270" spans="12:13" x14ac:dyDescent="0.2">
      <c r="L270" s="22">
        <v>267</v>
      </c>
      <c r="M270" s="17">
        <v>32.925492514348264</v>
      </c>
    </row>
    <row r="271" spans="12:13" x14ac:dyDescent="0.2">
      <c r="L271" s="22">
        <v>268</v>
      </c>
      <c r="M271" s="17">
        <v>37.17655935086966</v>
      </c>
    </row>
    <row r="272" spans="12:13" x14ac:dyDescent="0.2">
      <c r="L272" s="22">
        <v>269</v>
      </c>
      <c r="M272" s="17">
        <v>33.950043600065669</v>
      </c>
    </row>
    <row r="273" spans="12:13" x14ac:dyDescent="0.2">
      <c r="L273" s="22">
        <v>270</v>
      </c>
      <c r="M273" s="17">
        <v>36.380500299622923</v>
      </c>
    </row>
    <row r="274" spans="12:13" x14ac:dyDescent="0.2">
      <c r="L274" s="22">
        <v>271</v>
      </c>
      <c r="M274" s="17">
        <v>31.05480417846772</v>
      </c>
    </row>
    <row r="275" spans="12:13" x14ac:dyDescent="0.2">
      <c r="L275" s="22">
        <v>272</v>
      </c>
      <c r="M275" s="17">
        <v>44.200408357464397</v>
      </c>
    </row>
    <row r="276" spans="12:13" x14ac:dyDescent="0.2">
      <c r="L276" s="22">
        <v>273</v>
      </c>
      <c r="M276" s="17">
        <v>30.220608217835697</v>
      </c>
    </row>
    <row r="277" spans="12:13" x14ac:dyDescent="0.2">
      <c r="L277" s="22">
        <v>274</v>
      </c>
      <c r="M277" s="17">
        <v>34.974894049680969</v>
      </c>
    </row>
    <row r="278" spans="12:13" x14ac:dyDescent="0.2">
      <c r="L278" s="22">
        <v>275</v>
      </c>
      <c r="M278" s="17">
        <v>32.827629363640874</v>
      </c>
    </row>
    <row r="279" spans="12:13" x14ac:dyDescent="0.2">
      <c r="L279" s="22">
        <v>276</v>
      </c>
      <c r="M279" s="17">
        <v>42.37755436384456</v>
      </c>
    </row>
    <row r="280" spans="12:13" x14ac:dyDescent="0.2">
      <c r="L280" s="22">
        <v>277</v>
      </c>
      <c r="M280" s="17">
        <v>42.403735299149723</v>
      </c>
    </row>
    <row r="281" spans="12:13" x14ac:dyDescent="0.2">
      <c r="L281" s="22">
        <v>278</v>
      </c>
      <c r="M281" s="17">
        <v>34.118870926232866</v>
      </c>
    </row>
    <row r="282" spans="12:13" x14ac:dyDescent="0.2">
      <c r="L282" s="22">
        <v>279</v>
      </c>
      <c r="M282" s="17">
        <v>45.27243068390726</v>
      </c>
    </row>
    <row r="283" spans="12:13" x14ac:dyDescent="0.2">
      <c r="L283" s="22">
        <v>280</v>
      </c>
      <c r="M283" s="17">
        <v>27.437403358230998</v>
      </c>
    </row>
    <row r="284" spans="12:13" x14ac:dyDescent="0.2">
      <c r="L284" s="22">
        <v>281</v>
      </c>
      <c r="M284" s="17">
        <v>34.68333075054602</v>
      </c>
    </row>
    <row r="285" spans="12:13" x14ac:dyDescent="0.2">
      <c r="L285" s="22">
        <v>282</v>
      </c>
      <c r="M285" s="17">
        <v>29.984337742032153</v>
      </c>
    </row>
    <row r="286" spans="12:13" x14ac:dyDescent="0.2">
      <c r="L286" s="22">
        <v>283</v>
      </c>
      <c r="M286" s="17">
        <v>40.830606550629867</v>
      </c>
    </row>
    <row r="287" spans="12:13" x14ac:dyDescent="0.2">
      <c r="L287" s="22">
        <v>284</v>
      </c>
      <c r="M287" s="17">
        <v>31.548217976470205</v>
      </c>
    </row>
    <row r="288" spans="12:13" x14ac:dyDescent="0.2">
      <c r="L288" s="22">
        <v>285</v>
      </c>
      <c r="M288" s="17">
        <v>33.438207196208481</v>
      </c>
    </row>
    <row r="289" spans="12:13" x14ac:dyDescent="0.2">
      <c r="L289" s="22">
        <v>286</v>
      </c>
      <c r="M289" s="17">
        <v>30.781256121667958</v>
      </c>
    </row>
    <row r="290" spans="12:13" x14ac:dyDescent="0.2">
      <c r="L290" s="22">
        <v>287</v>
      </c>
      <c r="M290" s="17">
        <v>33.085073312571829</v>
      </c>
    </row>
    <row r="291" spans="12:13" x14ac:dyDescent="0.2">
      <c r="L291" s="22">
        <v>288</v>
      </c>
      <c r="M291" s="17">
        <v>40.645050080486293</v>
      </c>
    </row>
    <row r="292" spans="12:13" x14ac:dyDescent="0.2">
      <c r="L292" s="22">
        <v>289</v>
      </c>
      <c r="M292" s="17">
        <v>26.946987648211493</v>
      </c>
    </row>
    <row r="293" spans="12:13" x14ac:dyDescent="0.2">
      <c r="L293" s="22">
        <v>290</v>
      </c>
      <c r="M293" s="17">
        <v>29.950835816025531</v>
      </c>
    </row>
    <row r="294" spans="12:13" x14ac:dyDescent="0.2">
      <c r="L294" s="22">
        <v>291</v>
      </c>
      <c r="M294" s="17">
        <v>26.921388296561886</v>
      </c>
    </row>
    <row r="295" spans="12:13" x14ac:dyDescent="0.2">
      <c r="L295" s="22">
        <v>292</v>
      </c>
      <c r="M295" s="17">
        <v>28.775066896261787</v>
      </c>
    </row>
    <row r="296" spans="12:13" x14ac:dyDescent="0.2">
      <c r="L296" s="22">
        <v>293</v>
      </c>
      <c r="M296" s="17">
        <v>36.979631169792306</v>
      </c>
    </row>
    <row r="297" spans="12:13" x14ac:dyDescent="0.2">
      <c r="L297" s="22">
        <v>294</v>
      </c>
      <c r="M297" s="17">
        <v>34.801226937372569</v>
      </c>
    </row>
    <row r="298" spans="12:13" x14ac:dyDescent="0.2">
      <c r="L298" s="22">
        <v>295</v>
      </c>
      <c r="M298" s="17">
        <v>19.369686675876185</v>
      </c>
    </row>
    <row r="299" spans="12:13" x14ac:dyDescent="0.2">
      <c r="L299" s="22">
        <v>296</v>
      </c>
      <c r="M299" s="17">
        <v>40.783681630782446</v>
      </c>
    </row>
    <row r="300" spans="12:13" x14ac:dyDescent="0.2">
      <c r="L300" s="22">
        <v>297</v>
      </c>
      <c r="M300" s="17">
        <v>25.694735387827329</v>
      </c>
    </row>
    <row r="301" spans="12:13" x14ac:dyDescent="0.2">
      <c r="L301" s="22">
        <v>298</v>
      </c>
      <c r="M301" s="17">
        <v>36.919894582038388</v>
      </c>
    </row>
    <row r="302" spans="12:13" x14ac:dyDescent="0.2">
      <c r="L302" s="22">
        <v>299</v>
      </c>
      <c r="M302" s="17">
        <v>32.348592569894592</v>
      </c>
    </row>
    <row r="303" spans="12:13" x14ac:dyDescent="0.2">
      <c r="L303" s="22">
        <v>300</v>
      </c>
      <c r="M303" s="17">
        <v>28.131851961720148</v>
      </c>
    </row>
    <row r="304" spans="12:13" x14ac:dyDescent="0.2">
      <c r="L304" s="22">
        <v>301</v>
      </c>
      <c r="M304" s="17">
        <v>25.720853474294621</v>
      </c>
    </row>
    <row r="305" spans="12:13" x14ac:dyDescent="0.2">
      <c r="L305" s="22">
        <v>302</v>
      </c>
      <c r="M305" s="17">
        <v>25.148440402145045</v>
      </c>
    </row>
    <row r="306" spans="12:13" x14ac:dyDescent="0.2">
      <c r="L306" s="22">
        <v>303</v>
      </c>
      <c r="M306" s="17">
        <v>33.663094036685713</v>
      </c>
    </row>
    <row r="307" spans="12:13" x14ac:dyDescent="0.2">
      <c r="L307" s="22">
        <v>304</v>
      </c>
      <c r="M307" s="17">
        <v>30.538493371257843</v>
      </c>
    </row>
    <row r="308" spans="12:13" x14ac:dyDescent="0.2">
      <c r="L308" s="22">
        <v>305</v>
      </c>
      <c r="M308" s="17">
        <v>39.248014185902804</v>
      </c>
    </row>
    <row r="309" spans="12:13" x14ac:dyDescent="0.2">
      <c r="L309" s="22">
        <v>306</v>
      </c>
      <c r="M309" s="17">
        <v>41.353941817146783</v>
      </c>
    </row>
    <row r="310" spans="12:13" x14ac:dyDescent="0.2">
      <c r="L310" s="22">
        <v>307</v>
      </c>
      <c r="M310" s="17">
        <v>28.476875241878723</v>
      </c>
    </row>
    <row r="311" spans="12:13" x14ac:dyDescent="0.2">
      <c r="L311" s="22">
        <v>308</v>
      </c>
      <c r="M311" s="17">
        <v>33.412315675661716</v>
      </c>
    </row>
    <row r="312" spans="12:13" x14ac:dyDescent="0.2">
      <c r="L312" s="22">
        <v>309</v>
      </c>
      <c r="M312" s="17">
        <v>30.453009574271743</v>
      </c>
    </row>
    <row r="313" spans="12:13" x14ac:dyDescent="0.2">
      <c r="L313" s="22">
        <v>310</v>
      </c>
      <c r="M313" s="17">
        <v>29.220795426080926</v>
      </c>
    </row>
    <row r="314" spans="12:13" x14ac:dyDescent="0.2">
      <c r="L314" s="22">
        <v>311</v>
      </c>
      <c r="M314" s="17">
        <v>31.010305245053477</v>
      </c>
    </row>
    <row r="315" spans="12:13" x14ac:dyDescent="0.2">
      <c r="L315" s="22">
        <v>312</v>
      </c>
      <c r="M315" s="17">
        <v>43.681062255881493</v>
      </c>
    </row>
    <row r="316" spans="12:13" x14ac:dyDescent="0.2">
      <c r="L316" s="22">
        <v>313</v>
      </c>
      <c r="M316" s="17">
        <v>30.330150314889043</v>
      </c>
    </row>
    <row r="317" spans="12:13" x14ac:dyDescent="0.2">
      <c r="L317" s="22">
        <v>314</v>
      </c>
      <c r="M317" s="17">
        <v>35.516067864588393</v>
      </c>
    </row>
    <row r="318" spans="12:13" x14ac:dyDescent="0.2">
      <c r="L318" s="22">
        <v>315</v>
      </c>
      <c r="M318" s="17">
        <v>31.053570110167506</v>
      </c>
    </row>
    <row r="319" spans="12:13" x14ac:dyDescent="0.2">
      <c r="L319" s="22">
        <v>316</v>
      </c>
      <c r="M319" s="17">
        <v>23.52793367640632</v>
      </c>
    </row>
    <row r="320" spans="12:13" x14ac:dyDescent="0.2">
      <c r="L320" s="22">
        <v>317</v>
      </c>
      <c r="M320" s="17">
        <v>26.620082003598331</v>
      </c>
    </row>
    <row r="321" spans="12:13" x14ac:dyDescent="0.2">
      <c r="L321" s="22">
        <v>318</v>
      </c>
      <c r="M321" s="17">
        <v>32.43728324624756</v>
      </c>
    </row>
    <row r="322" spans="12:13" x14ac:dyDescent="0.2">
      <c r="L322" s="22">
        <v>319</v>
      </c>
      <c r="M322" s="17">
        <v>27.724569602153053</v>
      </c>
    </row>
    <row r="323" spans="12:13" x14ac:dyDescent="0.2">
      <c r="L323" s="22">
        <v>320</v>
      </c>
      <c r="M323" s="17">
        <v>30.968437073902678</v>
      </c>
    </row>
    <row r="324" spans="12:13" x14ac:dyDescent="0.2">
      <c r="L324" s="22">
        <v>321</v>
      </c>
      <c r="M324" s="17">
        <v>30.501460792911804</v>
      </c>
    </row>
    <row r="325" spans="12:13" x14ac:dyDescent="0.2">
      <c r="L325" s="22">
        <v>322</v>
      </c>
      <c r="M325" s="17">
        <v>29.027092274949318</v>
      </c>
    </row>
    <row r="326" spans="12:13" x14ac:dyDescent="0.2">
      <c r="L326" s="22">
        <v>323</v>
      </c>
      <c r="M326" s="17">
        <v>33.198144039915718</v>
      </c>
    </row>
    <row r="327" spans="12:13" x14ac:dyDescent="0.2">
      <c r="L327" s="22">
        <v>324</v>
      </c>
      <c r="M327" s="17">
        <v>37.779716953104611</v>
      </c>
    </row>
    <row r="328" spans="12:13" x14ac:dyDescent="0.2">
      <c r="L328" s="22">
        <v>325</v>
      </c>
      <c r="M328" s="17">
        <v>24.675325482911937</v>
      </c>
    </row>
    <row r="329" spans="12:13" x14ac:dyDescent="0.2">
      <c r="L329" s="22">
        <v>326</v>
      </c>
      <c r="M329" s="17">
        <v>43.573925016989158</v>
      </c>
    </row>
    <row r="330" spans="12:13" x14ac:dyDescent="0.2">
      <c r="L330" s="22">
        <v>327</v>
      </c>
      <c r="M330" s="17">
        <v>31.338341969788349</v>
      </c>
    </row>
    <row r="331" spans="12:13" x14ac:dyDescent="0.2">
      <c r="L331" s="22">
        <v>328</v>
      </c>
      <c r="M331" s="17">
        <v>36.429862331124184</v>
      </c>
    </row>
    <row r="332" spans="12:13" x14ac:dyDescent="0.2">
      <c r="L332" s="22">
        <v>329</v>
      </c>
      <c r="M332" s="17">
        <v>37.454379937863557</v>
      </c>
    </row>
    <row r="333" spans="12:13" x14ac:dyDescent="0.2">
      <c r="L333" s="22">
        <v>330</v>
      </c>
      <c r="M333" s="17">
        <v>37.670810804516073</v>
      </c>
    </row>
    <row r="334" spans="12:13" x14ac:dyDescent="0.2">
      <c r="L334" s="22">
        <v>331</v>
      </c>
      <c r="M334" s="17">
        <v>39.183477870166165</v>
      </c>
    </row>
    <row r="335" spans="12:13" x14ac:dyDescent="0.2">
      <c r="L335" s="22">
        <v>332</v>
      </c>
      <c r="M335" s="17">
        <v>28.998427999848442</v>
      </c>
    </row>
    <row r="336" spans="12:13" x14ac:dyDescent="0.2">
      <c r="L336" s="22">
        <v>333</v>
      </c>
      <c r="M336" s="17">
        <v>24.267119743531904</v>
      </c>
    </row>
    <row r="337" spans="12:13" x14ac:dyDescent="0.2">
      <c r="L337" s="22">
        <v>334</v>
      </c>
      <c r="M337" s="17">
        <v>33.742874753318013</v>
      </c>
    </row>
    <row r="338" spans="12:13" x14ac:dyDescent="0.2">
      <c r="L338" s="22">
        <v>335</v>
      </c>
      <c r="M338" s="17">
        <v>41.369644603393255</v>
      </c>
    </row>
    <row r="339" spans="12:13" x14ac:dyDescent="0.2">
      <c r="L339" s="22">
        <v>336</v>
      </c>
      <c r="M339" s="17">
        <v>44.439163985032451</v>
      </c>
    </row>
    <row r="340" spans="12:13" x14ac:dyDescent="0.2">
      <c r="L340" s="22">
        <v>337</v>
      </c>
      <c r="M340" s="17">
        <v>31.612650661776215</v>
      </c>
    </row>
    <row r="341" spans="12:13" x14ac:dyDescent="0.2">
      <c r="L341" s="22">
        <v>338</v>
      </c>
      <c r="M341" s="17">
        <v>25.91994159815107</v>
      </c>
    </row>
    <row r="342" spans="12:13" x14ac:dyDescent="0.2">
      <c r="L342" s="22">
        <v>339</v>
      </c>
      <c r="M342" s="17">
        <v>27.471777667535193</v>
      </c>
    </row>
    <row r="343" spans="12:13" x14ac:dyDescent="0.2">
      <c r="L343" s="22">
        <v>340</v>
      </c>
      <c r="M343" s="17">
        <v>33.186452130665877</v>
      </c>
    </row>
    <row r="344" spans="12:13" x14ac:dyDescent="0.2">
      <c r="L344" s="22">
        <v>341</v>
      </c>
      <c r="M344" s="17">
        <v>39.762339135017648</v>
      </c>
    </row>
    <row r="345" spans="12:13" x14ac:dyDescent="0.2">
      <c r="L345" s="22">
        <v>342</v>
      </c>
      <c r="M345" s="17">
        <v>34.536564016483283</v>
      </c>
    </row>
    <row r="346" spans="12:13" x14ac:dyDescent="0.2">
      <c r="L346" s="22">
        <v>343</v>
      </c>
      <c r="M346" s="17">
        <v>22.667592881686197</v>
      </c>
    </row>
    <row r="347" spans="12:13" x14ac:dyDescent="0.2">
      <c r="L347" s="22">
        <v>344</v>
      </c>
      <c r="M347" s="17">
        <v>27.500101691463282</v>
      </c>
    </row>
    <row r="348" spans="12:13" x14ac:dyDescent="0.2">
      <c r="L348" s="22">
        <v>345</v>
      </c>
      <c r="M348" s="17">
        <v>29.386619041421049</v>
      </c>
    </row>
    <row r="349" spans="12:13" x14ac:dyDescent="0.2">
      <c r="L349" s="22">
        <v>346</v>
      </c>
      <c r="M349" s="17">
        <v>54.086542893948369</v>
      </c>
    </row>
    <row r="350" spans="12:13" x14ac:dyDescent="0.2">
      <c r="L350" s="22">
        <v>347</v>
      </c>
      <c r="M350" s="17">
        <v>24.212146555776748</v>
      </c>
    </row>
    <row r="351" spans="12:13" x14ac:dyDescent="0.2">
      <c r="L351" s="22">
        <v>348</v>
      </c>
      <c r="M351" s="17">
        <v>23.499496119607677</v>
      </c>
    </row>
    <row r="352" spans="12:13" x14ac:dyDescent="0.2">
      <c r="L352" s="22">
        <v>349</v>
      </c>
      <c r="M352" s="17">
        <v>34.305481961695286</v>
      </c>
    </row>
    <row r="353" spans="12:13" x14ac:dyDescent="0.2">
      <c r="L353" s="22">
        <v>350</v>
      </c>
      <c r="M353" s="17">
        <v>39.206011050689362</v>
      </c>
    </row>
    <row r="354" spans="12:13" x14ac:dyDescent="0.2">
      <c r="L354" s="22">
        <v>351</v>
      </c>
      <c r="M354" s="17">
        <v>33.211561537222025</v>
      </c>
    </row>
    <row r="355" spans="12:13" x14ac:dyDescent="0.2">
      <c r="L355" s="22">
        <v>352</v>
      </c>
      <c r="M355" s="17">
        <v>35.280845659198725</v>
      </c>
    </row>
    <row r="356" spans="12:13" x14ac:dyDescent="0.2">
      <c r="L356" s="22">
        <v>353</v>
      </c>
      <c r="M356" s="17">
        <v>29.377954382301244</v>
      </c>
    </row>
    <row r="357" spans="12:13" x14ac:dyDescent="0.2">
      <c r="L357" s="22">
        <v>354</v>
      </c>
      <c r="M357" s="17">
        <v>47.204894133175458</v>
      </c>
    </row>
    <row r="358" spans="12:13" x14ac:dyDescent="0.2">
      <c r="L358" s="22">
        <v>355</v>
      </c>
      <c r="M358" s="17">
        <v>34.473467036760958</v>
      </c>
    </row>
    <row r="359" spans="12:13" x14ac:dyDescent="0.2">
      <c r="L359" s="22">
        <v>356</v>
      </c>
      <c r="M359" s="17">
        <v>27.69747948356191</v>
      </c>
    </row>
    <row r="360" spans="12:13" x14ac:dyDescent="0.2">
      <c r="L360" s="22">
        <v>357</v>
      </c>
      <c r="M360" s="17">
        <v>33.668027910699237</v>
      </c>
    </row>
    <row r="361" spans="12:13" x14ac:dyDescent="0.2">
      <c r="L361" s="22">
        <v>358</v>
      </c>
      <c r="M361" s="17">
        <v>26.211957582889042</v>
      </c>
    </row>
    <row r="362" spans="12:13" x14ac:dyDescent="0.2">
      <c r="L362" s="22">
        <v>359</v>
      </c>
      <c r="M362" s="17">
        <v>35.297004153845002</v>
      </c>
    </row>
    <row r="363" spans="12:13" x14ac:dyDescent="0.2">
      <c r="L363" s="22">
        <v>360</v>
      </c>
      <c r="M363" s="17">
        <v>37.94587313185405</v>
      </c>
    </row>
    <row r="364" spans="12:13" x14ac:dyDescent="0.2">
      <c r="L364" s="22">
        <v>361</v>
      </c>
      <c r="M364" s="17">
        <v>34.243007911750475</v>
      </c>
    </row>
    <row r="365" spans="12:13" x14ac:dyDescent="0.2">
      <c r="L365" s="22">
        <v>362</v>
      </c>
      <c r="M365" s="17">
        <v>38.219296272248933</v>
      </c>
    </row>
    <row r="366" spans="12:13" x14ac:dyDescent="0.2">
      <c r="L366" s="22">
        <v>363</v>
      </c>
      <c r="M366" s="17">
        <v>28.050912358950171</v>
      </c>
    </row>
    <row r="367" spans="12:13" x14ac:dyDescent="0.2">
      <c r="L367" s="22">
        <v>364</v>
      </c>
      <c r="M367" s="17">
        <v>25.662582521524676</v>
      </c>
    </row>
    <row r="368" spans="12:13" x14ac:dyDescent="0.2">
      <c r="L368" s="22">
        <v>365</v>
      </c>
      <c r="M368" s="17">
        <v>26.022097197379772</v>
      </c>
    </row>
    <row r="369" spans="12:13" x14ac:dyDescent="0.2">
      <c r="L369" s="22">
        <v>366</v>
      </c>
      <c r="M369" s="17">
        <v>30.089972794466508</v>
      </c>
    </row>
    <row r="370" spans="12:13" x14ac:dyDescent="0.2">
      <c r="L370" s="22">
        <v>367</v>
      </c>
      <c r="M370" s="17">
        <v>41.348287559096512</v>
      </c>
    </row>
    <row r="371" spans="12:13" x14ac:dyDescent="0.2">
      <c r="L371" s="22">
        <v>368</v>
      </c>
      <c r="M371" s="17">
        <v>28.961068134270377</v>
      </c>
    </row>
    <row r="372" spans="12:13" x14ac:dyDescent="0.2">
      <c r="L372" s="22">
        <v>369</v>
      </c>
      <c r="M372" s="17">
        <v>31.879025258359512</v>
      </c>
    </row>
    <row r="373" spans="12:13" x14ac:dyDescent="0.2">
      <c r="L373" s="22">
        <v>370</v>
      </c>
      <c r="M373" s="17">
        <v>33.862362550287749</v>
      </c>
    </row>
    <row r="374" spans="12:13" x14ac:dyDescent="0.2">
      <c r="L374" s="22">
        <v>371</v>
      </c>
      <c r="M374" s="17">
        <v>34.540786773125937</v>
      </c>
    </row>
    <row r="375" spans="12:13" x14ac:dyDescent="0.2">
      <c r="L375" s="22">
        <v>372</v>
      </c>
      <c r="M375" s="17">
        <v>32.406774850465482</v>
      </c>
    </row>
    <row r="376" spans="12:13" x14ac:dyDescent="0.2">
      <c r="L376" s="22">
        <v>373</v>
      </c>
      <c r="M376" s="17">
        <v>14.84332416535552</v>
      </c>
    </row>
    <row r="377" spans="12:13" x14ac:dyDescent="0.2">
      <c r="L377" s="22">
        <v>374</v>
      </c>
      <c r="M377" s="17">
        <v>38.839780046937818</v>
      </c>
    </row>
    <row r="378" spans="12:13" x14ac:dyDescent="0.2">
      <c r="L378" s="22">
        <v>375</v>
      </c>
      <c r="M378" s="17">
        <v>31.897203468566982</v>
      </c>
    </row>
    <row r="379" spans="12:13" x14ac:dyDescent="0.2">
      <c r="L379" s="22">
        <v>376</v>
      </c>
      <c r="M379" s="17">
        <v>35.32262860461551</v>
      </c>
    </row>
    <row r="380" spans="12:13" x14ac:dyDescent="0.2">
      <c r="L380" s="22">
        <v>377</v>
      </c>
      <c r="M380" s="17">
        <v>34.705025726450593</v>
      </c>
    </row>
    <row r="381" spans="12:13" x14ac:dyDescent="0.2">
      <c r="L381" s="22">
        <v>378</v>
      </c>
      <c r="M381" s="17">
        <v>30.381700980973445</v>
      </c>
    </row>
    <row r="382" spans="12:13" x14ac:dyDescent="0.2">
      <c r="L382" s="22">
        <v>379</v>
      </c>
      <c r="M382" s="17">
        <v>23.117774460865874</v>
      </c>
    </row>
    <row r="383" spans="12:13" x14ac:dyDescent="0.2">
      <c r="L383" s="22">
        <v>380</v>
      </c>
      <c r="M383" s="17">
        <v>32.18268979912331</v>
      </c>
    </row>
    <row r="384" spans="12:13" x14ac:dyDescent="0.2">
      <c r="L384" s="22">
        <v>381</v>
      </c>
      <c r="M384" s="17">
        <v>30.392175405660037</v>
      </c>
    </row>
    <row r="385" spans="12:13" x14ac:dyDescent="0.2">
      <c r="L385" s="22">
        <v>382</v>
      </c>
      <c r="M385" s="17">
        <v>30.072995860158994</v>
      </c>
    </row>
    <row r="386" spans="12:13" x14ac:dyDescent="0.2">
      <c r="L386" s="22">
        <v>383</v>
      </c>
      <c r="M386" s="17">
        <v>48.35729586033748</v>
      </c>
    </row>
    <row r="387" spans="12:13" x14ac:dyDescent="0.2">
      <c r="L387" s="22">
        <v>384</v>
      </c>
      <c r="M387" s="17">
        <v>25.692346667892586</v>
      </c>
    </row>
    <row r="388" spans="12:13" x14ac:dyDescent="0.2">
      <c r="L388" s="22">
        <v>385</v>
      </c>
      <c r="M388" s="17">
        <v>31.403423569683188</v>
      </c>
    </row>
    <row r="389" spans="12:13" x14ac:dyDescent="0.2">
      <c r="L389" s="22">
        <v>386</v>
      </c>
      <c r="M389" s="17">
        <v>28.016969347731656</v>
      </c>
    </row>
    <row r="390" spans="12:13" x14ac:dyDescent="0.2">
      <c r="L390" s="22">
        <v>387</v>
      </c>
      <c r="M390" s="17">
        <v>27.300652606736467</v>
      </c>
    </row>
    <row r="391" spans="12:13" x14ac:dyDescent="0.2">
      <c r="L391" s="22">
        <v>388</v>
      </c>
      <c r="M391" s="17">
        <v>17.905956293474297</v>
      </c>
    </row>
    <row r="392" spans="12:13" x14ac:dyDescent="0.2">
      <c r="L392" s="22">
        <v>389</v>
      </c>
      <c r="M392" s="17">
        <v>28.598182892558292</v>
      </c>
    </row>
    <row r="393" spans="12:13" x14ac:dyDescent="0.2">
      <c r="L393" s="22">
        <v>390</v>
      </c>
      <c r="M393" s="17">
        <v>32.297707619634735</v>
      </c>
    </row>
    <row r="394" spans="12:13" x14ac:dyDescent="0.2">
      <c r="L394" s="22">
        <v>391</v>
      </c>
      <c r="M394" s="17">
        <v>26.833176906394414</v>
      </c>
    </row>
    <row r="395" spans="12:13" x14ac:dyDescent="0.2">
      <c r="L395" s="22">
        <v>392</v>
      </c>
      <c r="M395" s="17">
        <v>33.898020105041965</v>
      </c>
    </row>
    <row r="396" spans="12:13" x14ac:dyDescent="0.2">
      <c r="L396" s="22">
        <v>393</v>
      </c>
      <c r="M396" s="17">
        <v>26.4817478964796</v>
      </c>
    </row>
    <row r="397" spans="12:13" x14ac:dyDescent="0.2">
      <c r="L397" s="22">
        <v>394</v>
      </c>
      <c r="M397" s="17">
        <v>22.647211495576009</v>
      </c>
    </row>
    <row r="398" spans="12:13" x14ac:dyDescent="0.2">
      <c r="L398" s="22">
        <v>395</v>
      </c>
      <c r="M398" s="17">
        <v>29.101840438761219</v>
      </c>
    </row>
    <row r="399" spans="12:13" x14ac:dyDescent="0.2">
      <c r="L399" s="22">
        <v>396</v>
      </c>
      <c r="M399" s="17">
        <v>29.413828739803851</v>
      </c>
    </row>
    <row r="400" spans="12:13" x14ac:dyDescent="0.2">
      <c r="L400" s="22">
        <v>397</v>
      </c>
      <c r="M400" s="17">
        <v>22.889389804388166</v>
      </c>
    </row>
    <row r="401" spans="12:13" x14ac:dyDescent="0.2">
      <c r="L401" s="22">
        <v>398</v>
      </c>
      <c r="M401" s="17">
        <v>21.111536906666956</v>
      </c>
    </row>
    <row r="402" spans="12:13" x14ac:dyDescent="0.2">
      <c r="L402" s="22">
        <v>399</v>
      </c>
      <c r="M402" s="17">
        <v>30.14697292821862</v>
      </c>
    </row>
    <row r="403" spans="12:13" x14ac:dyDescent="0.2">
      <c r="L403" s="22">
        <v>400</v>
      </c>
      <c r="M403" s="17">
        <v>36.866064782832041</v>
      </c>
    </row>
    <row r="404" spans="12:13" x14ac:dyDescent="0.2">
      <c r="L404" s="22">
        <v>401</v>
      </c>
      <c r="M404" s="17">
        <v>35.692926064388573</v>
      </c>
    </row>
    <row r="405" spans="12:13" x14ac:dyDescent="0.2">
      <c r="L405" s="22">
        <v>402</v>
      </c>
      <c r="M405" s="17">
        <v>34.414190256290773</v>
      </c>
    </row>
    <row r="406" spans="12:13" x14ac:dyDescent="0.2">
      <c r="L406" s="22">
        <v>403</v>
      </c>
      <c r="M406" s="17">
        <v>30.538377328878187</v>
      </c>
    </row>
    <row r="407" spans="12:13" x14ac:dyDescent="0.2">
      <c r="L407" s="22">
        <v>404</v>
      </c>
      <c r="M407" s="17">
        <v>26.697949817583972</v>
      </c>
    </row>
    <row r="408" spans="12:13" x14ac:dyDescent="0.2">
      <c r="L408" s="22">
        <v>405</v>
      </c>
      <c r="M408" s="17">
        <v>33.393159324753768</v>
      </c>
    </row>
    <row r="409" spans="12:13" x14ac:dyDescent="0.2">
      <c r="L409" s="22">
        <v>406</v>
      </c>
      <c r="M409" s="17">
        <v>43.898387243509504</v>
      </c>
    </row>
    <row r="410" spans="12:13" x14ac:dyDescent="0.2">
      <c r="L410" s="22">
        <v>407</v>
      </c>
      <c r="M410" s="17">
        <v>38.736497228737555</v>
      </c>
    </row>
    <row r="411" spans="12:13" x14ac:dyDescent="0.2">
      <c r="L411" s="22">
        <v>408</v>
      </c>
      <c r="M411" s="17">
        <v>28.251082123577493</v>
      </c>
    </row>
    <row r="412" spans="12:13" x14ac:dyDescent="0.2">
      <c r="L412" s="22">
        <v>409</v>
      </c>
      <c r="M412" s="17">
        <v>31.711050807626076</v>
      </c>
    </row>
    <row r="413" spans="12:13" x14ac:dyDescent="0.2">
      <c r="L413" s="22">
        <v>410</v>
      </c>
      <c r="M413" s="17">
        <v>38.533363556447235</v>
      </c>
    </row>
    <row r="414" spans="12:13" x14ac:dyDescent="0.2">
      <c r="L414" s="22">
        <v>411</v>
      </c>
      <c r="M414" s="17">
        <v>37.364011847942201</v>
      </c>
    </row>
    <row r="415" spans="12:13" x14ac:dyDescent="0.2">
      <c r="L415" s="22">
        <v>412</v>
      </c>
      <c r="M415" s="17">
        <v>33.744016197464816</v>
      </c>
    </row>
    <row r="416" spans="12:13" x14ac:dyDescent="0.2">
      <c r="L416" s="22">
        <v>413</v>
      </c>
      <c r="M416" s="17">
        <v>26.801396127525706</v>
      </c>
    </row>
    <row r="417" spans="12:13" x14ac:dyDescent="0.2">
      <c r="L417" s="22">
        <v>414</v>
      </c>
      <c r="M417" s="17">
        <v>35.810878976757401</v>
      </c>
    </row>
    <row r="418" spans="12:13" x14ac:dyDescent="0.2">
      <c r="L418" s="22">
        <v>415</v>
      </c>
      <c r="M418" s="17">
        <v>33.561664115960006</v>
      </c>
    </row>
    <row r="419" spans="12:13" x14ac:dyDescent="0.2">
      <c r="L419" s="22">
        <v>416</v>
      </c>
      <c r="M419" s="17">
        <v>28.910677454610216</v>
      </c>
    </row>
    <row r="420" spans="12:13" x14ac:dyDescent="0.2">
      <c r="L420" s="22">
        <v>417</v>
      </c>
      <c r="M420" s="17">
        <v>43.730456676929506</v>
      </c>
    </row>
    <row r="421" spans="12:13" x14ac:dyDescent="0.2">
      <c r="L421" s="22">
        <v>418</v>
      </c>
      <c r="M421" s="17">
        <v>25.012819828589478</v>
      </c>
    </row>
    <row r="422" spans="12:13" x14ac:dyDescent="0.2">
      <c r="L422" s="22">
        <v>419</v>
      </c>
      <c r="M422" s="17">
        <v>33.463039926715823</v>
      </c>
    </row>
    <row r="423" spans="12:13" x14ac:dyDescent="0.2">
      <c r="L423" s="22">
        <v>420</v>
      </c>
      <c r="M423" s="17">
        <v>36.393933740571534</v>
      </c>
    </row>
    <row r="424" spans="12:13" x14ac:dyDescent="0.2">
      <c r="L424" s="22">
        <v>421</v>
      </c>
      <c r="M424" s="17">
        <v>27.505245568173265</v>
      </c>
    </row>
    <row r="425" spans="12:13" x14ac:dyDescent="0.2">
      <c r="L425" s="22">
        <v>422</v>
      </c>
      <c r="M425" s="17">
        <v>26.548064924739148</v>
      </c>
    </row>
    <row r="426" spans="12:13" x14ac:dyDescent="0.2">
      <c r="L426" s="22">
        <v>423</v>
      </c>
      <c r="M426" s="17">
        <v>34.529420457556029</v>
      </c>
    </row>
    <row r="427" spans="12:13" x14ac:dyDescent="0.2">
      <c r="L427" s="22">
        <v>424</v>
      </c>
      <c r="M427" s="17">
        <v>28.533745484742816</v>
      </c>
    </row>
    <row r="428" spans="12:13" x14ac:dyDescent="0.2">
      <c r="L428" s="22">
        <v>425</v>
      </c>
      <c r="M428" s="17">
        <v>39.960737292574038</v>
      </c>
    </row>
    <row r="429" spans="12:13" x14ac:dyDescent="0.2">
      <c r="L429" s="22">
        <v>426</v>
      </c>
      <c r="M429" s="17">
        <v>38.138994421347142</v>
      </c>
    </row>
    <row r="430" spans="12:13" x14ac:dyDescent="0.2">
      <c r="L430" s="22">
        <v>427</v>
      </c>
      <c r="M430" s="17">
        <v>23.144605084395671</v>
      </c>
    </row>
    <row r="431" spans="12:13" x14ac:dyDescent="0.2">
      <c r="L431" s="22">
        <v>428</v>
      </c>
      <c r="M431" s="17">
        <v>33.12164045830977</v>
      </c>
    </row>
    <row r="432" spans="12:13" x14ac:dyDescent="0.2">
      <c r="L432" s="22">
        <v>429</v>
      </c>
      <c r="M432" s="17">
        <v>35.664264456905514</v>
      </c>
    </row>
    <row r="433" spans="12:13" x14ac:dyDescent="0.2">
      <c r="L433" s="22">
        <v>430</v>
      </c>
      <c r="M433" s="17">
        <v>33.540382283844025</v>
      </c>
    </row>
    <row r="434" spans="12:13" x14ac:dyDescent="0.2">
      <c r="L434" s="22">
        <v>431</v>
      </c>
      <c r="M434" s="17">
        <v>38.851587995475349</v>
      </c>
    </row>
    <row r="435" spans="12:13" x14ac:dyDescent="0.2">
      <c r="L435" s="22">
        <v>432</v>
      </c>
      <c r="M435" s="17">
        <v>32.510895813403906</v>
      </c>
    </row>
    <row r="436" spans="12:13" x14ac:dyDescent="0.2">
      <c r="L436" s="22">
        <v>433</v>
      </c>
      <c r="M436" s="17">
        <v>38.720335944274346</v>
      </c>
    </row>
    <row r="437" spans="12:13" x14ac:dyDescent="0.2">
      <c r="L437" s="22">
        <v>434</v>
      </c>
      <c r="M437" s="17">
        <v>40.692739505047825</v>
      </c>
    </row>
    <row r="438" spans="12:13" x14ac:dyDescent="0.2">
      <c r="L438" s="22">
        <v>435</v>
      </c>
      <c r="M438" s="17">
        <v>19.386029599018716</v>
      </c>
    </row>
    <row r="439" spans="12:13" x14ac:dyDescent="0.2">
      <c r="L439" s="22">
        <v>436</v>
      </c>
      <c r="M439" s="17">
        <v>29.38134011571783</v>
      </c>
    </row>
    <row r="440" spans="12:13" x14ac:dyDescent="0.2">
      <c r="L440" s="22">
        <v>437</v>
      </c>
      <c r="M440" s="17">
        <v>30.93383147296306</v>
      </c>
    </row>
    <row r="441" spans="12:13" x14ac:dyDescent="0.2">
      <c r="L441" s="22">
        <v>438</v>
      </c>
      <c r="M441" s="17">
        <v>30.656158396148491</v>
      </c>
    </row>
    <row r="442" spans="12:13" x14ac:dyDescent="0.2">
      <c r="L442" s="22">
        <v>439</v>
      </c>
      <c r="M442" s="17">
        <v>31.703128126073818</v>
      </c>
    </row>
    <row r="443" spans="12:13" x14ac:dyDescent="0.2">
      <c r="L443" s="22">
        <v>440</v>
      </c>
      <c r="M443" s="17">
        <v>38.519191145001386</v>
      </c>
    </row>
    <row r="444" spans="12:13" x14ac:dyDescent="0.2">
      <c r="L444" s="22">
        <v>441</v>
      </c>
      <c r="M444" s="17">
        <v>35.930309340259953</v>
      </c>
    </row>
    <row r="445" spans="12:13" x14ac:dyDescent="0.2">
      <c r="L445" s="22">
        <v>442</v>
      </c>
      <c r="M445" s="17">
        <v>34.316395622618444</v>
      </c>
    </row>
    <row r="446" spans="12:13" x14ac:dyDescent="0.2">
      <c r="L446" s="22">
        <v>443</v>
      </c>
      <c r="M446" s="17">
        <v>26.469047552194965</v>
      </c>
    </row>
    <row r="447" spans="12:13" x14ac:dyDescent="0.2">
      <c r="L447" s="22">
        <v>444</v>
      </c>
      <c r="M447" s="17">
        <v>37.622224217398667</v>
      </c>
    </row>
    <row r="448" spans="12:13" x14ac:dyDescent="0.2">
      <c r="L448" s="22">
        <v>445</v>
      </c>
      <c r="M448" s="17">
        <v>34.839601224387238</v>
      </c>
    </row>
    <row r="449" spans="12:13" x14ac:dyDescent="0.2">
      <c r="L449" s="22">
        <v>446</v>
      </c>
      <c r="M449" s="17">
        <v>28.28964430731051</v>
      </c>
    </row>
    <row r="450" spans="12:13" x14ac:dyDescent="0.2">
      <c r="L450" s="22">
        <v>447</v>
      </c>
      <c r="M450" s="17">
        <v>39.619551227315995</v>
      </c>
    </row>
    <row r="451" spans="12:13" x14ac:dyDescent="0.2">
      <c r="L451" s="22">
        <v>448</v>
      </c>
      <c r="M451" s="17">
        <v>22.787122560045361</v>
      </c>
    </row>
    <row r="452" spans="12:13" x14ac:dyDescent="0.2">
      <c r="L452" s="22">
        <v>449</v>
      </c>
      <c r="M452" s="17">
        <v>31.236084356656875</v>
      </c>
    </row>
    <row r="453" spans="12:13" x14ac:dyDescent="0.2">
      <c r="L453" s="22">
        <v>450</v>
      </c>
      <c r="M453" s="17">
        <v>36.307265364487023</v>
      </c>
    </row>
    <row r="454" spans="12:13" x14ac:dyDescent="0.2">
      <c r="L454" s="22">
        <v>451</v>
      </c>
      <c r="M454" s="17">
        <v>36.10657196982946</v>
      </c>
    </row>
    <row r="455" spans="12:13" x14ac:dyDescent="0.2">
      <c r="L455" s="22">
        <v>452</v>
      </c>
      <c r="M455" s="17">
        <v>30.240281165465642</v>
      </c>
    </row>
    <row r="456" spans="12:13" x14ac:dyDescent="0.2">
      <c r="L456" s="22">
        <v>453</v>
      </c>
      <c r="M456" s="17">
        <v>36.26452413653346</v>
      </c>
    </row>
    <row r="457" spans="12:13" x14ac:dyDescent="0.2">
      <c r="L457" s="22">
        <v>454</v>
      </c>
      <c r="M457" s="17">
        <v>30.974285069740848</v>
      </c>
    </row>
    <row r="458" spans="12:13" x14ac:dyDescent="0.2">
      <c r="L458" s="22">
        <v>455</v>
      </c>
      <c r="M458" s="17">
        <v>28.45873374298348</v>
      </c>
    </row>
    <row r="459" spans="12:13" x14ac:dyDescent="0.2">
      <c r="L459" s="22">
        <v>456</v>
      </c>
      <c r="M459" s="17">
        <v>32.395408259130477</v>
      </c>
    </row>
    <row r="460" spans="12:13" x14ac:dyDescent="0.2">
      <c r="L460" s="22">
        <v>457</v>
      </c>
      <c r="M460" s="17">
        <v>30.901400223107871</v>
      </c>
    </row>
    <row r="461" spans="12:13" x14ac:dyDescent="0.2">
      <c r="L461" s="22">
        <v>458</v>
      </c>
      <c r="M461" s="17">
        <v>27.182693231661695</v>
      </c>
    </row>
    <row r="462" spans="12:13" x14ac:dyDescent="0.2">
      <c r="L462" s="22">
        <v>459</v>
      </c>
      <c r="M462" s="17">
        <v>29.427483414077919</v>
      </c>
    </row>
    <row r="463" spans="12:13" x14ac:dyDescent="0.2">
      <c r="L463" s="22">
        <v>460</v>
      </c>
      <c r="M463" s="17">
        <v>30.735665602310377</v>
      </c>
    </row>
    <row r="464" spans="12:13" x14ac:dyDescent="0.2">
      <c r="L464" s="22">
        <v>461</v>
      </c>
      <c r="M464" s="17">
        <v>39.588871863771793</v>
      </c>
    </row>
    <row r="465" spans="12:13" x14ac:dyDescent="0.2">
      <c r="L465" s="22">
        <v>462</v>
      </c>
      <c r="M465" s="17">
        <v>29.765815004099288</v>
      </c>
    </row>
    <row r="466" spans="12:13" x14ac:dyDescent="0.2">
      <c r="L466" s="22">
        <v>463</v>
      </c>
      <c r="M466" s="17">
        <v>37.929162942910565</v>
      </c>
    </row>
    <row r="467" spans="12:13" x14ac:dyDescent="0.2">
      <c r="L467" s="22">
        <v>464</v>
      </c>
      <c r="M467" s="17">
        <v>39.427760831164463</v>
      </c>
    </row>
    <row r="468" spans="12:13" x14ac:dyDescent="0.2">
      <c r="L468" s="22">
        <v>465</v>
      </c>
      <c r="M468" s="17">
        <v>32.040298650323685</v>
      </c>
    </row>
    <row r="469" spans="12:13" x14ac:dyDescent="0.2">
      <c r="L469" s="22">
        <v>466</v>
      </c>
      <c r="M469" s="17">
        <v>37.893978212702535</v>
      </c>
    </row>
    <row r="470" spans="12:13" x14ac:dyDescent="0.2">
      <c r="L470" s="22">
        <v>467</v>
      </c>
      <c r="M470" s="17">
        <v>33.596358646824513</v>
      </c>
    </row>
    <row r="471" spans="12:13" x14ac:dyDescent="0.2">
      <c r="L471" s="22">
        <v>468</v>
      </c>
      <c r="M471" s="17">
        <v>34.149331726546841</v>
      </c>
    </row>
    <row r="472" spans="12:13" x14ac:dyDescent="0.2">
      <c r="L472" s="22">
        <v>469</v>
      </c>
      <c r="M472" s="17">
        <v>35.69276527123796</v>
      </c>
    </row>
    <row r="473" spans="12:13" x14ac:dyDescent="0.2">
      <c r="L473" s="22">
        <v>470</v>
      </c>
      <c r="M473" s="17">
        <v>29.832537833647958</v>
      </c>
    </row>
    <row r="474" spans="12:13" x14ac:dyDescent="0.2">
      <c r="L474" s="22">
        <v>471</v>
      </c>
      <c r="M474" s="17">
        <v>32.441342968728634</v>
      </c>
    </row>
    <row r="475" spans="12:13" x14ac:dyDescent="0.2">
      <c r="L475" s="22">
        <v>472</v>
      </c>
      <c r="M475" s="17">
        <v>26.831857009551612</v>
      </c>
    </row>
    <row r="476" spans="12:13" x14ac:dyDescent="0.2">
      <c r="L476" s="22">
        <v>473</v>
      </c>
      <c r="M476" s="17">
        <v>30.66784475965207</v>
      </c>
    </row>
    <row r="477" spans="12:13" x14ac:dyDescent="0.2">
      <c r="L477" s="22">
        <v>474</v>
      </c>
      <c r="M477" s="17">
        <v>40.063340801172743</v>
      </c>
    </row>
    <row r="478" spans="12:13" x14ac:dyDescent="0.2">
      <c r="L478" s="22">
        <v>475</v>
      </c>
      <c r="M478" s="17">
        <v>35.131510472396734</v>
      </c>
    </row>
    <row r="479" spans="12:13" x14ac:dyDescent="0.2">
      <c r="L479" s="22">
        <v>476</v>
      </c>
      <c r="M479" s="17">
        <v>27.684099806961292</v>
      </c>
    </row>
    <row r="480" spans="12:13" x14ac:dyDescent="0.2">
      <c r="L480" s="22">
        <v>477</v>
      </c>
      <c r="M480" s="17">
        <v>34.11879822230258</v>
      </c>
    </row>
    <row r="481" spans="12:13" x14ac:dyDescent="0.2">
      <c r="L481" s="22">
        <v>478</v>
      </c>
      <c r="M481" s="17">
        <v>30.847343908621188</v>
      </c>
    </row>
    <row r="482" spans="12:13" x14ac:dyDescent="0.2">
      <c r="L482" s="22">
        <v>479</v>
      </c>
      <c r="M482" s="17">
        <v>32.112039126517026</v>
      </c>
    </row>
    <row r="483" spans="12:13" x14ac:dyDescent="0.2">
      <c r="L483" s="22">
        <v>480</v>
      </c>
      <c r="M483" s="17">
        <v>31.274055238250885</v>
      </c>
    </row>
    <row r="484" spans="12:13" x14ac:dyDescent="0.2">
      <c r="L484" s="22">
        <v>481</v>
      </c>
      <c r="M484" s="17">
        <v>40.524655707992757</v>
      </c>
    </row>
    <row r="485" spans="12:13" x14ac:dyDescent="0.2">
      <c r="L485" s="22">
        <v>482</v>
      </c>
      <c r="M485" s="17">
        <v>37.729298041871715</v>
      </c>
    </row>
    <row r="486" spans="12:13" x14ac:dyDescent="0.2">
      <c r="L486" s="22">
        <v>483</v>
      </c>
      <c r="M486" s="17">
        <v>32.779629351473254</v>
      </c>
    </row>
    <row r="487" spans="12:13" x14ac:dyDescent="0.2">
      <c r="L487" s="22">
        <v>484</v>
      </c>
      <c r="M487" s="17">
        <v>33.179879734404601</v>
      </c>
    </row>
    <row r="488" spans="12:13" x14ac:dyDescent="0.2">
      <c r="L488" s="22">
        <v>485</v>
      </c>
      <c r="M488" s="17">
        <v>28.974235564494755</v>
      </c>
    </row>
    <row r="489" spans="12:13" x14ac:dyDescent="0.2">
      <c r="L489" s="22">
        <v>486</v>
      </c>
      <c r="M489" s="17">
        <v>33.728038339735086</v>
      </c>
    </row>
    <row r="490" spans="12:13" x14ac:dyDescent="0.2">
      <c r="L490" s="22">
        <v>487</v>
      </c>
      <c r="M490" s="17">
        <v>32.938235539308934</v>
      </c>
    </row>
    <row r="491" spans="12:13" x14ac:dyDescent="0.2">
      <c r="L491" s="22">
        <v>488</v>
      </c>
      <c r="M491" s="17">
        <v>30.315057105008606</v>
      </c>
    </row>
    <row r="492" spans="12:13" x14ac:dyDescent="0.2">
      <c r="L492" s="22">
        <v>489</v>
      </c>
      <c r="M492" s="17">
        <v>40.676037299373405</v>
      </c>
    </row>
    <row r="493" spans="12:13" x14ac:dyDescent="0.2">
      <c r="L493" s="22">
        <v>490</v>
      </c>
      <c r="M493" s="17">
        <v>26.287159349860406</v>
      </c>
    </row>
    <row r="494" spans="12:13" x14ac:dyDescent="0.2">
      <c r="L494" s="22">
        <v>491</v>
      </c>
      <c r="M494" s="17">
        <v>32.082878887742602</v>
      </c>
    </row>
    <row r="495" spans="12:13" x14ac:dyDescent="0.2">
      <c r="L495" s="22">
        <v>492</v>
      </c>
      <c r="M495" s="17">
        <v>30.959526061647153</v>
      </c>
    </row>
    <row r="496" spans="12:13" x14ac:dyDescent="0.2">
      <c r="L496" s="22">
        <v>493</v>
      </c>
      <c r="M496" s="17">
        <v>29.594295793419896</v>
      </c>
    </row>
    <row r="497" spans="12:13" x14ac:dyDescent="0.2">
      <c r="L497" s="22">
        <v>494</v>
      </c>
      <c r="M497" s="17">
        <v>35.521324482513769</v>
      </c>
    </row>
    <row r="498" spans="12:13" x14ac:dyDescent="0.2">
      <c r="L498" s="22">
        <v>495</v>
      </c>
      <c r="M498" s="17">
        <v>29.241184932989835</v>
      </c>
    </row>
    <row r="499" spans="12:13" x14ac:dyDescent="0.2">
      <c r="L499" s="22">
        <v>496</v>
      </c>
      <c r="M499" s="17">
        <v>32.366272121545684</v>
      </c>
    </row>
    <row r="500" spans="12:13" x14ac:dyDescent="0.2">
      <c r="L500" s="22">
        <v>497</v>
      </c>
      <c r="M500" s="17">
        <v>30.34298011289513</v>
      </c>
    </row>
    <row r="501" spans="12:13" x14ac:dyDescent="0.2">
      <c r="L501" s="22">
        <v>498</v>
      </c>
      <c r="M501" s="17">
        <v>28.805239481106227</v>
      </c>
    </row>
    <row r="502" spans="12:13" x14ac:dyDescent="0.2">
      <c r="L502" s="22">
        <v>499</v>
      </c>
      <c r="M502" s="17">
        <v>23.417224667380353</v>
      </c>
    </row>
    <row r="503" spans="12:13" ht="17" thickBot="1" x14ac:dyDescent="0.25">
      <c r="L503" s="46">
        <v>500</v>
      </c>
      <c r="M503" s="28">
        <v>37.721707816452323</v>
      </c>
    </row>
    <row r="504" spans="12:13" ht="17" thickTop="1" x14ac:dyDescent="0.2"/>
  </sheetData>
  <sortState xmlns:xlrd2="http://schemas.microsoft.com/office/spreadsheetml/2017/richdata2" ref="A4:B5">
    <sortCondition ref="B3"/>
  </sortState>
  <mergeCells count="13">
    <mergeCell ref="L2:M2"/>
    <mergeCell ref="D20:D36"/>
    <mergeCell ref="A2:B2"/>
    <mergeCell ref="A22:B22"/>
    <mergeCell ref="D2:J2"/>
    <mergeCell ref="E20:J24"/>
    <mergeCell ref="E25:J30"/>
    <mergeCell ref="D11:I11"/>
    <mergeCell ref="E33:J36"/>
    <mergeCell ref="E31:J32"/>
    <mergeCell ref="D4:I4"/>
    <mergeCell ref="D8:J9"/>
    <mergeCell ref="D15:J16"/>
  </mergeCells>
  <dataValidations count="2">
    <dataValidation type="list" allowBlank="1" showInputMessage="1" showErrorMessage="1" errorTitle="Invalid input" error="Choose from the drop down box" promptTitle="Selection" prompt="Choose a rating between 1 and 5" sqref="B4:B5 B11:B15" xr:uid="{DC77F23B-8E37-BC44-B11B-5BDE39A781C3}">
      <formula1>"1,2,3,4,5"</formula1>
    </dataValidation>
    <dataValidation type="list" allowBlank="1" showInputMessage="1" showErrorMessage="1" sqref="B17 B7" xr:uid="{3150832A-2FC1-5346-B203-58648223DF1B}">
      <formula1>"1,2,3,4,5"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LossEvents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2020-04-21T22:08:06Z</dcterms:created>
  <dcterms:modified xsi:type="dcterms:W3CDTF">2020-04-28T18:54:34Z</dcterms:modified>
</cp:coreProperties>
</file>