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2.xml" ContentType="application/vnd.openxmlformats-officedocument.spreadsheetml.chartshee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Temp" sheetId="4" r:id="rId1"/>
    <sheet name="DiagrammVoltage" sheetId="5" r:id="rId2"/>
    <sheet name="DiagrammSoC" sheetId="6" r:id="rId3"/>
    <sheet name="SoF" sheetId="1" r:id="rId4"/>
    <sheet name="Parameter" sheetId="2" r:id="rId5"/>
    <sheet name="Tabelle3" sheetId="3" r:id="rId6"/>
  </sheets>
  <definedNames>
    <definedName name="asdf">Parameter!$B$5</definedName>
    <definedName name="CutoffSocCha">Parameter!$B$15</definedName>
    <definedName name="CutoffSocCha_Alarm">Parameter!$E$15</definedName>
    <definedName name="CutoffSocCha_Error">Parameter!$F$15</definedName>
    <definedName name="CutoffSocCha_Warning">Parameter!$D$15</definedName>
    <definedName name="CutoffSocDis">Parameter!$B$14</definedName>
    <definedName name="CutoffSocDis_Alarm">Parameter!$E$14</definedName>
    <definedName name="CutoffSocDis_Error">Parameter!$F$14</definedName>
    <definedName name="CutoffSocDis_Warning">Parameter!$D$14</definedName>
    <definedName name="CutoffTempHighCha">Parameter!$B$6</definedName>
    <definedName name="CutoffTempHighCha_Alarm">Parameter!$E$6</definedName>
    <definedName name="CutoffTempHighCha_Error">Parameter!$F$6</definedName>
    <definedName name="CutoffTempHighCha_Warning">Parameter!$D$6</definedName>
    <definedName name="CutoffTempHighDis">Parameter!$B$5</definedName>
    <definedName name="CutoffTempHighDis_Alarm">Parameter!$E$5</definedName>
    <definedName name="CutoffTempHighDis_Error">Parameter!$F$5</definedName>
    <definedName name="CutoffTempHighDis_Warning">Parameter!$D$5</definedName>
    <definedName name="CutoffTempLowCha">Parameter!$B$10</definedName>
    <definedName name="CutoffTempLowCha_Alarm">Parameter!$E$10</definedName>
    <definedName name="CutoffTempLowCha_Error">Parameter!$F$10</definedName>
    <definedName name="CutoffTempLowCha_Warning">Parameter!$D$10</definedName>
    <definedName name="CutoffTempLowDis">Parameter!$B$9</definedName>
    <definedName name="CutoffTempLowDis_Alarm">Parameter!$E$9</definedName>
    <definedName name="CutoffTempLowDis_Error">Parameter!$F$9</definedName>
    <definedName name="CutoffTempLowDis_Warning">Parameter!$D$9</definedName>
    <definedName name="CutoffVoltCha">Parameter!$B$20</definedName>
    <definedName name="CutoffVoltCha_Alarm">Parameter!$E$20</definedName>
    <definedName name="CutoffVoltCha_Error">Parameter!$F$20</definedName>
    <definedName name="CutoffVoltCha_Warning">Parameter!$D$20</definedName>
    <definedName name="CutoffVoltDis">Parameter!$B$19</definedName>
    <definedName name="CutoffVoltDis_Alarm">Parameter!$E$19</definedName>
    <definedName name="CutoffVoltDis_Error">Parameter!$F$19</definedName>
    <definedName name="CutoffVoltDis_Warning">Parameter!$D$19</definedName>
    <definedName name="LimitSocCha">Parameter!$B$17</definedName>
    <definedName name="LimitSocCha_Alarm">Parameter!$E$17</definedName>
    <definedName name="LimitSocCha_Error">Parameter!$F$17</definedName>
    <definedName name="LimitSocCha_Warning">Parameter!$D$17</definedName>
    <definedName name="LimitSocDis">Parameter!$B$16</definedName>
    <definedName name="LimitSocDis_Alarm">Parameter!$E$16</definedName>
    <definedName name="LimitSocDis_Error">Parameter!$F$16</definedName>
    <definedName name="LimitSocDis_Warning">Parameter!$D$16</definedName>
    <definedName name="LimitTempHighCha">Parameter!$B$8</definedName>
    <definedName name="LimitTempHighCha_Alarm">Parameter!$E$8</definedName>
    <definedName name="LimitTempHighCha_Error">Parameter!$F$8</definedName>
    <definedName name="LimitTempHighCha_Warning">Parameter!$D$8</definedName>
    <definedName name="LimitTempHighDis">Parameter!$B$7</definedName>
    <definedName name="LimitTempHighDis_Alarm">Parameter!$E$7</definedName>
    <definedName name="LimitTempHighDis_Error">Parameter!$F$7</definedName>
    <definedName name="LimitTempHighDis_Warning">Parameter!$D$7</definedName>
    <definedName name="LimitTempLowCha">Parameter!$B$12</definedName>
    <definedName name="LimitTempLowCha_Alarm">Parameter!$E$12</definedName>
    <definedName name="LimitTempLowCha_Error">Parameter!$F$12</definedName>
    <definedName name="LimitTempLowCha_Warning">Parameter!$D$12</definedName>
    <definedName name="LimitTempLowDis">Parameter!$B$11</definedName>
    <definedName name="LimitTempLowDis_Alarm">Parameter!$E$11</definedName>
    <definedName name="LimitTempLowDis_Error">Parameter!$F$11</definedName>
    <definedName name="LimitTempLowDis_Warning">Parameter!$D$11</definedName>
    <definedName name="LimitVoltCha">Parameter!$B$22</definedName>
    <definedName name="LimitVoltCha_Alarm">Parameter!$E$22</definedName>
    <definedName name="LimitVoltCha_Error">Parameter!$F$22</definedName>
    <definedName name="LimitVoltCha_Warning">Parameter!$D$22</definedName>
    <definedName name="LimitVoltDis">Parameter!$B$21</definedName>
    <definedName name="LimitVoltDis_Alarm">Parameter!$E$21</definedName>
    <definedName name="LimitVoltDis_Error">Parameter!$F$21</definedName>
    <definedName name="LimitVoltDis_Warning">Parameter!$D$21</definedName>
    <definedName name="MaxIContCha">Parameter!$B$3</definedName>
    <definedName name="MaxIContCha_Alarm">Parameter!$E$3</definedName>
    <definedName name="MaxIContCha_Error">Parameter!$F$3</definedName>
    <definedName name="MaxIContCha_Warning">Parameter!$D$3</definedName>
    <definedName name="MaxIContDis">Parameter!$B$2</definedName>
    <definedName name="MaxIContDis_Alarm">Parameter!$E$2</definedName>
    <definedName name="MaxIContDis_Error">Parameter!$F$2</definedName>
    <definedName name="MaxIContDis_Warning">Parameter!$D$2</definedName>
    <definedName name="MaxILimpHome">Parameter!$B$4</definedName>
    <definedName name="MaxILimpHome_Alarm">Parameter!$E$4</definedName>
    <definedName name="MaxILimpHome_Error">Parameter!$F$4</definedName>
    <definedName name="MaxILimpHome_Warning">Parameter!$D$4</definedName>
    <definedName name="Parameter_Cut_off_Temperature_high_Discharge_Derating">Parameter!$B$5</definedName>
  </definedNam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M4" i="1"/>
  <c r="M5" i="1" s="1"/>
  <c r="M6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K3" i="1"/>
  <c r="I4" i="1"/>
  <c r="I5" i="1" s="1"/>
  <c r="G3" i="1"/>
  <c r="E4" i="1"/>
  <c r="G4" i="1" s="1"/>
  <c r="AE4" i="1"/>
  <c r="AE3" i="1"/>
  <c r="AD3" i="1"/>
  <c r="AC4" i="1"/>
  <c r="AD4" i="1" s="1"/>
  <c r="AA3" i="1"/>
  <c r="Z3" i="1"/>
  <c r="Y4" i="1"/>
  <c r="AA4" i="1" s="1"/>
  <c r="W3" i="1"/>
  <c r="V3" i="1"/>
  <c r="AV3" i="1"/>
  <c r="AU3" i="1"/>
  <c r="AR3" i="1"/>
  <c r="AQ3" i="1"/>
  <c r="AN3" i="1"/>
  <c r="AM3" i="1"/>
  <c r="U4" i="1"/>
  <c r="W4" i="1" s="1"/>
  <c r="K5" i="1" l="1"/>
  <c r="V4" i="1"/>
  <c r="Z4" i="1"/>
  <c r="M7" i="1"/>
  <c r="E5" i="1"/>
  <c r="K4" i="1"/>
  <c r="I6" i="1"/>
  <c r="AC5" i="1"/>
  <c r="Y5" i="1"/>
  <c r="U5" i="1"/>
  <c r="AT4" i="1"/>
  <c r="AP4" i="1"/>
  <c r="AL4" i="1"/>
  <c r="M8" i="1" l="1"/>
  <c r="AT5" i="1"/>
  <c r="AU4" i="1"/>
  <c r="AV4" i="1"/>
  <c r="W5" i="1"/>
  <c r="V5" i="1"/>
  <c r="K6" i="1"/>
  <c r="E6" i="1"/>
  <c r="G5" i="1"/>
  <c r="AM4" i="1"/>
  <c r="AN4" i="1"/>
  <c r="Z5" i="1"/>
  <c r="AA5" i="1"/>
  <c r="AQ4" i="1"/>
  <c r="AR4" i="1"/>
  <c r="AE5" i="1"/>
  <c r="AD5" i="1"/>
  <c r="I7" i="1"/>
  <c r="AC6" i="1"/>
  <c r="Y6" i="1"/>
  <c r="U6" i="1"/>
  <c r="AP5" i="1"/>
  <c r="AL5" i="1"/>
  <c r="C3" i="1"/>
  <c r="M9" i="1" l="1"/>
  <c r="W6" i="1"/>
  <c r="V6" i="1"/>
  <c r="K7" i="1"/>
  <c r="G6" i="1"/>
  <c r="E7" i="1"/>
  <c r="AN5" i="1"/>
  <c r="AM5" i="1"/>
  <c r="AA6" i="1"/>
  <c r="Z6" i="1"/>
  <c r="S8" i="1"/>
  <c r="AR5" i="1"/>
  <c r="AQ5" i="1"/>
  <c r="AE6" i="1"/>
  <c r="AD6" i="1"/>
  <c r="AT6" i="1"/>
  <c r="AV5" i="1"/>
  <c r="AU5" i="1"/>
  <c r="I8" i="1"/>
  <c r="AC7" i="1"/>
  <c r="Y7" i="1"/>
  <c r="U7" i="1"/>
  <c r="AP6" i="1"/>
  <c r="AL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S5" i="1"/>
  <c r="S6" i="1"/>
  <c r="S7" i="1"/>
  <c r="S3" i="1"/>
  <c r="M10" i="1" l="1"/>
  <c r="AM6" i="1"/>
  <c r="AN6" i="1"/>
  <c r="Z7" i="1"/>
  <c r="AA7" i="1"/>
  <c r="AQ6" i="1"/>
  <c r="AR6" i="1"/>
  <c r="AE7" i="1"/>
  <c r="AD7" i="1"/>
  <c r="G7" i="1"/>
  <c r="E8" i="1"/>
  <c r="V7" i="1"/>
  <c r="W7" i="1"/>
  <c r="K8" i="1"/>
  <c r="AV6" i="1"/>
  <c r="AU6" i="1"/>
  <c r="AT7" i="1"/>
  <c r="S9" i="1"/>
  <c r="I9" i="1"/>
  <c r="AC8" i="1"/>
  <c r="Y8" i="1"/>
  <c r="U8" i="1"/>
  <c r="AP7" i="1"/>
  <c r="AL7" i="1"/>
  <c r="AJ3" i="1"/>
  <c r="AI3" i="1"/>
  <c r="AH4" i="1"/>
  <c r="AJ4" i="1" s="1"/>
  <c r="R3" i="1"/>
  <c r="A4" i="1"/>
  <c r="M11" i="1" l="1"/>
  <c r="W8" i="1"/>
  <c r="V8" i="1"/>
  <c r="AM7" i="1"/>
  <c r="AN7" i="1"/>
  <c r="AA8" i="1"/>
  <c r="Z8" i="1"/>
  <c r="AR7" i="1"/>
  <c r="AQ7" i="1"/>
  <c r="AD8" i="1"/>
  <c r="AE8" i="1"/>
  <c r="G8" i="1"/>
  <c r="E9" i="1"/>
  <c r="A5" i="1"/>
  <c r="C5" i="1" s="1"/>
  <c r="C4" i="1"/>
  <c r="AV7" i="1"/>
  <c r="AU7" i="1"/>
  <c r="AT8" i="1"/>
  <c r="K9" i="1"/>
  <c r="S10" i="1"/>
  <c r="I10" i="1"/>
  <c r="AC9" i="1"/>
  <c r="Y9" i="1"/>
  <c r="U9" i="1"/>
  <c r="AP8" i="1"/>
  <c r="AL8" i="1"/>
  <c r="AH5" i="1"/>
  <c r="AH6" i="1" s="1"/>
  <c r="R4" i="1"/>
  <c r="AI4" i="1"/>
  <c r="A6" i="1" l="1"/>
  <c r="C6" i="1" s="1"/>
  <c r="M12" i="1"/>
  <c r="K10" i="1"/>
  <c r="AM8" i="1"/>
  <c r="AN8" i="1"/>
  <c r="Z9" i="1"/>
  <c r="AA9" i="1"/>
  <c r="S11" i="1"/>
  <c r="AU8" i="1"/>
  <c r="AV8" i="1"/>
  <c r="AT9" i="1"/>
  <c r="AQ8" i="1"/>
  <c r="AR8" i="1"/>
  <c r="AE9" i="1"/>
  <c r="AD9" i="1"/>
  <c r="G9" i="1"/>
  <c r="E10" i="1"/>
  <c r="V9" i="1"/>
  <c r="W9" i="1"/>
  <c r="I11" i="1"/>
  <c r="AC10" i="1"/>
  <c r="Y10" i="1"/>
  <c r="U10" i="1"/>
  <c r="AP9" i="1"/>
  <c r="AL9" i="1"/>
  <c r="AI5" i="1"/>
  <c r="R7" i="1"/>
  <c r="AJ5" i="1"/>
  <c r="R5" i="1"/>
  <c r="R6" i="1"/>
  <c r="AH7" i="1"/>
  <c r="AJ6" i="1"/>
  <c r="AI6" i="1"/>
  <c r="A7" i="1" l="1"/>
  <c r="C7" i="1" s="1"/>
  <c r="M13" i="1"/>
  <c r="AN9" i="1"/>
  <c r="AM9" i="1"/>
  <c r="AA10" i="1"/>
  <c r="Z10" i="1"/>
  <c r="AV9" i="1"/>
  <c r="AU9" i="1"/>
  <c r="AT10" i="1"/>
  <c r="AQ9" i="1"/>
  <c r="AR9" i="1"/>
  <c r="AE10" i="1"/>
  <c r="AD10" i="1"/>
  <c r="G10" i="1"/>
  <c r="E11" i="1"/>
  <c r="W10" i="1"/>
  <c r="V10" i="1"/>
  <c r="K11" i="1"/>
  <c r="S12" i="1"/>
  <c r="I12" i="1"/>
  <c r="AC11" i="1"/>
  <c r="Y11" i="1"/>
  <c r="U11" i="1"/>
  <c r="AP10" i="1"/>
  <c r="AL10" i="1"/>
  <c r="AH8" i="1"/>
  <c r="AI7" i="1"/>
  <c r="AJ7" i="1"/>
  <c r="R8" i="1"/>
  <c r="A8" i="1" l="1"/>
  <c r="C8" i="1" s="1"/>
  <c r="M14" i="1"/>
  <c r="V11" i="1"/>
  <c r="W11" i="1"/>
  <c r="K12" i="1"/>
  <c r="AV10" i="1"/>
  <c r="AU10" i="1"/>
  <c r="AT11" i="1"/>
  <c r="AM10" i="1"/>
  <c r="AN10" i="1"/>
  <c r="AA11" i="1"/>
  <c r="Z11" i="1"/>
  <c r="S13" i="1"/>
  <c r="AQ10" i="1"/>
  <c r="AR10" i="1"/>
  <c r="AD11" i="1"/>
  <c r="AE11" i="1"/>
  <c r="G11" i="1"/>
  <c r="E12" i="1"/>
  <c r="I13" i="1"/>
  <c r="AC12" i="1"/>
  <c r="Y12" i="1"/>
  <c r="U12" i="1"/>
  <c r="AP11" i="1"/>
  <c r="AL11" i="1"/>
  <c r="R9" i="1"/>
  <c r="AH9" i="1"/>
  <c r="AJ8" i="1"/>
  <c r="AI8" i="1"/>
  <c r="A9" i="1" l="1"/>
  <c r="C9" i="1" s="1"/>
  <c r="M15" i="1"/>
  <c r="AR11" i="1"/>
  <c r="AQ11" i="1"/>
  <c r="AD12" i="1"/>
  <c r="AE12" i="1"/>
  <c r="G12" i="1"/>
  <c r="E13" i="1"/>
  <c r="W12" i="1"/>
  <c r="V12" i="1"/>
  <c r="K13" i="1"/>
  <c r="AV11" i="1"/>
  <c r="AU11" i="1"/>
  <c r="AT12" i="1"/>
  <c r="AM11" i="1"/>
  <c r="AN11" i="1"/>
  <c r="AA12" i="1"/>
  <c r="Z12" i="1"/>
  <c r="S14" i="1"/>
  <c r="I14" i="1"/>
  <c r="AC13" i="1"/>
  <c r="Y13" i="1"/>
  <c r="U13" i="1"/>
  <c r="AP12" i="1"/>
  <c r="AL12" i="1"/>
  <c r="AH10" i="1"/>
  <c r="AJ9" i="1"/>
  <c r="AI9" i="1"/>
  <c r="R10" i="1"/>
  <c r="A10" i="1"/>
  <c r="C10" i="1" s="1"/>
  <c r="M16" i="1" l="1"/>
  <c r="W13" i="1"/>
  <c r="V13" i="1"/>
  <c r="K14" i="1"/>
  <c r="AM12" i="1"/>
  <c r="AN12" i="1"/>
  <c r="Z13" i="1"/>
  <c r="AA13" i="1"/>
  <c r="S15" i="1"/>
  <c r="AQ12" i="1"/>
  <c r="AR12" i="1"/>
  <c r="AE13" i="1"/>
  <c r="AD13" i="1"/>
  <c r="G13" i="1"/>
  <c r="E14" i="1"/>
  <c r="AU12" i="1"/>
  <c r="AV12" i="1"/>
  <c r="AT13" i="1"/>
  <c r="I15" i="1"/>
  <c r="AC14" i="1"/>
  <c r="Y14" i="1"/>
  <c r="U14" i="1"/>
  <c r="AP13" i="1"/>
  <c r="AL13" i="1"/>
  <c r="R11" i="1"/>
  <c r="AH11" i="1"/>
  <c r="AJ10" i="1"/>
  <c r="AI10" i="1"/>
  <c r="A11" i="1"/>
  <c r="C11" i="1" s="1"/>
  <c r="M17" i="1" l="1"/>
  <c r="AQ13" i="1"/>
  <c r="AR13" i="1"/>
  <c r="AE14" i="1"/>
  <c r="AD14" i="1"/>
  <c r="G14" i="1"/>
  <c r="E15" i="1"/>
  <c r="AU13" i="1"/>
  <c r="AV13" i="1"/>
  <c r="AT14" i="1"/>
  <c r="W14" i="1"/>
  <c r="V14" i="1"/>
  <c r="K15" i="1"/>
  <c r="AN13" i="1"/>
  <c r="AM13" i="1"/>
  <c r="AA14" i="1"/>
  <c r="Z14" i="1"/>
  <c r="S16" i="1"/>
  <c r="I16" i="1"/>
  <c r="AC15" i="1"/>
  <c r="Y15" i="1"/>
  <c r="U15" i="1"/>
  <c r="AP14" i="1"/>
  <c r="AL14" i="1"/>
  <c r="AH12" i="1"/>
  <c r="AI11" i="1"/>
  <c r="AJ11" i="1"/>
  <c r="R12" i="1"/>
  <c r="A12" i="1"/>
  <c r="C12" i="1" s="1"/>
  <c r="M18" i="1" l="1"/>
  <c r="V15" i="1"/>
  <c r="W15" i="1"/>
  <c r="AN14" i="1"/>
  <c r="AM14" i="1"/>
  <c r="AA15" i="1"/>
  <c r="Z15" i="1"/>
  <c r="AQ14" i="1"/>
  <c r="AR14" i="1"/>
  <c r="AE15" i="1"/>
  <c r="AD15" i="1"/>
  <c r="G15" i="1"/>
  <c r="E16" i="1"/>
  <c r="AV14" i="1"/>
  <c r="AU14" i="1"/>
  <c r="AT15" i="1"/>
  <c r="K16" i="1"/>
  <c r="S17" i="1"/>
  <c r="I17" i="1"/>
  <c r="AC16" i="1"/>
  <c r="Y16" i="1"/>
  <c r="U16" i="1"/>
  <c r="AP15" i="1"/>
  <c r="AL15" i="1"/>
  <c r="R13" i="1"/>
  <c r="AH13" i="1"/>
  <c r="AJ12" i="1"/>
  <c r="AI12" i="1"/>
  <c r="A13" i="1"/>
  <c r="C13" i="1" s="1"/>
  <c r="M19" i="1" l="1"/>
  <c r="G16" i="1"/>
  <c r="E17" i="1"/>
  <c r="AM15" i="1"/>
  <c r="AN15" i="1"/>
  <c r="AA16" i="1"/>
  <c r="Z16" i="1"/>
  <c r="AU15" i="1"/>
  <c r="AV15" i="1"/>
  <c r="AT16" i="1"/>
  <c r="AR15" i="1"/>
  <c r="AQ15" i="1"/>
  <c r="AD16" i="1"/>
  <c r="AE16" i="1"/>
  <c r="W16" i="1"/>
  <c r="V16" i="1"/>
  <c r="K17" i="1"/>
  <c r="S18" i="1"/>
  <c r="I18" i="1"/>
  <c r="AC17" i="1"/>
  <c r="Y17" i="1"/>
  <c r="U17" i="1"/>
  <c r="AP16" i="1"/>
  <c r="AL16" i="1"/>
  <c r="AH14" i="1"/>
  <c r="AJ13" i="1"/>
  <c r="AI13" i="1"/>
  <c r="R14" i="1"/>
  <c r="A14" i="1"/>
  <c r="C14" i="1" s="1"/>
  <c r="M20" i="1" l="1"/>
  <c r="W17" i="1"/>
  <c r="V17" i="1"/>
  <c r="G17" i="1"/>
  <c r="E18" i="1"/>
  <c r="AM16" i="1"/>
  <c r="AN16" i="1"/>
  <c r="Z17" i="1"/>
  <c r="AA17" i="1"/>
  <c r="AR16" i="1"/>
  <c r="AQ16" i="1"/>
  <c r="AE17" i="1"/>
  <c r="AD17" i="1"/>
  <c r="K18" i="1"/>
  <c r="AV16" i="1"/>
  <c r="AU16" i="1"/>
  <c r="AT17" i="1"/>
  <c r="S19" i="1"/>
  <c r="I19" i="1"/>
  <c r="AC18" i="1"/>
  <c r="Y18" i="1"/>
  <c r="U18" i="1"/>
  <c r="AP17" i="1"/>
  <c r="AL17" i="1"/>
  <c r="R15" i="1"/>
  <c r="AH15" i="1"/>
  <c r="AJ14" i="1"/>
  <c r="AI14" i="1"/>
  <c r="A15" i="1"/>
  <c r="C15" i="1" s="1"/>
  <c r="M21" i="1" l="1"/>
  <c r="W18" i="1"/>
  <c r="V18" i="1"/>
  <c r="K19" i="1"/>
  <c r="AN17" i="1"/>
  <c r="AM17" i="1"/>
  <c r="AA18" i="1"/>
  <c r="Z18" i="1"/>
  <c r="AQ17" i="1"/>
  <c r="AR17" i="1"/>
  <c r="AE18" i="1"/>
  <c r="AD18" i="1"/>
  <c r="G18" i="1"/>
  <c r="E19" i="1"/>
  <c r="AU17" i="1"/>
  <c r="AV17" i="1"/>
  <c r="AT18" i="1"/>
  <c r="S20" i="1"/>
  <c r="I20" i="1"/>
  <c r="AC19" i="1"/>
  <c r="Y19" i="1"/>
  <c r="U19" i="1"/>
  <c r="AP18" i="1"/>
  <c r="AL18" i="1"/>
  <c r="AH16" i="1"/>
  <c r="AI15" i="1"/>
  <c r="AJ15" i="1"/>
  <c r="R16" i="1"/>
  <c r="A16" i="1"/>
  <c r="C16" i="1" s="1"/>
  <c r="M22" i="1" l="1"/>
  <c r="AV18" i="1"/>
  <c r="AU18" i="1"/>
  <c r="AT19" i="1"/>
  <c r="V19" i="1"/>
  <c r="W19" i="1"/>
  <c r="K20" i="1"/>
  <c r="AM18" i="1"/>
  <c r="AN18" i="1"/>
  <c r="AA19" i="1"/>
  <c r="Z19" i="1"/>
  <c r="AQ18" i="1"/>
  <c r="AR18" i="1"/>
  <c r="AD19" i="1"/>
  <c r="AE19" i="1"/>
  <c r="G19" i="1"/>
  <c r="E20" i="1"/>
  <c r="S21" i="1"/>
  <c r="I21" i="1"/>
  <c r="AC20" i="1"/>
  <c r="Y20" i="1"/>
  <c r="U20" i="1"/>
  <c r="AP19" i="1"/>
  <c r="AL19" i="1"/>
  <c r="AH17" i="1"/>
  <c r="AI16" i="1"/>
  <c r="AJ16" i="1"/>
  <c r="R17" i="1"/>
  <c r="A17" i="1"/>
  <c r="C17" i="1" s="1"/>
  <c r="M23" i="1" l="1"/>
  <c r="G20" i="1"/>
  <c r="E21" i="1"/>
  <c r="W20" i="1"/>
  <c r="V20" i="1"/>
  <c r="K21" i="1"/>
  <c r="AV19" i="1"/>
  <c r="AU19" i="1"/>
  <c r="AT20" i="1"/>
  <c r="AN19" i="1"/>
  <c r="AM19" i="1"/>
  <c r="Z20" i="1"/>
  <c r="AA20" i="1"/>
  <c r="S22" i="1"/>
  <c r="AR19" i="1"/>
  <c r="AQ19" i="1"/>
  <c r="AD20" i="1"/>
  <c r="AE20" i="1"/>
  <c r="I22" i="1"/>
  <c r="AC21" i="1"/>
  <c r="Y21" i="1"/>
  <c r="U21" i="1"/>
  <c r="AP20" i="1"/>
  <c r="AL20" i="1"/>
  <c r="R18" i="1"/>
  <c r="AH18" i="1"/>
  <c r="AJ17" i="1"/>
  <c r="AI17" i="1"/>
  <c r="A18" i="1"/>
  <c r="C18" i="1" s="1"/>
  <c r="M24" i="1" l="1"/>
  <c r="W21" i="1"/>
  <c r="V21" i="1"/>
  <c r="K22" i="1"/>
  <c r="G21" i="1"/>
  <c r="E22" i="1"/>
  <c r="AM20" i="1"/>
  <c r="AN20" i="1"/>
  <c r="Z21" i="1"/>
  <c r="AA21" i="1"/>
  <c r="S23" i="1"/>
  <c r="AU20" i="1"/>
  <c r="AV20" i="1"/>
  <c r="AT21" i="1"/>
  <c r="AQ20" i="1"/>
  <c r="AR20" i="1"/>
  <c r="AE21" i="1"/>
  <c r="AD21" i="1"/>
  <c r="I23" i="1"/>
  <c r="AC22" i="1"/>
  <c r="Y22" i="1"/>
  <c r="U22" i="1"/>
  <c r="AP21" i="1"/>
  <c r="AL21" i="1"/>
  <c r="AH19" i="1"/>
  <c r="AJ18" i="1"/>
  <c r="AI18" i="1"/>
  <c r="R19" i="1"/>
  <c r="A19" i="1"/>
  <c r="C19" i="1" s="1"/>
  <c r="M25" i="1" l="1"/>
  <c r="AV21" i="1"/>
  <c r="AU21" i="1"/>
  <c r="AT22" i="1"/>
  <c r="W22" i="1"/>
  <c r="V22" i="1"/>
  <c r="K23" i="1"/>
  <c r="G22" i="1"/>
  <c r="E23" i="1"/>
  <c r="AN21" i="1"/>
  <c r="AM21" i="1"/>
  <c r="AA22" i="1"/>
  <c r="Z22" i="1"/>
  <c r="AR21" i="1"/>
  <c r="AQ21" i="1"/>
  <c r="AE22" i="1"/>
  <c r="AD22" i="1"/>
  <c r="S24" i="1"/>
  <c r="I24" i="1"/>
  <c r="AC23" i="1"/>
  <c r="Y23" i="1"/>
  <c r="U23" i="1"/>
  <c r="AP22" i="1"/>
  <c r="AL22" i="1"/>
  <c r="AH20" i="1"/>
  <c r="AI19" i="1"/>
  <c r="AJ19" i="1"/>
  <c r="R20" i="1"/>
  <c r="A20" i="1"/>
  <c r="C20" i="1" s="1"/>
  <c r="M26" i="1" l="1"/>
  <c r="AQ22" i="1"/>
  <c r="AR22" i="1"/>
  <c r="AE23" i="1"/>
  <c r="AD23" i="1"/>
  <c r="V23" i="1"/>
  <c r="W23" i="1"/>
  <c r="K24" i="1"/>
  <c r="AU22" i="1"/>
  <c r="AV22" i="1"/>
  <c r="AT23" i="1"/>
  <c r="AM22" i="1"/>
  <c r="AN22" i="1"/>
  <c r="AA23" i="1"/>
  <c r="Z23" i="1"/>
  <c r="G23" i="1"/>
  <c r="E24" i="1"/>
  <c r="S25" i="1"/>
  <c r="I25" i="1"/>
  <c r="AC24" i="1"/>
  <c r="Y24" i="1"/>
  <c r="U24" i="1"/>
  <c r="AP23" i="1"/>
  <c r="AL23" i="1"/>
  <c r="R21" i="1"/>
  <c r="AH21" i="1"/>
  <c r="AJ20" i="1"/>
  <c r="AI20" i="1"/>
  <c r="A21" i="1"/>
  <c r="C21" i="1" s="1"/>
  <c r="M27" i="1" l="1"/>
  <c r="W24" i="1"/>
  <c r="V24" i="1"/>
  <c r="AM23" i="1"/>
  <c r="AN23" i="1"/>
  <c r="AA24" i="1"/>
  <c r="Z24" i="1"/>
  <c r="AR23" i="1"/>
  <c r="AQ23" i="1"/>
  <c r="G24" i="1"/>
  <c r="E25" i="1"/>
  <c r="K25" i="1"/>
  <c r="AD24" i="1"/>
  <c r="AE24" i="1"/>
  <c r="AU23" i="1"/>
  <c r="AV23" i="1"/>
  <c r="AT24" i="1"/>
  <c r="S26" i="1"/>
  <c r="I26" i="1"/>
  <c r="AC25" i="1"/>
  <c r="Y25" i="1"/>
  <c r="U25" i="1"/>
  <c r="AP24" i="1"/>
  <c r="AL24" i="1"/>
  <c r="AI21" i="1"/>
  <c r="AH22" i="1"/>
  <c r="AJ21" i="1"/>
  <c r="R22" i="1"/>
  <c r="A22" i="1"/>
  <c r="C22" i="1" s="1"/>
  <c r="M28" i="1" l="1"/>
  <c r="AQ24" i="1"/>
  <c r="AR24" i="1"/>
  <c r="AE25" i="1"/>
  <c r="AD25" i="1"/>
  <c r="G25" i="1"/>
  <c r="E26" i="1"/>
  <c r="AU24" i="1"/>
  <c r="AV24" i="1"/>
  <c r="AT25" i="1"/>
  <c r="W25" i="1"/>
  <c r="V25" i="1"/>
  <c r="K26" i="1"/>
  <c r="AM24" i="1"/>
  <c r="AN24" i="1"/>
  <c r="Z25" i="1"/>
  <c r="AA25" i="1"/>
  <c r="S27" i="1"/>
  <c r="I27" i="1"/>
  <c r="AC26" i="1"/>
  <c r="Y26" i="1"/>
  <c r="U26" i="1"/>
  <c r="AP25" i="1"/>
  <c r="AL25" i="1"/>
  <c r="R23" i="1"/>
  <c r="AH23" i="1"/>
  <c r="AJ22" i="1"/>
  <c r="AI22" i="1"/>
  <c r="A23" i="1"/>
  <c r="C23" i="1" s="1"/>
  <c r="M29" i="1" l="1"/>
  <c r="G26" i="1"/>
  <c r="E27" i="1"/>
  <c r="AN25" i="1"/>
  <c r="AM25" i="1"/>
  <c r="AQ25" i="1"/>
  <c r="AR25" i="1"/>
  <c r="AD26" i="1"/>
  <c r="AE26" i="1"/>
  <c r="W26" i="1"/>
  <c r="V26" i="1"/>
  <c r="K27" i="1"/>
  <c r="AA26" i="1"/>
  <c r="Z26" i="1"/>
  <c r="AV25" i="1"/>
  <c r="AU25" i="1"/>
  <c r="AT26" i="1"/>
  <c r="S28" i="1"/>
  <c r="I28" i="1"/>
  <c r="AC27" i="1"/>
  <c r="Y27" i="1"/>
  <c r="U27" i="1"/>
  <c r="AP26" i="1"/>
  <c r="AL26" i="1"/>
  <c r="AH24" i="1"/>
  <c r="AJ23" i="1"/>
  <c r="AI23" i="1"/>
  <c r="R24" i="1"/>
  <c r="A24" i="1"/>
  <c r="C24" i="1" s="1"/>
  <c r="M30" i="1" l="1"/>
  <c r="AQ26" i="1"/>
  <c r="AR26" i="1"/>
  <c r="AE27" i="1"/>
  <c r="AD27" i="1"/>
  <c r="AU26" i="1"/>
  <c r="AV26" i="1"/>
  <c r="AT27" i="1"/>
  <c r="V27" i="1"/>
  <c r="W27" i="1"/>
  <c r="K28" i="1"/>
  <c r="G27" i="1"/>
  <c r="E28" i="1"/>
  <c r="AM26" i="1"/>
  <c r="AN26" i="1"/>
  <c r="AA27" i="1"/>
  <c r="Z27" i="1"/>
  <c r="S29" i="1"/>
  <c r="I29" i="1"/>
  <c r="AC28" i="1"/>
  <c r="Y28" i="1"/>
  <c r="U28" i="1"/>
  <c r="AP27" i="1"/>
  <c r="AL27" i="1"/>
  <c r="R25" i="1"/>
  <c r="AH25" i="1"/>
  <c r="AI24" i="1"/>
  <c r="AJ24" i="1"/>
  <c r="A25" i="1"/>
  <c r="C25" i="1" s="1"/>
  <c r="M31" i="1" l="1"/>
  <c r="AV27" i="1"/>
  <c r="AU27" i="1"/>
  <c r="AT28" i="1"/>
  <c r="AM27" i="1"/>
  <c r="AN27" i="1"/>
  <c r="Z28" i="1"/>
  <c r="AA28" i="1"/>
  <c r="G28" i="1"/>
  <c r="E29" i="1"/>
  <c r="AR27" i="1"/>
  <c r="AQ27" i="1"/>
  <c r="AD28" i="1"/>
  <c r="AE28" i="1"/>
  <c r="W28" i="1"/>
  <c r="V28" i="1"/>
  <c r="K29" i="1"/>
  <c r="S30" i="1"/>
  <c r="I30" i="1"/>
  <c r="AC29" i="1"/>
  <c r="Y29" i="1"/>
  <c r="U29" i="1"/>
  <c r="AP28" i="1"/>
  <c r="AL28" i="1"/>
  <c r="AH26" i="1"/>
  <c r="AI25" i="1"/>
  <c r="AJ25" i="1"/>
  <c r="R26" i="1"/>
  <c r="A26" i="1"/>
  <c r="C26" i="1" s="1"/>
  <c r="M32" i="1" l="1"/>
  <c r="AQ28" i="1"/>
  <c r="AR28" i="1"/>
  <c r="V29" i="1"/>
  <c r="W29" i="1"/>
  <c r="K30" i="1"/>
  <c r="AU28" i="1"/>
  <c r="AV28" i="1"/>
  <c r="AT29" i="1"/>
  <c r="AM28" i="1"/>
  <c r="AN28" i="1"/>
  <c r="Z29" i="1"/>
  <c r="AA29" i="1"/>
  <c r="G29" i="1"/>
  <c r="E30" i="1"/>
  <c r="AE29" i="1"/>
  <c r="AD29" i="1"/>
  <c r="S31" i="1"/>
  <c r="I31" i="1"/>
  <c r="AC30" i="1"/>
  <c r="Y30" i="1"/>
  <c r="U30" i="1"/>
  <c r="AP29" i="1"/>
  <c r="AL29" i="1"/>
  <c r="R27" i="1"/>
  <c r="AH27" i="1"/>
  <c r="AJ26" i="1"/>
  <c r="AI26" i="1"/>
  <c r="A27" i="1"/>
  <c r="C27" i="1" s="1"/>
  <c r="M33" i="1" l="1"/>
  <c r="V30" i="1"/>
  <c r="W30" i="1"/>
  <c r="K31" i="1"/>
  <c r="AN29" i="1"/>
  <c r="AM29" i="1"/>
  <c r="AA30" i="1"/>
  <c r="Z30" i="1"/>
  <c r="G30" i="1"/>
  <c r="E31" i="1"/>
  <c r="AR29" i="1"/>
  <c r="AQ29" i="1"/>
  <c r="AE30" i="1"/>
  <c r="AD30" i="1"/>
  <c r="AV29" i="1"/>
  <c r="AU29" i="1"/>
  <c r="AT30" i="1"/>
  <c r="S32" i="1"/>
  <c r="I32" i="1"/>
  <c r="AC31" i="1"/>
  <c r="Y31" i="1"/>
  <c r="U31" i="1"/>
  <c r="AP30" i="1"/>
  <c r="AL30" i="1"/>
  <c r="AH28" i="1"/>
  <c r="AJ27" i="1"/>
  <c r="AI27" i="1"/>
  <c r="R28" i="1"/>
  <c r="A28" i="1"/>
  <c r="C28" i="1" s="1"/>
  <c r="M34" i="1" l="1"/>
  <c r="V31" i="1"/>
  <c r="W31" i="1"/>
  <c r="K32" i="1"/>
  <c r="AQ30" i="1"/>
  <c r="AR30" i="1"/>
  <c r="AE31" i="1"/>
  <c r="AD31" i="1"/>
  <c r="S33" i="1"/>
  <c r="AV30" i="1"/>
  <c r="AU30" i="1"/>
  <c r="AT31" i="1"/>
  <c r="G31" i="1"/>
  <c r="E32" i="1"/>
  <c r="AN30" i="1"/>
  <c r="AM30" i="1"/>
  <c r="AA31" i="1"/>
  <c r="Z31" i="1"/>
  <c r="I33" i="1"/>
  <c r="AC32" i="1"/>
  <c r="Y32" i="1"/>
  <c r="U32" i="1"/>
  <c r="AP31" i="1"/>
  <c r="AL31" i="1"/>
  <c r="R29" i="1"/>
  <c r="AH29" i="1"/>
  <c r="AJ28" i="1"/>
  <c r="AI28" i="1"/>
  <c r="A29" i="1"/>
  <c r="C29" i="1" s="1"/>
  <c r="M35" i="1" l="1"/>
  <c r="W32" i="1"/>
  <c r="V32" i="1"/>
  <c r="K33" i="1"/>
  <c r="AM31" i="1"/>
  <c r="AN31" i="1"/>
  <c r="AA32" i="1"/>
  <c r="Z32" i="1"/>
  <c r="S34" i="1"/>
  <c r="AR31" i="1"/>
  <c r="AQ31" i="1"/>
  <c r="AD32" i="1"/>
  <c r="AE32" i="1"/>
  <c r="AU31" i="1"/>
  <c r="AV31" i="1"/>
  <c r="AT32" i="1"/>
  <c r="G32" i="1"/>
  <c r="E33" i="1"/>
  <c r="I34" i="1"/>
  <c r="AC33" i="1"/>
  <c r="Y33" i="1"/>
  <c r="U33" i="1"/>
  <c r="AP32" i="1"/>
  <c r="AL32" i="1"/>
  <c r="AH30" i="1"/>
  <c r="AI29" i="1"/>
  <c r="AJ29" i="1"/>
  <c r="R30" i="1"/>
  <c r="A30" i="1"/>
  <c r="C30" i="1" s="1"/>
  <c r="M36" i="1" l="1"/>
  <c r="W33" i="1"/>
  <c r="V33" i="1"/>
  <c r="K34" i="1"/>
  <c r="AM32" i="1"/>
  <c r="AN32" i="1"/>
  <c r="Z33" i="1"/>
  <c r="AA33" i="1"/>
  <c r="AR32" i="1"/>
  <c r="AQ32" i="1"/>
  <c r="AE33" i="1"/>
  <c r="AD33" i="1"/>
  <c r="AU32" i="1"/>
  <c r="AV32" i="1"/>
  <c r="AT33" i="1"/>
  <c r="G33" i="1"/>
  <c r="E34" i="1"/>
  <c r="S35" i="1"/>
  <c r="I35" i="1"/>
  <c r="AC34" i="1"/>
  <c r="Y34" i="1"/>
  <c r="U34" i="1"/>
  <c r="AP33" i="1"/>
  <c r="AL33" i="1"/>
  <c r="R31" i="1"/>
  <c r="AH31" i="1"/>
  <c r="AJ30" i="1"/>
  <c r="AI30" i="1"/>
  <c r="A31" i="1"/>
  <c r="C31" i="1" s="1"/>
  <c r="M37" i="1" l="1"/>
  <c r="K35" i="1"/>
  <c r="AN33" i="1"/>
  <c r="AM33" i="1"/>
  <c r="AQ33" i="1"/>
  <c r="AR33" i="1"/>
  <c r="AE34" i="1"/>
  <c r="AD34" i="1"/>
  <c r="AV33" i="1"/>
  <c r="AU33" i="1"/>
  <c r="AT34" i="1"/>
  <c r="G34" i="1"/>
  <c r="E35" i="1"/>
  <c r="W34" i="1"/>
  <c r="V34" i="1"/>
  <c r="AA34" i="1"/>
  <c r="Z34" i="1"/>
  <c r="S36" i="1"/>
  <c r="I36" i="1"/>
  <c r="AC35" i="1"/>
  <c r="Y35" i="1"/>
  <c r="U35" i="1"/>
  <c r="AP34" i="1"/>
  <c r="AL34" i="1"/>
  <c r="AH32" i="1"/>
  <c r="AJ31" i="1"/>
  <c r="AI31" i="1"/>
  <c r="R32" i="1"/>
  <c r="A32" i="1"/>
  <c r="C32" i="1" s="1"/>
  <c r="M38" i="1" l="1"/>
  <c r="AM34" i="1"/>
  <c r="AN34" i="1"/>
  <c r="Z35" i="1"/>
  <c r="AA35" i="1"/>
  <c r="G35" i="1"/>
  <c r="E36" i="1"/>
  <c r="V35" i="1"/>
  <c r="W35" i="1"/>
  <c r="K36" i="1"/>
  <c r="AQ34" i="1"/>
  <c r="AR34" i="1"/>
  <c r="AE35" i="1"/>
  <c r="AD35" i="1"/>
  <c r="AU34" i="1"/>
  <c r="AV34" i="1"/>
  <c r="AT35" i="1"/>
  <c r="S37" i="1"/>
  <c r="I37" i="1"/>
  <c r="AC36" i="1"/>
  <c r="Y36" i="1"/>
  <c r="U36" i="1"/>
  <c r="AP35" i="1"/>
  <c r="AL35" i="1"/>
  <c r="R33" i="1"/>
  <c r="AH33" i="1"/>
  <c r="AJ32" i="1"/>
  <c r="AI32" i="1"/>
  <c r="A33" i="1"/>
  <c r="C33" i="1" s="1"/>
  <c r="M39" i="1" l="1"/>
  <c r="W36" i="1"/>
  <c r="V36" i="1"/>
  <c r="G36" i="1"/>
  <c r="E37" i="1"/>
  <c r="AA36" i="1"/>
  <c r="Z36" i="1"/>
  <c r="AR35" i="1"/>
  <c r="AQ35" i="1"/>
  <c r="AV35" i="1"/>
  <c r="AU35" i="1"/>
  <c r="AT36" i="1"/>
  <c r="K37" i="1"/>
  <c r="AN35" i="1"/>
  <c r="AM35" i="1"/>
  <c r="AD36" i="1"/>
  <c r="AE36" i="1"/>
  <c r="S38" i="1"/>
  <c r="I38" i="1"/>
  <c r="AC37" i="1"/>
  <c r="Y37" i="1"/>
  <c r="U37" i="1"/>
  <c r="AP36" i="1"/>
  <c r="AL36" i="1"/>
  <c r="AH34" i="1"/>
  <c r="AI33" i="1"/>
  <c r="AJ33" i="1"/>
  <c r="R34" i="1"/>
  <c r="A34" i="1"/>
  <c r="C34" i="1" s="1"/>
  <c r="M40" i="1" l="1"/>
  <c r="W37" i="1"/>
  <c r="V37" i="1"/>
  <c r="K38" i="1"/>
  <c r="AM36" i="1"/>
  <c r="AN36" i="1"/>
  <c r="Z37" i="1"/>
  <c r="AA37" i="1"/>
  <c r="S39" i="1"/>
  <c r="AU36" i="1"/>
  <c r="AV36" i="1"/>
  <c r="AT37" i="1"/>
  <c r="AR36" i="1"/>
  <c r="AQ36" i="1"/>
  <c r="AE37" i="1"/>
  <c r="AD37" i="1"/>
  <c r="G37" i="1"/>
  <c r="E38" i="1"/>
  <c r="I39" i="1"/>
  <c r="AC38" i="1"/>
  <c r="Y38" i="1"/>
  <c r="U38" i="1"/>
  <c r="AP37" i="1"/>
  <c r="AL37" i="1"/>
  <c r="R35" i="1"/>
  <c r="AH35" i="1"/>
  <c r="AJ34" i="1"/>
  <c r="AI34" i="1"/>
  <c r="A35" i="1"/>
  <c r="C35" i="1" s="1"/>
  <c r="M41" i="1" l="1"/>
  <c r="AR37" i="1"/>
  <c r="AQ37" i="1"/>
  <c r="AE38" i="1"/>
  <c r="AD38" i="1"/>
  <c r="AV37" i="1"/>
  <c r="AU37" i="1"/>
  <c r="AT38" i="1"/>
  <c r="G38" i="1"/>
  <c r="E39" i="1"/>
  <c r="W38" i="1"/>
  <c r="V38" i="1"/>
  <c r="K39" i="1"/>
  <c r="AN37" i="1"/>
  <c r="AM37" i="1"/>
  <c r="AA38" i="1"/>
  <c r="Z38" i="1"/>
  <c r="S40" i="1"/>
  <c r="I40" i="1"/>
  <c r="AC39" i="1"/>
  <c r="Y39" i="1"/>
  <c r="U39" i="1"/>
  <c r="AP38" i="1"/>
  <c r="AL38" i="1"/>
  <c r="AH36" i="1"/>
  <c r="AJ35" i="1"/>
  <c r="AI35" i="1"/>
  <c r="R36" i="1"/>
  <c r="A36" i="1"/>
  <c r="C36" i="1" s="1"/>
  <c r="M42" i="1" l="1"/>
  <c r="V39" i="1"/>
  <c r="W39" i="1"/>
  <c r="K40" i="1"/>
  <c r="AU38" i="1"/>
  <c r="AV38" i="1"/>
  <c r="AT39" i="1"/>
  <c r="AN38" i="1"/>
  <c r="AM38" i="1"/>
  <c r="AA39" i="1"/>
  <c r="Z39" i="1"/>
  <c r="G39" i="1"/>
  <c r="E40" i="1"/>
  <c r="AQ38" i="1"/>
  <c r="AR38" i="1"/>
  <c r="AE39" i="1"/>
  <c r="AD39" i="1"/>
  <c r="S41" i="1"/>
  <c r="I41" i="1"/>
  <c r="AC40" i="1"/>
  <c r="Y40" i="1"/>
  <c r="U40" i="1"/>
  <c r="AP39" i="1"/>
  <c r="AL39" i="1"/>
  <c r="R37" i="1"/>
  <c r="AH37" i="1"/>
  <c r="AJ36" i="1"/>
  <c r="AI36" i="1"/>
  <c r="A37" i="1"/>
  <c r="C37" i="1" s="1"/>
  <c r="M43" i="1" l="1"/>
  <c r="AM39" i="1"/>
  <c r="AN39" i="1"/>
  <c r="AD40" i="1"/>
  <c r="AE40" i="1"/>
  <c r="G40" i="1"/>
  <c r="E41" i="1"/>
  <c r="W40" i="1"/>
  <c r="V40" i="1"/>
  <c r="K41" i="1"/>
  <c r="AU39" i="1"/>
  <c r="AV39" i="1"/>
  <c r="AT40" i="1"/>
  <c r="AA40" i="1"/>
  <c r="Z40" i="1"/>
  <c r="AR39" i="1"/>
  <c r="AQ39" i="1"/>
  <c r="S42" i="1"/>
  <c r="I42" i="1"/>
  <c r="AC41" i="1"/>
  <c r="Y41" i="1"/>
  <c r="U41" i="1"/>
  <c r="AP40" i="1"/>
  <c r="AL40" i="1"/>
  <c r="AH38" i="1"/>
  <c r="AI37" i="1"/>
  <c r="AJ37" i="1"/>
  <c r="R38" i="1"/>
  <c r="A38" i="1"/>
  <c r="C38" i="1" s="1"/>
  <c r="M44" i="1" l="1"/>
  <c r="G41" i="1"/>
  <c r="E42" i="1"/>
  <c r="AN40" i="1"/>
  <c r="AM40" i="1"/>
  <c r="Z41" i="1"/>
  <c r="AA41" i="1"/>
  <c r="S43" i="1"/>
  <c r="AU40" i="1"/>
  <c r="AV40" i="1"/>
  <c r="AT41" i="1"/>
  <c r="V41" i="1"/>
  <c r="W41" i="1"/>
  <c r="K42" i="1"/>
  <c r="AR40" i="1"/>
  <c r="AQ40" i="1"/>
  <c r="AE41" i="1"/>
  <c r="AD41" i="1"/>
  <c r="I43" i="1"/>
  <c r="AC42" i="1"/>
  <c r="Y42" i="1"/>
  <c r="U42" i="1"/>
  <c r="AP41" i="1"/>
  <c r="AL41" i="1"/>
  <c r="R39" i="1"/>
  <c r="AH39" i="1"/>
  <c r="AJ38" i="1"/>
  <c r="AI38" i="1"/>
  <c r="A39" i="1"/>
  <c r="C39" i="1" s="1"/>
  <c r="M45" i="1" l="1"/>
  <c r="AV41" i="1"/>
  <c r="AU41" i="1"/>
  <c r="AT42" i="1"/>
  <c r="W42" i="1"/>
  <c r="V42" i="1"/>
  <c r="K43" i="1"/>
  <c r="G42" i="1"/>
  <c r="E43" i="1"/>
  <c r="AN41" i="1"/>
  <c r="AM41" i="1"/>
  <c r="AA42" i="1"/>
  <c r="Z42" i="1"/>
  <c r="AR41" i="1"/>
  <c r="AQ41" i="1"/>
  <c r="AE42" i="1"/>
  <c r="AD42" i="1"/>
  <c r="S44" i="1"/>
  <c r="I44" i="1"/>
  <c r="AC43" i="1"/>
  <c r="Y43" i="1"/>
  <c r="U43" i="1"/>
  <c r="AP42" i="1"/>
  <c r="AL42" i="1"/>
  <c r="AJ39" i="1"/>
  <c r="AH40" i="1"/>
  <c r="AI39" i="1"/>
  <c r="R40" i="1"/>
  <c r="A40" i="1"/>
  <c r="C40" i="1" s="1"/>
  <c r="M46" i="1" l="1"/>
  <c r="V43" i="1"/>
  <c r="W43" i="1"/>
  <c r="K44" i="1"/>
  <c r="AU42" i="1"/>
  <c r="AV42" i="1"/>
  <c r="AT43" i="1"/>
  <c r="AN42" i="1"/>
  <c r="AM42" i="1"/>
  <c r="AA43" i="1"/>
  <c r="Z43" i="1"/>
  <c r="S45" i="1"/>
  <c r="G43" i="1"/>
  <c r="E44" i="1"/>
  <c r="AQ42" i="1"/>
  <c r="AR42" i="1"/>
  <c r="AE43" i="1"/>
  <c r="AD43" i="1"/>
  <c r="I45" i="1"/>
  <c r="AC44" i="1"/>
  <c r="Y44" i="1"/>
  <c r="U44" i="1"/>
  <c r="AP43" i="1"/>
  <c r="AL43" i="1"/>
  <c r="R41" i="1"/>
  <c r="AH41" i="1"/>
  <c r="AJ40" i="1"/>
  <c r="AI40" i="1"/>
  <c r="A41" i="1"/>
  <c r="C41" i="1" s="1"/>
  <c r="M47" i="1" l="1"/>
  <c r="AR43" i="1"/>
  <c r="AQ43" i="1"/>
  <c r="AD44" i="1"/>
  <c r="AE44" i="1"/>
  <c r="G44" i="1"/>
  <c r="E45" i="1"/>
  <c r="W44" i="1"/>
  <c r="V44" i="1"/>
  <c r="K45" i="1"/>
  <c r="AV43" i="1"/>
  <c r="AU43" i="1"/>
  <c r="AT44" i="1"/>
  <c r="AN43" i="1"/>
  <c r="AM43" i="1"/>
  <c r="AA44" i="1"/>
  <c r="Z44" i="1"/>
  <c r="S46" i="1"/>
  <c r="I46" i="1"/>
  <c r="AC45" i="1"/>
  <c r="Y45" i="1"/>
  <c r="U45" i="1"/>
  <c r="AP44" i="1"/>
  <c r="AL44" i="1"/>
  <c r="AH42" i="1"/>
  <c r="AI41" i="1"/>
  <c r="AJ41" i="1"/>
  <c r="R42" i="1"/>
  <c r="A42" i="1"/>
  <c r="C42" i="1" s="1"/>
  <c r="M48" i="1" l="1"/>
  <c r="AM44" i="1"/>
  <c r="AN44" i="1"/>
  <c r="Z45" i="1"/>
  <c r="AA45" i="1"/>
  <c r="AU44" i="1"/>
  <c r="AV44" i="1"/>
  <c r="AT45" i="1"/>
  <c r="AQ44" i="1"/>
  <c r="AR44" i="1"/>
  <c r="AE45" i="1"/>
  <c r="AD45" i="1"/>
  <c r="W45" i="1"/>
  <c r="V45" i="1"/>
  <c r="K46" i="1"/>
  <c r="G45" i="1"/>
  <c r="E46" i="1"/>
  <c r="S47" i="1"/>
  <c r="I47" i="1"/>
  <c r="AC46" i="1"/>
  <c r="Y46" i="1"/>
  <c r="U46" i="1"/>
  <c r="AP45" i="1"/>
  <c r="AL45" i="1"/>
  <c r="AH43" i="1"/>
  <c r="AJ42" i="1"/>
  <c r="AI42" i="1"/>
  <c r="R43" i="1"/>
  <c r="A43" i="1"/>
  <c r="C43" i="1" s="1"/>
  <c r="M49" i="1" l="1"/>
  <c r="AQ45" i="1"/>
  <c r="AR45" i="1"/>
  <c r="AE46" i="1"/>
  <c r="AD46" i="1"/>
  <c r="AV45" i="1"/>
  <c r="AU45" i="1"/>
  <c r="AT46" i="1"/>
  <c r="G46" i="1"/>
  <c r="E47" i="1"/>
  <c r="W46" i="1"/>
  <c r="V46" i="1"/>
  <c r="K47" i="1"/>
  <c r="AN45" i="1"/>
  <c r="AM45" i="1"/>
  <c r="AA46" i="1"/>
  <c r="Z46" i="1"/>
  <c r="S48" i="1"/>
  <c r="I48" i="1"/>
  <c r="AC47" i="1"/>
  <c r="Y47" i="1"/>
  <c r="U47" i="1"/>
  <c r="AP46" i="1"/>
  <c r="AL46" i="1"/>
  <c r="AH44" i="1"/>
  <c r="AJ43" i="1"/>
  <c r="AI43" i="1"/>
  <c r="R44" i="1"/>
  <c r="A44" i="1"/>
  <c r="C44" i="1" s="1"/>
  <c r="M50" i="1" l="1"/>
  <c r="G47" i="1"/>
  <c r="E48" i="1"/>
  <c r="AN46" i="1"/>
  <c r="AM46" i="1"/>
  <c r="AA47" i="1"/>
  <c r="Z47" i="1"/>
  <c r="V47" i="1"/>
  <c r="W47" i="1"/>
  <c r="K48" i="1"/>
  <c r="AQ46" i="1"/>
  <c r="AR46" i="1"/>
  <c r="AD47" i="1"/>
  <c r="AE47" i="1"/>
  <c r="S49" i="1"/>
  <c r="AV46" i="1"/>
  <c r="AU46" i="1"/>
  <c r="AT47" i="1"/>
  <c r="I49" i="1"/>
  <c r="AC48" i="1"/>
  <c r="Y48" i="1"/>
  <c r="U48" i="1"/>
  <c r="AP47" i="1"/>
  <c r="AL47" i="1"/>
  <c r="AH45" i="1"/>
  <c r="AJ44" i="1"/>
  <c r="AI44" i="1"/>
  <c r="R45" i="1"/>
  <c r="A45" i="1"/>
  <c r="C45" i="1" s="1"/>
  <c r="M51" i="1" l="1"/>
  <c r="W48" i="1"/>
  <c r="V48" i="1"/>
  <c r="K49" i="1"/>
  <c r="AN47" i="1"/>
  <c r="AM47" i="1"/>
  <c r="AA48" i="1"/>
  <c r="Z48" i="1"/>
  <c r="AR47" i="1"/>
  <c r="AQ47" i="1"/>
  <c r="AU47" i="1"/>
  <c r="AV47" i="1"/>
  <c r="AT48" i="1"/>
  <c r="G48" i="1"/>
  <c r="E49" i="1"/>
  <c r="AD48" i="1"/>
  <c r="AE48" i="1"/>
  <c r="S50" i="1"/>
  <c r="I50" i="1"/>
  <c r="AC49" i="1"/>
  <c r="Y49" i="1"/>
  <c r="U49" i="1"/>
  <c r="AP48" i="1"/>
  <c r="AL48" i="1"/>
  <c r="AH46" i="1"/>
  <c r="AJ45" i="1"/>
  <c r="AI45" i="1"/>
  <c r="R46" i="1"/>
  <c r="A46" i="1"/>
  <c r="C46" i="1" s="1"/>
  <c r="M52" i="1" l="1"/>
  <c r="AR48" i="1"/>
  <c r="AQ48" i="1"/>
  <c r="AE49" i="1"/>
  <c r="AD49" i="1"/>
  <c r="W49" i="1"/>
  <c r="V49" i="1"/>
  <c r="K50" i="1"/>
  <c r="AU48" i="1"/>
  <c r="AV48" i="1"/>
  <c r="AT49" i="1"/>
  <c r="AM48" i="1"/>
  <c r="AN48" i="1"/>
  <c r="Z49" i="1"/>
  <c r="AA49" i="1"/>
  <c r="G49" i="1"/>
  <c r="E50" i="1"/>
  <c r="S51" i="1"/>
  <c r="I51" i="1"/>
  <c r="AC50" i="1"/>
  <c r="Y50" i="1"/>
  <c r="U50" i="1"/>
  <c r="AP49" i="1"/>
  <c r="AL49" i="1"/>
  <c r="AH47" i="1"/>
  <c r="AJ46" i="1"/>
  <c r="AI46" i="1"/>
  <c r="R47" i="1"/>
  <c r="A47" i="1"/>
  <c r="C47" i="1" s="1"/>
  <c r="M53" i="1" l="1"/>
  <c r="V50" i="1"/>
  <c r="W50" i="1"/>
  <c r="K51" i="1"/>
  <c r="AA50" i="1"/>
  <c r="Z50" i="1"/>
  <c r="G50" i="1"/>
  <c r="E51" i="1"/>
  <c r="AV49" i="1"/>
  <c r="AU49" i="1"/>
  <c r="AT50" i="1"/>
  <c r="AN49" i="1"/>
  <c r="AM49" i="1"/>
  <c r="AQ49" i="1"/>
  <c r="AR49" i="1"/>
  <c r="AE50" i="1"/>
  <c r="AD50" i="1"/>
  <c r="S52" i="1"/>
  <c r="I52" i="1"/>
  <c r="AC51" i="1"/>
  <c r="Y51" i="1"/>
  <c r="U51" i="1"/>
  <c r="AP50" i="1"/>
  <c r="AL50" i="1"/>
  <c r="AH48" i="1"/>
  <c r="AI47" i="1"/>
  <c r="AJ47" i="1"/>
  <c r="R48" i="1"/>
  <c r="A48" i="1"/>
  <c r="C48" i="1" s="1"/>
  <c r="M54" i="1" l="1"/>
  <c r="V51" i="1"/>
  <c r="W51" i="1"/>
  <c r="K52" i="1"/>
  <c r="AQ50" i="1"/>
  <c r="AR50" i="1"/>
  <c r="AU50" i="1"/>
  <c r="AV50" i="1"/>
  <c r="AT51" i="1"/>
  <c r="AM50" i="1"/>
  <c r="AN50" i="1"/>
  <c r="AA51" i="1"/>
  <c r="Z51" i="1"/>
  <c r="AE51" i="1"/>
  <c r="AD51" i="1"/>
  <c r="G51" i="1"/>
  <c r="E52" i="1"/>
  <c r="S53" i="1"/>
  <c r="I53" i="1"/>
  <c r="AC52" i="1"/>
  <c r="Y52" i="1"/>
  <c r="U52" i="1"/>
  <c r="AP51" i="1"/>
  <c r="AL51" i="1"/>
  <c r="AH49" i="1"/>
  <c r="AJ48" i="1"/>
  <c r="AI48" i="1"/>
  <c r="R49" i="1"/>
  <c r="A49" i="1"/>
  <c r="C49" i="1" s="1"/>
  <c r="M55" i="1" l="1"/>
  <c r="AR51" i="1"/>
  <c r="AQ51" i="1"/>
  <c r="AD52" i="1"/>
  <c r="AE52" i="1"/>
  <c r="G52" i="1"/>
  <c r="E53" i="1"/>
  <c r="W52" i="1"/>
  <c r="V52" i="1"/>
  <c r="K53" i="1"/>
  <c r="AV51" i="1"/>
  <c r="AU51" i="1"/>
  <c r="AT52" i="1"/>
  <c r="AN51" i="1"/>
  <c r="AM51" i="1"/>
  <c r="AA52" i="1"/>
  <c r="Z52" i="1"/>
  <c r="S54" i="1"/>
  <c r="I54" i="1"/>
  <c r="AC53" i="1"/>
  <c r="Y53" i="1"/>
  <c r="U53" i="1"/>
  <c r="AP52" i="1"/>
  <c r="AL52" i="1"/>
  <c r="AH50" i="1"/>
  <c r="AJ49" i="1"/>
  <c r="AI49" i="1"/>
  <c r="R50" i="1"/>
  <c r="A50" i="1"/>
  <c r="C50" i="1" s="1"/>
  <c r="M56" i="1" l="1"/>
  <c r="G53" i="1"/>
  <c r="E54" i="1"/>
  <c r="AM52" i="1"/>
  <c r="AN52" i="1"/>
  <c r="AR52" i="1"/>
  <c r="AQ52" i="1"/>
  <c r="AE53" i="1"/>
  <c r="AD53" i="1"/>
  <c r="V53" i="1"/>
  <c r="W53" i="1"/>
  <c r="K54" i="1"/>
  <c r="Z53" i="1"/>
  <c r="AA53" i="1"/>
  <c r="AU52" i="1"/>
  <c r="AV52" i="1"/>
  <c r="AT53" i="1"/>
  <c r="S55" i="1"/>
  <c r="I55" i="1"/>
  <c r="AC54" i="1"/>
  <c r="Y54" i="1"/>
  <c r="U54" i="1"/>
  <c r="AP53" i="1"/>
  <c r="AL53" i="1"/>
  <c r="AH51" i="1"/>
  <c r="AI50" i="1"/>
  <c r="AJ50" i="1"/>
  <c r="R51" i="1"/>
  <c r="A51" i="1"/>
  <c r="C51" i="1" s="1"/>
  <c r="M57" i="1" l="1"/>
  <c r="K55" i="1"/>
  <c r="AN53" i="1"/>
  <c r="AM53" i="1"/>
  <c r="AA54" i="1"/>
  <c r="Z54" i="1"/>
  <c r="AD54" i="1"/>
  <c r="AE54" i="1"/>
  <c r="AV53" i="1"/>
  <c r="AU53" i="1"/>
  <c r="AT54" i="1"/>
  <c r="W54" i="1"/>
  <c r="V54" i="1"/>
  <c r="G54" i="1"/>
  <c r="E55" i="1"/>
  <c r="AR53" i="1"/>
  <c r="AQ53" i="1"/>
  <c r="S56" i="1"/>
  <c r="I56" i="1"/>
  <c r="AC55" i="1"/>
  <c r="Y55" i="1"/>
  <c r="U55" i="1"/>
  <c r="AP54" i="1"/>
  <c r="AL54" i="1"/>
  <c r="R52" i="1"/>
  <c r="AH52" i="1"/>
  <c r="AI51" i="1"/>
  <c r="AJ51" i="1"/>
  <c r="A52" i="1"/>
  <c r="C52" i="1" s="1"/>
  <c r="M58" i="1" l="1"/>
  <c r="G55" i="1"/>
  <c r="E56" i="1"/>
  <c r="V55" i="1"/>
  <c r="W55" i="1"/>
  <c r="K56" i="1"/>
  <c r="AV54" i="1"/>
  <c r="AU54" i="1"/>
  <c r="AT55" i="1"/>
  <c r="AN54" i="1"/>
  <c r="AM54" i="1"/>
  <c r="AA55" i="1"/>
  <c r="Z55" i="1"/>
  <c r="AQ54" i="1"/>
  <c r="AR54" i="1"/>
  <c r="AE55" i="1"/>
  <c r="AD55" i="1"/>
  <c r="S57" i="1"/>
  <c r="I57" i="1"/>
  <c r="AC56" i="1"/>
  <c r="Y56" i="1"/>
  <c r="U56" i="1"/>
  <c r="AP55" i="1"/>
  <c r="AL55" i="1"/>
  <c r="AH53" i="1"/>
  <c r="AJ52" i="1"/>
  <c r="AI52" i="1"/>
  <c r="R53" i="1"/>
  <c r="A53" i="1"/>
  <c r="C53" i="1" s="1"/>
  <c r="M59" i="1" l="1"/>
  <c r="AR55" i="1"/>
  <c r="AQ55" i="1"/>
  <c r="W56" i="1"/>
  <c r="V56" i="1"/>
  <c r="K57" i="1"/>
  <c r="G56" i="1"/>
  <c r="E57" i="1"/>
  <c r="AM55" i="1"/>
  <c r="AN55" i="1"/>
  <c r="Z56" i="1"/>
  <c r="AA56" i="1"/>
  <c r="S58" i="1"/>
  <c r="AU55" i="1"/>
  <c r="AV55" i="1"/>
  <c r="AT56" i="1"/>
  <c r="AD56" i="1"/>
  <c r="AE56" i="1"/>
  <c r="I58" i="1"/>
  <c r="AC57" i="1"/>
  <c r="Y57" i="1"/>
  <c r="U57" i="1"/>
  <c r="AP56" i="1"/>
  <c r="AL56" i="1"/>
  <c r="R54" i="1"/>
  <c r="AH54" i="1"/>
  <c r="AJ53" i="1"/>
  <c r="AI53" i="1"/>
  <c r="A54" i="1"/>
  <c r="C54" i="1" s="1"/>
  <c r="M60" i="1" l="1"/>
  <c r="V57" i="1"/>
  <c r="W57" i="1"/>
  <c r="K58" i="1"/>
  <c r="AR56" i="1"/>
  <c r="AQ56" i="1"/>
  <c r="AE57" i="1"/>
  <c r="AD57" i="1"/>
  <c r="G57" i="1"/>
  <c r="E58" i="1"/>
  <c r="AN56" i="1"/>
  <c r="AM56" i="1"/>
  <c r="Z57" i="1"/>
  <c r="AA57" i="1"/>
  <c r="AU56" i="1"/>
  <c r="AV56" i="1"/>
  <c r="AT57" i="1"/>
  <c r="S59" i="1"/>
  <c r="I59" i="1"/>
  <c r="AC58" i="1"/>
  <c r="Y58" i="1"/>
  <c r="U58" i="1"/>
  <c r="AP57" i="1"/>
  <c r="AL57" i="1"/>
  <c r="AH55" i="1"/>
  <c r="AJ54" i="1"/>
  <c r="AI54" i="1"/>
  <c r="R55" i="1"/>
  <c r="A55" i="1"/>
  <c r="C55" i="1" s="1"/>
  <c r="M61" i="1" l="1"/>
  <c r="K59" i="1"/>
  <c r="G58" i="1"/>
  <c r="E59" i="1"/>
  <c r="AN57" i="1"/>
  <c r="AM57" i="1"/>
  <c r="AA58" i="1"/>
  <c r="Z58" i="1"/>
  <c r="AV57" i="1"/>
  <c r="AU57" i="1"/>
  <c r="AT58" i="1"/>
  <c r="V58" i="1"/>
  <c r="W58" i="1"/>
  <c r="AR57" i="1"/>
  <c r="AQ57" i="1"/>
  <c r="AE58" i="1"/>
  <c r="AD58" i="1"/>
  <c r="S60" i="1"/>
  <c r="I60" i="1"/>
  <c r="AC59" i="1"/>
  <c r="Y59" i="1"/>
  <c r="U59" i="1"/>
  <c r="AP58" i="1"/>
  <c r="AL58" i="1"/>
  <c r="R56" i="1"/>
  <c r="AH56" i="1"/>
  <c r="AI55" i="1"/>
  <c r="AJ55" i="1"/>
  <c r="A56" i="1"/>
  <c r="C56" i="1" s="1"/>
  <c r="M62" i="1" l="1"/>
  <c r="V59" i="1"/>
  <c r="W59" i="1"/>
  <c r="K60" i="1"/>
  <c r="AA59" i="1"/>
  <c r="Z59" i="1"/>
  <c r="AQ58" i="1"/>
  <c r="AR58" i="1"/>
  <c r="AE59" i="1"/>
  <c r="AD59" i="1"/>
  <c r="G59" i="1"/>
  <c r="E60" i="1"/>
  <c r="AU58" i="1"/>
  <c r="AV58" i="1"/>
  <c r="AT59" i="1"/>
  <c r="AN58" i="1"/>
  <c r="AM58" i="1"/>
  <c r="S61" i="1"/>
  <c r="I61" i="1"/>
  <c r="AC60" i="1"/>
  <c r="Y60" i="1"/>
  <c r="U60" i="1"/>
  <c r="AP59" i="1"/>
  <c r="AL59" i="1"/>
  <c r="AH57" i="1"/>
  <c r="AJ56" i="1"/>
  <c r="AI56" i="1"/>
  <c r="R57" i="1"/>
  <c r="A57" i="1"/>
  <c r="C57" i="1" s="1"/>
  <c r="M63" i="1" l="1"/>
  <c r="AR59" i="1"/>
  <c r="AQ59" i="1"/>
  <c r="AD60" i="1"/>
  <c r="AE60" i="1"/>
  <c r="AU59" i="1"/>
  <c r="AV59" i="1"/>
  <c r="AT60" i="1"/>
  <c r="W60" i="1"/>
  <c r="V60" i="1"/>
  <c r="K61" i="1"/>
  <c r="AM59" i="1"/>
  <c r="AN59" i="1"/>
  <c r="AA60" i="1"/>
  <c r="Z60" i="1"/>
  <c r="G60" i="1"/>
  <c r="E61" i="1"/>
  <c r="S62" i="1"/>
  <c r="I62" i="1"/>
  <c r="AC61" i="1"/>
  <c r="Y61" i="1"/>
  <c r="U61" i="1"/>
  <c r="AP60" i="1"/>
  <c r="AL60" i="1"/>
  <c r="R58" i="1"/>
  <c r="AH58" i="1"/>
  <c r="AJ57" i="1"/>
  <c r="AI57" i="1"/>
  <c r="A58" i="1"/>
  <c r="C58" i="1" s="1"/>
  <c r="M64" i="1" l="1"/>
  <c r="AM60" i="1"/>
  <c r="AN60" i="1"/>
  <c r="Z61" i="1"/>
  <c r="AA61" i="1"/>
  <c r="S63" i="1"/>
  <c r="AQ60" i="1"/>
  <c r="AR60" i="1"/>
  <c r="AE61" i="1"/>
  <c r="AD61" i="1"/>
  <c r="AU60" i="1"/>
  <c r="AV60" i="1"/>
  <c r="AT61" i="1"/>
  <c r="G61" i="1"/>
  <c r="E62" i="1"/>
  <c r="W61" i="1"/>
  <c r="V61" i="1"/>
  <c r="K62" i="1"/>
  <c r="I63" i="1"/>
  <c r="AC62" i="1"/>
  <c r="Y62" i="1"/>
  <c r="U62" i="1"/>
  <c r="AP61" i="1"/>
  <c r="AL61" i="1"/>
  <c r="AH59" i="1"/>
  <c r="AI58" i="1"/>
  <c r="AJ58" i="1"/>
  <c r="R59" i="1"/>
  <c r="A59" i="1"/>
  <c r="C59" i="1" s="1"/>
  <c r="M65" i="1" l="1"/>
  <c r="AN61" i="1"/>
  <c r="AM61" i="1"/>
  <c r="AA62" i="1"/>
  <c r="Z62" i="1"/>
  <c r="G62" i="1"/>
  <c r="E63" i="1"/>
  <c r="V62" i="1"/>
  <c r="W62" i="1"/>
  <c r="K63" i="1"/>
  <c r="AQ61" i="1"/>
  <c r="AR61" i="1"/>
  <c r="AD62" i="1"/>
  <c r="AE62" i="1"/>
  <c r="AV61" i="1"/>
  <c r="AU61" i="1"/>
  <c r="AT62" i="1"/>
  <c r="S64" i="1"/>
  <c r="I64" i="1"/>
  <c r="AC63" i="1"/>
  <c r="Y63" i="1"/>
  <c r="U63" i="1"/>
  <c r="AP62" i="1"/>
  <c r="AL62" i="1"/>
  <c r="R60" i="1"/>
  <c r="AH60" i="1"/>
  <c r="AJ59" i="1"/>
  <c r="AI59" i="1"/>
  <c r="A60" i="1"/>
  <c r="C60" i="1" s="1"/>
  <c r="M66" i="1" l="1"/>
  <c r="AV62" i="1"/>
  <c r="AU62" i="1"/>
  <c r="AT63" i="1"/>
  <c r="V63" i="1"/>
  <c r="W63" i="1"/>
  <c r="K64" i="1"/>
  <c r="G63" i="1"/>
  <c r="E64" i="1"/>
  <c r="AN62" i="1"/>
  <c r="AM62" i="1"/>
  <c r="Z63" i="1"/>
  <c r="AA63" i="1"/>
  <c r="AQ62" i="1"/>
  <c r="AR62" i="1"/>
  <c r="AE63" i="1"/>
  <c r="AD63" i="1"/>
  <c r="S65" i="1"/>
  <c r="I65" i="1"/>
  <c r="AC64" i="1"/>
  <c r="Y64" i="1"/>
  <c r="U64" i="1"/>
  <c r="AP63" i="1"/>
  <c r="AL63" i="1"/>
  <c r="AH61" i="1"/>
  <c r="AJ60" i="1"/>
  <c r="AI60" i="1"/>
  <c r="R61" i="1"/>
  <c r="A61" i="1"/>
  <c r="C61" i="1" s="1"/>
  <c r="M67" i="1" l="1"/>
  <c r="W64" i="1"/>
  <c r="V64" i="1"/>
  <c r="K65" i="1"/>
  <c r="AU63" i="1"/>
  <c r="AV63" i="1"/>
  <c r="AT64" i="1"/>
  <c r="AN63" i="1"/>
  <c r="AM63" i="1"/>
  <c r="AA64" i="1"/>
  <c r="Z64" i="1"/>
  <c r="G64" i="1"/>
  <c r="E65" i="1"/>
  <c r="AR63" i="1"/>
  <c r="AQ63" i="1"/>
  <c r="AD64" i="1"/>
  <c r="AE64" i="1"/>
  <c r="S66" i="1"/>
  <c r="I66" i="1"/>
  <c r="AC65" i="1"/>
  <c r="Y65" i="1"/>
  <c r="U65" i="1"/>
  <c r="AP64" i="1"/>
  <c r="AL64" i="1"/>
  <c r="R62" i="1"/>
  <c r="AI61" i="1"/>
  <c r="AJ61" i="1"/>
  <c r="AH62" i="1"/>
  <c r="A62" i="1"/>
  <c r="C62" i="1" s="1"/>
  <c r="M68" i="1" l="1"/>
  <c r="AU64" i="1"/>
  <c r="AV64" i="1"/>
  <c r="AT65" i="1"/>
  <c r="S67" i="1"/>
  <c r="G65" i="1"/>
  <c r="E66" i="1"/>
  <c r="W65" i="1"/>
  <c r="V65" i="1"/>
  <c r="K66" i="1"/>
  <c r="AM64" i="1"/>
  <c r="AN64" i="1"/>
  <c r="Z65" i="1"/>
  <c r="AA65" i="1"/>
  <c r="AR64" i="1"/>
  <c r="AQ64" i="1"/>
  <c r="AE65" i="1"/>
  <c r="AD65" i="1"/>
  <c r="I67" i="1"/>
  <c r="AC66" i="1"/>
  <c r="Y66" i="1"/>
  <c r="U66" i="1"/>
  <c r="AP65" i="1"/>
  <c r="AL65" i="1"/>
  <c r="R63" i="1"/>
  <c r="AI62" i="1"/>
  <c r="AJ62" i="1"/>
  <c r="AH63" i="1"/>
  <c r="A63" i="1"/>
  <c r="C63" i="1" s="1"/>
  <c r="M69" i="1" l="1"/>
  <c r="W66" i="1"/>
  <c r="V66" i="1"/>
  <c r="K67" i="1"/>
  <c r="AV65" i="1"/>
  <c r="AU65" i="1"/>
  <c r="AT66" i="1"/>
  <c r="AN65" i="1"/>
  <c r="AM65" i="1"/>
  <c r="AA66" i="1"/>
  <c r="Z66" i="1"/>
  <c r="G66" i="1"/>
  <c r="E67" i="1"/>
  <c r="AQ65" i="1"/>
  <c r="AR65" i="1"/>
  <c r="AE66" i="1"/>
  <c r="AD66" i="1"/>
  <c r="S68" i="1"/>
  <c r="I68" i="1"/>
  <c r="AC67" i="1"/>
  <c r="Y67" i="1"/>
  <c r="U67" i="1"/>
  <c r="AP66" i="1"/>
  <c r="AL66" i="1"/>
  <c r="R64" i="1"/>
  <c r="AH64" i="1"/>
  <c r="AJ63" i="1"/>
  <c r="AI63" i="1"/>
  <c r="A64" i="1"/>
  <c r="C64" i="1" s="1"/>
  <c r="M70" i="1" l="1"/>
  <c r="AU66" i="1"/>
  <c r="AV66" i="1"/>
  <c r="AT67" i="1"/>
  <c r="AA67" i="1"/>
  <c r="Z67" i="1"/>
  <c r="V67" i="1"/>
  <c r="W67" i="1"/>
  <c r="K68" i="1"/>
  <c r="AM66" i="1"/>
  <c r="AN66" i="1"/>
  <c r="G67" i="1"/>
  <c r="E68" i="1"/>
  <c r="AQ66" i="1"/>
  <c r="AR66" i="1"/>
  <c r="AE67" i="1"/>
  <c r="AD67" i="1"/>
  <c r="S69" i="1"/>
  <c r="I69" i="1"/>
  <c r="AC68" i="1"/>
  <c r="Y68" i="1"/>
  <c r="U68" i="1"/>
  <c r="AP67" i="1"/>
  <c r="AL67" i="1"/>
  <c r="AH65" i="1"/>
  <c r="AJ64" i="1"/>
  <c r="AI64" i="1"/>
  <c r="R65" i="1"/>
  <c r="A65" i="1"/>
  <c r="C65" i="1" s="1"/>
  <c r="M71" i="1" l="1"/>
  <c r="W68" i="1"/>
  <c r="V68" i="1"/>
  <c r="K69" i="1"/>
  <c r="AV67" i="1"/>
  <c r="AU67" i="1"/>
  <c r="AT68" i="1"/>
  <c r="AN67" i="1"/>
  <c r="AM67" i="1"/>
  <c r="AA68" i="1"/>
  <c r="Z68" i="1"/>
  <c r="G68" i="1"/>
  <c r="E69" i="1"/>
  <c r="AR67" i="1"/>
  <c r="AQ67" i="1"/>
  <c r="AD68" i="1"/>
  <c r="AE68" i="1"/>
  <c r="S70" i="1"/>
  <c r="I70" i="1"/>
  <c r="AC69" i="1"/>
  <c r="Y69" i="1"/>
  <c r="U69" i="1"/>
  <c r="AP68" i="1"/>
  <c r="AL68" i="1"/>
  <c r="R66" i="1"/>
  <c r="AH66" i="1"/>
  <c r="AI65" i="1"/>
  <c r="AJ65" i="1"/>
  <c r="A66" i="1"/>
  <c r="C66" i="1" s="1"/>
  <c r="M72" i="1" l="1"/>
  <c r="V69" i="1"/>
  <c r="W69" i="1"/>
  <c r="K70" i="1"/>
  <c r="AU68" i="1"/>
  <c r="AV68" i="1"/>
  <c r="AT69" i="1"/>
  <c r="AM68" i="1"/>
  <c r="AN68" i="1"/>
  <c r="Z69" i="1"/>
  <c r="AA69" i="1"/>
  <c r="S71" i="1"/>
  <c r="G69" i="1"/>
  <c r="E70" i="1"/>
  <c r="AQ68" i="1"/>
  <c r="AR68" i="1"/>
  <c r="AE69" i="1"/>
  <c r="AD69" i="1"/>
  <c r="I71" i="1"/>
  <c r="AC70" i="1"/>
  <c r="Y70" i="1"/>
  <c r="U70" i="1"/>
  <c r="AP69" i="1"/>
  <c r="AL69" i="1"/>
  <c r="AH67" i="1"/>
  <c r="AI66" i="1"/>
  <c r="AJ66" i="1"/>
  <c r="R67" i="1"/>
  <c r="A67" i="1"/>
  <c r="C67" i="1" s="1"/>
  <c r="M73" i="1" l="1"/>
  <c r="G70" i="1"/>
  <c r="E71" i="1"/>
  <c r="AV69" i="1"/>
  <c r="AU69" i="1"/>
  <c r="AT70" i="1"/>
  <c r="AN69" i="1"/>
  <c r="AM69" i="1"/>
  <c r="AA70" i="1"/>
  <c r="Z70" i="1"/>
  <c r="W70" i="1"/>
  <c r="V70" i="1"/>
  <c r="K71" i="1"/>
  <c r="AR69" i="1"/>
  <c r="AQ69" i="1"/>
  <c r="AE70" i="1"/>
  <c r="AD70" i="1"/>
  <c r="S72" i="1"/>
  <c r="I72" i="1"/>
  <c r="AC71" i="1"/>
  <c r="Y71" i="1"/>
  <c r="U71" i="1"/>
  <c r="AP70" i="1"/>
  <c r="AL70" i="1"/>
  <c r="AH68" i="1"/>
  <c r="AI67" i="1"/>
  <c r="AJ67" i="1"/>
  <c r="R68" i="1"/>
  <c r="A68" i="1"/>
  <c r="C68" i="1" s="1"/>
  <c r="M74" i="1" l="1"/>
  <c r="AV70" i="1"/>
  <c r="AU70" i="1"/>
  <c r="AT71" i="1"/>
  <c r="V71" i="1"/>
  <c r="W71" i="1"/>
  <c r="K72" i="1"/>
  <c r="G71" i="1"/>
  <c r="E72" i="1"/>
  <c r="AN70" i="1"/>
  <c r="AM70" i="1"/>
  <c r="Z71" i="1"/>
  <c r="AA71" i="1"/>
  <c r="AQ70" i="1"/>
  <c r="AR70" i="1"/>
  <c r="AE71" i="1"/>
  <c r="AD71" i="1"/>
  <c r="S73" i="1"/>
  <c r="I73" i="1"/>
  <c r="AC72" i="1"/>
  <c r="Y72" i="1"/>
  <c r="U72" i="1"/>
  <c r="AP71" i="1"/>
  <c r="AL71" i="1"/>
  <c r="R69" i="1"/>
  <c r="AH69" i="1"/>
  <c r="AJ68" i="1"/>
  <c r="AI68" i="1"/>
  <c r="A69" i="1"/>
  <c r="C69" i="1" s="1"/>
  <c r="M75" i="1" l="1"/>
  <c r="W72" i="1"/>
  <c r="V72" i="1"/>
  <c r="K73" i="1"/>
  <c r="AU71" i="1"/>
  <c r="AV71" i="1"/>
  <c r="AT72" i="1"/>
  <c r="AN71" i="1"/>
  <c r="AM71" i="1"/>
  <c r="AA72" i="1"/>
  <c r="Z72" i="1"/>
  <c r="S74" i="1"/>
  <c r="G72" i="1"/>
  <c r="E73" i="1"/>
  <c r="AR71" i="1"/>
  <c r="AQ71" i="1"/>
  <c r="AD72" i="1"/>
  <c r="AE72" i="1"/>
  <c r="I74" i="1"/>
  <c r="AC73" i="1"/>
  <c r="Y73" i="1"/>
  <c r="U73" i="1"/>
  <c r="AP72" i="1"/>
  <c r="AL72" i="1"/>
  <c r="AH70" i="1"/>
  <c r="AI69" i="1"/>
  <c r="AJ69" i="1"/>
  <c r="R70" i="1"/>
  <c r="A70" i="1"/>
  <c r="C70" i="1" s="1"/>
  <c r="M76" i="1" l="1"/>
  <c r="AN72" i="1"/>
  <c r="AM72" i="1"/>
  <c r="Z73" i="1"/>
  <c r="AA73" i="1"/>
  <c r="S75" i="1"/>
  <c r="G73" i="1"/>
  <c r="E74" i="1"/>
  <c r="W73" i="1"/>
  <c r="V73" i="1"/>
  <c r="K74" i="1"/>
  <c r="AU72" i="1"/>
  <c r="AV72" i="1"/>
  <c r="AT73" i="1"/>
  <c r="AQ72" i="1"/>
  <c r="AR72" i="1"/>
  <c r="AE73" i="1"/>
  <c r="AD73" i="1"/>
  <c r="I75" i="1"/>
  <c r="AC74" i="1"/>
  <c r="Y74" i="1"/>
  <c r="U74" i="1"/>
  <c r="AP73" i="1"/>
  <c r="AL73" i="1"/>
  <c r="R71" i="1"/>
  <c r="AH71" i="1"/>
  <c r="AI70" i="1"/>
  <c r="AJ70" i="1"/>
  <c r="A71" i="1"/>
  <c r="C71" i="1" s="1"/>
  <c r="M77" i="1" l="1"/>
  <c r="V74" i="1"/>
  <c r="W74" i="1"/>
  <c r="K75" i="1"/>
  <c r="AN73" i="1"/>
  <c r="AM73" i="1"/>
  <c r="AA74" i="1"/>
  <c r="Z74" i="1"/>
  <c r="AV73" i="1"/>
  <c r="AU73" i="1"/>
  <c r="AT74" i="1"/>
  <c r="AR73" i="1"/>
  <c r="AQ73" i="1"/>
  <c r="AE74" i="1"/>
  <c r="AD74" i="1"/>
  <c r="S76" i="1"/>
  <c r="G74" i="1"/>
  <c r="E75" i="1"/>
  <c r="I76" i="1"/>
  <c r="AC75" i="1"/>
  <c r="Y75" i="1"/>
  <c r="U75" i="1"/>
  <c r="AP74" i="1"/>
  <c r="AL74" i="1"/>
  <c r="R72" i="1"/>
  <c r="AH72" i="1"/>
  <c r="AI71" i="1"/>
  <c r="AJ71" i="1"/>
  <c r="A72" i="1"/>
  <c r="C72" i="1" s="1"/>
  <c r="M78" i="1" l="1"/>
  <c r="AQ74" i="1"/>
  <c r="AR74" i="1"/>
  <c r="G75" i="1"/>
  <c r="E76" i="1"/>
  <c r="AU74" i="1"/>
  <c r="AV74" i="1"/>
  <c r="AT75" i="1"/>
  <c r="AA75" i="1"/>
  <c r="Z75" i="1"/>
  <c r="V75" i="1"/>
  <c r="W75" i="1"/>
  <c r="K76" i="1"/>
  <c r="AN74" i="1"/>
  <c r="AM74" i="1"/>
  <c r="AD75" i="1"/>
  <c r="AE75" i="1"/>
  <c r="S77" i="1"/>
  <c r="I77" i="1"/>
  <c r="AC76" i="1"/>
  <c r="Y76" i="1"/>
  <c r="U76" i="1"/>
  <c r="AP75" i="1"/>
  <c r="AL75" i="1"/>
  <c r="AH73" i="1"/>
  <c r="AJ72" i="1"/>
  <c r="AI72" i="1"/>
  <c r="R73" i="1"/>
  <c r="A73" i="1"/>
  <c r="C73" i="1" s="1"/>
  <c r="M79" i="1" l="1"/>
  <c r="AU75" i="1"/>
  <c r="AV75" i="1"/>
  <c r="W76" i="1"/>
  <c r="V76" i="1"/>
  <c r="K77" i="1"/>
  <c r="AA76" i="1"/>
  <c r="Z76" i="1"/>
  <c r="AR75" i="1"/>
  <c r="AQ75" i="1"/>
  <c r="AN75" i="1"/>
  <c r="AM75" i="1"/>
  <c r="AD76" i="1"/>
  <c r="AE76" i="1"/>
  <c r="G76" i="1"/>
  <c r="E77" i="1"/>
  <c r="S78" i="1"/>
  <c r="I78" i="1"/>
  <c r="AC77" i="1"/>
  <c r="Y77" i="1"/>
  <c r="U77" i="1"/>
  <c r="R74" i="1"/>
  <c r="AH74" i="1"/>
  <c r="AI73" i="1"/>
  <c r="AJ73" i="1"/>
  <c r="A74" i="1"/>
  <c r="C74" i="1" s="1"/>
  <c r="M80" i="1" l="1"/>
  <c r="AE77" i="1"/>
  <c r="AD77" i="1"/>
  <c r="G77" i="1"/>
  <c r="E78" i="1"/>
  <c r="V77" i="1"/>
  <c r="W77" i="1"/>
  <c r="K78" i="1"/>
  <c r="Z77" i="1"/>
  <c r="AA77" i="1"/>
  <c r="S79" i="1"/>
  <c r="I79" i="1"/>
  <c r="AC78" i="1"/>
  <c r="Y78" i="1"/>
  <c r="U78" i="1"/>
  <c r="AH75" i="1"/>
  <c r="AI74" i="1"/>
  <c r="AJ74" i="1"/>
  <c r="R75" i="1"/>
  <c r="A75" i="1"/>
  <c r="C75" i="1" s="1"/>
  <c r="M81" i="1" l="1"/>
  <c r="AA78" i="1"/>
  <c r="Z78" i="1"/>
  <c r="AE78" i="1"/>
  <c r="AD78" i="1"/>
  <c r="V78" i="1"/>
  <c r="W78" i="1"/>
  <c r="K79" i="1"/>
  <c r="G78" i="1"/>
  <c r="E79" i="1"/>
  <c r="S80" i="1"/>
  <c r="I80" i="1"/>
  <c r="AC79" i="1"/>
  <c r="Y79" i="1"/>
  <c r="U79" i="1"/>
  <c r="R76" i="1"/>
  <c r="AI75" i="1"/>
  <c r="AJ75" i="1"/>
  <c r="A76" i="1"/>
  <c r="C76" i="1" s="1"/>
  <c r="M82" i="1" l="1"/>
  <c r="AA79" i="1"/>
  <c r="Z79" i="1"/>
  <c r="V79" i="1"/>
  <c r="W79" i="1"/>
  <c r="K80" i="1"/>
  <c r="AE79" i="1"/>
  <c r="AD79" i="1"/>
  <c r="G79" i="1"/>
  <c r="E80" i="1"/>
  <c r="S81" i="1"/>
  <c r="I81" i="1"/>
  <c r="AC80" i="1"/>
  <c r="Y80" i="1"/>
  <c r="U80" i="1"/>
  <c r="R77" i="1"/>
  <c r="A77" i="1"/>
  <c r="C77" i="1" s="1"/>
  <c r="M83" i="1" l="1"/>
  <c r="AD80" i="1"/>
  <c r="AE80" i="1"/>
  <c r="W80" i="1"/>
  <c r="V80" i="1"/>
  <c r="K81" i="1"/>
  <c r="AA80" i="1"/>
  <c r="Z80" i="1"/>
  <c r="G80" i="1"/>
  <c r="E81" i="1"/>
  <c r="S82" i="1"/>
  <c r="I82" i="1"/>
  <c r="AC81" i="1"/>
  <c r="Y81" i="1"/>
  <c r="U81" i="1"/>
  <c r="R78" i="1"/>
  <c r="A78" i="1"/>
  <c r="C78" i="1" s="1"/>
  <c r="M84" i="1" l="1"/>
  <c r="G81" i="1"/>
  <c r="E82" i="1"/>
  <c r="W81" i="1"/>
  <c r="V81" i="1"/>
  <c r="K82" i="1"/>
  <c r="Z81" i="1"/>
  <c r="AA81" i="1"/>
  <c r="AE81" i="1"/>
  <c r="AD81" i="1"/>
  <c r="S83" i="1"/>
  <c r="I83" i="1"/>
  <c r="AC82" i="1"/>
  <c r="Y82" i="1"/>
  <c r="U82" i="1"/>
  <c r="R79" i="1"/>
  <c r="A79" i="1"/>
  <c r="C79" i="1" s="1"/>
  <c r="M85" i="1" l="1"/>
  <c r="W82" i="1"/>
  <c r="V82" i="1"/>
  <c r="K83" i="1"/>
  <c r="AA82" i="1"/>
  <c r="Z82" i="1"/>
  <c r="G82" i="1"/>
  <c r="E83" i="1"/>
  <c r="AE82" i="1"/>
  <c r="AD82" i="1"/>
  <c r="S84" i="1"/>
  <c r="I84" i="1"/>
  <c r="AC83" i="1"/>
  <c r="Y83" i="1"/>
  <c r="U83" i="1"/>
  <c r="R80" i="1"/>
  <c r="A80" i="1"/>
  <c r="C80" i="1" s="1"/>
  <c r="M86" i="1" l="1"/>
  <c r="G83" i="1"/>
  <c r="E84" i="1"/>
  <c r="V83" i="1"/>
  <c r="W83" i="1"/>
  <c r="K84" i="1"/>
  <c r="AA83" i="1"/>
  <c r="Z83" i="1"/>
  <c r="AD83" i="1"/>
  <c r="AE83" i="1"/>
  <c r="S85" i="1"/>
  <c r="I85" i="1"/>
  <c r="AC84" i="1"/>
  <c r="Y84" i="1"/>
  <c r="U84" i="1"/>
  <c r="R81" i="1"/>
  <c r="A81" i="1"/>
  <c r="C81" i="1" s="1"/>
  <c r="W84" i="1" l="1"/>
  <c r="V84" i="1"/>
  <c r="K85" i="1"/>
  <c r="Z84" i="1"/>
  <c r="AA84" i="1"/>
  <c r="G84" i="1"/>
  <c r="E85" i="1"/>
  <c r="AD84" i="1"/>
  <c r="AE84" i="1"/>
  <c r="S86" i="1"/>
  <c r="I86" i="1"/>
  <c r="AC85" i="1"/>
  <c r="Y85" i="1"/>
  <c r="U85" i="1"/>
  <c r="R82" i="1"/>
  <c r="A82" i="1"/>
  <c r="C82" i="1" s="1"/>
  <c r="K86" i="1" l="1"/>
  <c r="V85" i="1"/>
  <c r="W85" i="1"/>
  <c r="AE85" i="1"/>
  <c r="AD85" i="1"/>
  <c r="Z85" i="1"/>
  <c r="AA85" i="1"/>
  <c r="G85" i="1"/>
  <c r="E86" i="1"/>
  <c r="AC86" i="1"/>
  <c r="Y86" i="1"/>
  <c r="U86" i="1"/>
  <c r="R83" i="1"/>
  <c r="A83" i="1"/>
  <c r="C83" i="1" s="1"/>
  <c r="G86" i="1" l="1"/>
  <c r="W86" i="1"/>
  <c r="V86" i="1"/>
  <c r="AE86" i="1"/>
  <c r="AD86" i="1"/>
  <c r="AA86" i="1"/>
  <c r="Z86" i="1"/>
  <c r="AC87" i="1"/>
  <c r="Y87" i="1"/>
  <c r="U87" i="1"/>
  <c r="R84" i="1"/>
  <c r="A84" i="1"/>
  <c r="C84" i="1" s="1"/>
  <c r="AA87" i="1" l="1"/>
  <c r="Z87" i="1"/>
  <c r="V87" i="1"/>
  <c r="W87" i="1"/>
  <c r="AE87" i="1"/>
  <c r="AD87" i="1"/>
  <c r="AC88" i="1"/>
  <c r="Y88" i="1"/>
  <c r="U88" i="1"/>
  <c r="R85" i="1"/>
  <c r="A85" i="1"/>
  <c r="C85" i="1" s="1"/>
  <c r="AA88" i="1" l="1"/>
  <c r="Z88" i="1"/>
  <c r="AD88" i="1"/>
  <c r="AE88" i="1"/>
  <c r="W88" i="1"/>
  <c r="V88" i="1"/>
  <c r="AC89" i="1"/>
  <c r="Y89" i="1"/>
  <c r="U89" i="1"/>
  <c r="R86" i="1"/>
  <c r="A86" i="1"/>
  <c r="C86" i="1" s="1"/>
  <c r="AA89" i="1" l="1"/>
  <c r="Z89" i="1"/>
  <c r="AE89" i="1"/>
  <c r="AD89" i="1"/>
  <c r="W89" i="1"/>
  <c r="V89" i="1"/>
  <c r="AC90" i="1"/>
  <c r="Y90" i="1"/>
  <c r="U90" i="1"/>
  <c r="R87" i="1"/>
  <c r="AD90" i="1" l="1"/>
  <c r="AE90" i="1"/>
  <c r="AA90" i="1"/>
  <c r="Z90" i="1"/>
  <c r="V90" i="1"/>
  <c r="W90" i="1"/>
  <c r="AC91" i="1"/>
  <c r="Y91" i="1"/>
  <c r="U91" i="1"/>
  <c r="R88" i="1"/>
  <c r="AA91" i="1" l="1"/>
  <c r="Z91" i="1"/>
  <c r="AE91" i="1"/>
  <c r="AD91" i="1"/>
  <c r="V91" i="1"/>
  <c r="W91" i="1"/>
  <c r="AC92" i="1"/>
  <c r="Y92" i="1"/>
  <c r="U92" i="1"/>
  <c r="R89" i="1"/>
  <c r="W92" i="1" l="1"/>
  <c r="V92" i="1"/>
  <c r="Z92" i="1"/>
  <c r="AA92" i="1"/>
  <c r="AD92" i="1"/>
  <c r="AE92" i="1"/>
  <c r="AC93" i="1"/>
  <c r="Y93" i="1"/>
  <c r="U93" i="1"/>
  <c r="R90" i="1"/>
  <c r="AA93" i="1" l="1"/>
  <c r="Z93" i="1"/>
  <c r="AE93" i="1"/>
  <c r="AD93" i="1"/>
  <c r="V93" i="1"/>
  <c r="W93" i="1"/>
  <c r="AC94" i="1"/>
  <c r="Y94" i="1"/>
  <c r="U94" i="1"/>
  <c r="R91" i="1"/>
  <c r="AA94" i="1" l="1"/>
  <c r="Z94" i="1"/>
  <c r="AE94" i="1"/>
  <c r="AD94" i="1"/>
  <c r="W94" i="1"/>
  <c r="V94" i="1"/>
  <c r="AC95" i="1"/>
  <c r="Y95" i="1"/>
  <c r="U95" i="1"/>
  <c r="R92" i="1"/>
  <c r="AE95" i="1" l="1"/>
  <c r="AD95" i="1"/>
  <c r="AA95" i="1"/>
  <c r="Z95" i="1"/>
  <c r="V95" i="1"/>
  <c r="W95" i="1"/>
  <c r="AC96" i="1"/>
  <c r="Y96" i="1"/>
  <c r="U96" i="1"/>
  <c r="R93" i="1"/>
  <c r="AA96" i="1" l="1"/>
  <c r="Z96" i="1"/>
  <c r="AD96" i="1"/>
  <c r="AE96" i="1"/>
  <c r="W96" i="1"/>
  <c r="V96" i="1"/>
  <c r="AC97" i="1"/>
  <c r="Y97" i="1"/>
  <c r="U97" i="1"/>
  <c r="R94" i="1"/>
  <c r="AE97" i="1" l="1"/>
  <c r="AD97" i="1"/>
  <c r="W97" i="1"/>
  <c r="V97" i="1"/>
  <c r="Z97" i="1"/>
  <c r="AA97" i="1"/>
  <c r="AC98" i="1"/>
  <c r="Y98" i="1"/>
  <c r="U98" i="1"/>
  <c r="R95" i="1"/>
  <c r="V98" i="1" l="1"/>
  <c r="W98" i="1"/>
  <c r="AA98" i="1"/>
  <c r="Z98" i="1"/>
  <c r="AE98" i="1"/>
  <c r="AD98" i="1"/>
  <c r="AC99" i="1"/>
  <c r="Y99" i="1"/>
  <c r="U99" i="1"/>
  <c r="R96" i="1"/>
  <c r="AA99" i="1" l="1"/>
  <c r="Z99" i="1"/>
  <c r="AE99" i="1"/>
  <c r="AD99" i="1"/>
  <c r="V99" i="1"/>
  <c r="W99" i="1"/>
  <c r="AC100" i="1"/>
  <c r="Y100" i="1"/>
  <c r="U100" i="1"/>
  <c r="R97" i="1"/>
  <c r="W100" i="1" l="1"/>
  <c r="V100" i="1"/>
  <c r="AA100" i="1"/>
  <c r="Z100" i="1"/>
  <c r="AD100" i="1"/>
  <c r="AE100" i="1"/>
  <c r="AC101" i="1"/>
  <c r="Y101" i="1"/>
  <c r="U101" i="1"/>
  <c r="R98" i="1"/>
  <c r="AA101" i="1" l="1"/>
  <c r="Z101" i="1"/>
  <c r="AE101" i="1"/>
  <c r="AD101" i="1"/>
  <c r="V101" i="1"/>
  <c r="W101" i="1"/>
  <c r="AC102" i="1"/>
  <c r="Y102" i="1"/>
  <c r="U102" i="1"/>
  <c r="R99" i="1"/>
  <c r="W102" i="1" l="1"/>
  <c r="V102" i="1"/>
  <c r="AA102" i="1"/>
  <c r="Z102" i="1"/>
  <c r="AE102" i="1"/>
  <c r="AD102" i="1"/>
  <c r="AC103" i="1"/>
  <c r="Y103" i="1"/>
  <c r="U103" i="1"/>
  <c r="R100" i="1"/>
  <c r="AA103" i="1" l="1"/>
  <c r="Z103" i="1"/>
  <c r="AE103" i="1"/>
  <c r="AD103" i="1"/>
  <c r="V103" i="1"/>
  <c r="W103" i="1"/>
  <c r="R101" i="1"/>
  <c r="R102" i="1" l="1"/>
  <c r="R103" i="1" l="1"/>
</calcChain>
</file>

<file path=xl/sharedStrings.xml><?xml version="1.0" encoding="utf-8"?>
<sst xmlns="http://schemas.openxmlformats.org/spreadsheetml/2006/main" count="59" uniqueCount="34">
  <si>
    <t>Temperature</t>
  </si>
  <si>
    <t>Parameter</t>
  </si>
  <si>
    <t>Maximum Current Continuous Charge</t>
  </si>
  <si>
    <t>Maximum Current Continuous Discharge</t>
  </si>
  <si>
    <t>Parameter Limit SoC Discharge Derating</t>
  </si>
  <si>
    <t>Parameter Cut-off SoC Charge Derating</t>
  </si>
  <si>
    <t>Parameter Cut-off SoC Discharge Derating</t>
  </si>
  <si>
    <t>Parameter Limit SoC Charge Derating</t>
  </si>
  <si>
    <t>Parameter Cut-off Voltage Discharge Derating</t>
  </si>
  <si>
    <t>Parameter Cut-off Voltage Charge Derating</t>
  </si>
  <si>
    <t>Parameter Limit Voltage Discharge Derating</t>
  </si>
  <si>
    <t>Parameter Limit Voltage Charge Derating</t>
  </si>
  <si>
    <t>Parameter Cut-off Temperature low Discharge Derating</t>
  </si>
  <si>
    <t>Parameter Cut-off Temperature low Charge Derating</t>
  </si>
  <si>
    <t>Parameter Limit Temperature low Discharge Derating</t>
  </si>
  <si>
    <t>Parameter Limit Temperature low Charge Derating</t>
  </si>
  <si>
    <t>Parameter Cut-off Temperature high Discharge Derating</t>
  </si>
  <si>
    <t>Parameter Cut-off Temperature high Charge Derating</t>
  </si>
  <si>
    <t>Parameter Limit Temperature high Discharge Derating</t>
  </si>
  <si>
    <t>Parameter Limit Temperature high Charge Derating</t>
  </si>
  <si>
    <t>SoC</t>
  </si>
  <si>
    <t>Voltage</t>
  </si>
  <si>
    <t>Maximum Current Limp Home</t>
  </si>
  <si>
    <t>Warning</t>
  </si>
  <si>
    <t>Alarm</t>
  </si>
  <si>
    <t>Error</t>
  </si>
  <si>
    <t>Recommended Operating Limit: Discharge</t>
  </si>
  <si>
    <t>Recommended Operating Limit: Charge</t>
  </si>
  <si>
    <t>Maximum Operating Limit: Charge</t>
  </si>
  <si>
    <t>Maximum Operating Limit: Discharge</t>
  </si>
  <si>
    <t>Recommended Safety Limit: Charge</t>
  </si>
  <si>
    <t>Recommended Safety Limit: Discharge</t>
  </si>
  <si>
    <t>Maximum Safety Limit: Charge</t>
  </si>
  <si>
    <t>Maximum Safety Limit: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</si>
</sst>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SoF!$B$1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SoF!$B$2:$B$86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-15</c:v>
                </c:pt>
                <c:pt idx="38">
                  <c:v>-30</c:v>
                </c:pt>
                <c:pt idx="39">
                  <c:v>-45</c:v>
                </c:pt>
                <c:pt idx="40">
                  <c:v>-60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-60</c:v>
                </c:pt>
                <c:pt idx="58">
                  <c:v>-45</c:v>
                </c:pt>
                <c:pt idx="59">
                  <c:v>-30</c:v>
                </c:pt>
                <c:pt idx="60">
                  <c:v>-15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SoF!$C$1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SoF!$C$2:$C$86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-3.5527136788005009E-15</c:v>
                </c:pt>
                <c:pt idx="17">
                  <c:v>6.1666666666666643</c:v>
                </c:pt>
                <c:pt idx="18">
                  <c:v>12.333333333333332</c:v>
                </c:pt>
                <c:pt idx="19">
                  <c:v>18.5</c:v>
                </c:pt>
                <c:pt idx="20">
                  <c:v>24.666666666666664</c:v>
                </c:pt>
                <c:pt idx="21">
                  <c:v>30.833333333333332</c:v>
                </c:pt>
                <c:pt idx="22">
                  <c:v>37</c:v>
                </c:pt>
                <c:pt idx="23">
                  <c:v>43.166666666666664</c:v>
                </c:pt>
                <c:pt idx="24">
                  <c:v>49.333333333333329</c:v>
                </c:pt>
                <c:pt idx="25">
                  <c:v>55.5</c:v>
                </c:pt>
                <c:pt idx="26">
                  <c:v>61.666666666666671</c:v>
                </c:pt>
                <c:pt idx="27">
                  <c:v>67.833333333333329</c:v>
                </c:pt>
                <c:pt idx="28">
                  <c:v>74</c:v>
                </c:pt>
                <c:pt idx="29">
                  <c:v>80.166666666666671</c:v>
                </c:pt>
                <c:pt idx="30">
                  <c:v>86.333333333333329</c:v>
                </c:pt>
                <c:pt idx="31">
                  <c:v>92.5</c:v>
                </c:pt>
                <c:pt idx="32">
                  <c:v>98.666666666666671</c:v>
                </c:pt>
                <c:pt idx="33">
                  <c:v>104.83333333333333</c:v>
                </c:pt>
                <c:pt idx="34">
                  <c:v>111</c:v>
                </c:pt>
                <c:pt idx="35">
                  <c:v>117.16666666666667</c:v>
                </c:pt>
                <c:pt idx="36">
                  <c:v>123.33333333333333</c:v>
                </c:pt>
                <c:pt idx="37">
                  <c:v>129.5</c:v>
                </c:pt>
                <c:pt idx="38">
                  <c:v>135.66666666666669</c:v>
                </c:pt>
                <c:pt idx="39">
                  <c:v>141.83333333333334</c:v>
                </c:pt>
                <c:pt idx="40">
                  <c:v>148</c:v>
                </c:pt>
                <c:pt idx="41">
                  <c:v>154.16666666666669</c:v>
                </c:pt>
                <c:pt idx="42">
                  <c:v>160.33333333333334</c:v>
                </c:pt>
                <c:pt idx="43">
                  <c:v>166.50000000000003</c:v>
                </c:pt>
                <c:pt idx="44">
                  <c:v>172.66666666666669</c:v>
                </c:pt>
                <c:pt idx="45">
                  <c:v>178.83333333333334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148</c:v>
                </c:pt>
                <c:pt idx="68">
                  <c:v>111</c:v>
                </c:pt>
                <c:pt idx="69">
                  <c:v>74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Maximum 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SoF!$F$3:$F$86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-9.625</c:v>
                </c:pt>
                <c:pt idx="34">
                  <c:v>-19.25</c:v>
                </c:pt>
                <c:pt idx="35">
                  <c:v>-28.875</c:v>
                </c:pt>
                <c:pt idx="36">
                  <c:v>-38.5</c:v>
                </c:pt>
                <c:pt idx="37">
                  <c:v>-48.125</c:v>
                </c:pt>
                <c:pt idx="38">
                  <c:v>-57.75</c:v>
                </c:pt>
                <c:pt idx="39">
                  <c:v>-67.375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-67.375</c:v>
                </c:pt>
                <c:pt idx="57">
                  <c:v>-57.75</c:v>
                </c:pt>
                <c:pt idx="58">
                  <c:v>-48.125</c:v>
                </c:pt>
                <c:pt idx="59">
                  <c:v>-38.5</c:v>
                </c:pt>
                <c:pt idx="60">
                  <c:v>-28.875</c:v>
                </c:pt>
                <c:pt idx="61">
                  <c:v>-19.25</c:v>
                </c:pt>
                <c:pt idx="62">
                  <c:v>-9.625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Discharge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5.7575757575757578</c:v>
                </c:pt>
                <c:pt idx="14">
                  <c:v>11.515151515151516</c:v>
                </c:pt>
                <c:pt idx="15">
                  <c:v>17.272727272727273</c:v>
                </c:pt>
                <c:pt idx="16">
                  <c:v>23.030303030303031</c:v>
                </c:pt>
                <c:pt idx="17">
                  <c:v>28.787878787878789</c:v>
                </c:pt>
                <c:pt idx="18">
                  <c:v>34.545454545454547</c:v>
                </c:pt>
                <c:pt idx="19">
                  <c:v>40.303030303030305</c:v>
                </c:pt>
                <c:pt idx="20">
                  <c:v>46.060606060606062</c:v>
                </c:pt>
                <c:pt idx="21">
                  <c:v>51.81818181818182</c:v>
                </c:pt>
                <c:pt idx="22">
                  <c:v>57.575757575757578</c:v>
                </c:pt>
                <c:pt idx="23">
                  <c:v>63.333333333333336</c:v>
                </c:pt>
                <c:pt idx="24">
                  <c:v>69.090909090909093</c:v>
                </c:pt>
                <c:pt idx="25">
                  <c:v>74.848484848484844</c:v>
                </c:pt>
                <c:pt idx="26">
                  <c:v>80.606060606060609</c:v>
                </c:pt>
                <c:pt idx="27">
                  <c:v>86.363636363636374</c:v>
                </c:pt>
                <c:pt idx="28">
                  <c:v>92.121212121212125</c:v>
                </c:pt>
                <c:pt idx="29">
                  <c:v>97.878787878787875</c:v>
                </c:pt>
                <c:pt idx="30">
                  <c:v>103.63636363636364</c:v>
                </c:pt>
                <c:pt idx="31">
                  <c:v>109.39393939393941</c:v>
                </c:pt>
                <c:pt idx="32">
                  <c:v>115.15151515151516</c:v>
                </c:pt>
                <c:pt idx="33">
                  <c:v>120.90909090909091</c:v>
                </c:pt>
                <c:pt idx="34">
                  <c:v>126.66666666666667</c:v>
                </c:pt>
                <c:pt idx="35">
                  <c:v>132.42424242424244</c:v>
                </c:pt>
                <c:pt idx="36">
                  <c:v>138.18181818181819</c:v>
                </c:pt>
                <c:pt idx="37">
                  <c:v>143.93939393939394</c:v>
                </c:pt>
                <c:pt idx="38">
                  <c:v>149.69696969696969</c:v>
                </c:pt>
                <c:pt idx="39">
                  <c:v>155.45454545454547</c:v>
                </c:pt>
                <c:pt idx="40">
                  <c:v>161.21212121212122</c:v>
                </c:pt>
                <c:pt idx="41">
                  <c:v>166.96969696969697</c:v>
                </c:pt>
                <c:pt idx="42">
                  <c:v>172.72727272727275</c:v>
                </c:pt>
                <c:pt idx="43">
                  <c:v>178.4848484848485</c:v>
                </c:pt>
                <c:pt idx="44">
                  <c:v>184.24242424242425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166.25</c:v>
                </c:pt>
                <c:pt idx="67">
                  <c:v>142.5</c:v>
                </c:pt>
                <c:pt idx="68">
                  <c:v>118.75</c:v>
                </c:pt>
                <c:pt idx="69">
                  <c:v>95</c:v>
                </c:pt>
                <c:pt idx="70">
                  <c:v>71.25</c:v>
                </c:pt>
                <c:pt idx="71">
                  <c:v>47.5</c:v>
                </c:pt>
                <c:pt idx="72">
                  <c:v>23.75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Maximum 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SoF!$J$3:$J$86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</c:v>
                </c:pt>
                <c:pt idx="32">
                  <c:v>-16</c:v>
                </c:pt>
                <c:pt idx="33">
                  <c:v>-24</c:v>
                </c:pt>
                <c:pt idx="34">
                  <c:v>-32</c:v>
                </c:pt>
                <c:pt idx="35">
                  <c:v>-40</c:v>
                </c:pt>
                <c:pt idx="36">
                  <c:v>-48</c:v>
                </c:pt>
                <c:pt idx="37">
                  <c:v>-56</c:v>
                </c:pt>
                <c:pt idx="38">
                  <c:v>-64</c:v>
                </c:pt>
                <c:pt idx="39">
                  <c:v>-72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-72</c:v>
                </c:pt>
                <c:pt idx="57">
                  <c:v>-64</c:v>
                </c:pt>
                <c:pt idx="58">
                  <c:v>-56</c:v>
                </c:pt>
                <c:pt idx="59">
                  <c:v>-48</c:v>
                </c:pt>
                <c:pt idx="60">
                  <c:v>-40</c:v>
                </c:pt>
                <c:pt idx="61">
                  <c:v>-32</c:v>
                </c:pt>
                <c:pt idx="62">
                  <c:v>-24</c:v>
                </c:pt>
                <c:pt idx="63">
                  <c:v>-16</c:v>
                </c:pt>
                <c:pt idx="64">
                  <c:v>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SoF!$K$3:$K$86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5.7142857142857153</c:v>
                </c:pt>
                <c:pt idx="12">
                  <c:v>11.428571428571431</c:v>
                </c:pt>
                <c:pt idx="13">
                  <c:v>17.142857142857146</c:v>
                </c:pt>
                <c:pt idx="14">
                  <c:v>22.857142857142861</c:v>
                </c:pt>
                <c:pt idx="15">
                  <c:v>28.571428571428573</c:v>
                </c:pt>
                <c:pt idx="16">
                  <c:v>34.285714285714292</c:v>
                </c:pt>
                <c:pt idx="17">
                  <c:v>40</c:v>
                </c:pt>
                <c:pt idx="18">
                  <c:v>45.714285714285715</c:v>
                </c:pt>
                <c:pt idx="19">
                  <c:v>51.428571428571431</c:v>
                </c:pt>
                <c:pt idx="20">
                  <c:v>57.142857142857146</c:v>
                </c:pt>
                <c:pt idx="21">
                  <c:v>62.857142857142861</c:v>
                </c:pt>
                <c:pt idx="22">
                  <c:v>68.571428571428569</c:v>
                </c:pt>
                <c:pt idx="23">
                  <c:v>74.285714285714292</c:v>
                </c:pt>
                <c:pt idx="24">
                  <c:v>80</c:v>
                </c:pt>
                <c:pt idx="25">
                  <c:v>85.714285714285722</c:v>
                </c:pt>
                <c:pt idx="26">
                  <c:v>91.428571428571431</c:v>
                </c:pt>
                <c:pt idx="27">
                  <c:v>97.142857142857139</c:v>
                </c:pt>
                <c:pt idx="28">
                  <c:v>102.85714285714286</c:v>
                </c:pt>
                <c:pt idx="29">
                  <c:v>108.57142857142858</c:v>
                </c:pt>
                <c:pt idx="30">
                  <c:v>114.28571428571429</c:v>
                </c:pt>
                <c:pt idx="31">
                  <c:v>120</c:v>
                </c:pt>
                <c:pt idx="32">
                  <c:v>125.71428571428572</c:v>
                </c:pt>
                <c:pt idx="33">
                  <c:v>131.42857142857144</c:v>
                </c:pt>
                <c:pt idx="34">
                  <c:v>137.14285714285714</c:v>
                </c:pt>
                <c:pt idx="35">
                  <c:v>142.85714285714286</c:v>
                </c:pt>
                <c:pt idx="36">
                  <c:v>148.57142857142858</c:v>
                </c:pt>
                <c:pt idx="37">
                  <c:v>154.28571428571428</c:v>
                </c:pt>
                <c:pt idx="38">
                  <c:v>160</c:v>
                </c:pt>
                <c:pt idx="39">
                  <c:v>165.71428571428572</c:v>
                </c:pt>
                <c:pt idx="40">
                  <c:v>171.42857142857144</c:v>
                </c:pt>
                <c:pt idx="41">
                  <c:v>177.14285714285714</c:v>
                </c:pt>
                <c:pt idx="42">
                  <c:v>182.85714285714286</c:v>
                </c:pt>
                <c:pt idx="43">
                  <c:v>188.57142857142858</c:v>
                </c:pt>
                <c:pt idx="44">
                  <c:v>194.28571428571428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180</c:v>
                </c:pt>
                <c:pt idx="67">
                  <c:v>160</c:v>
                </c:pt>
                <c:pt idx="68">
                  <c:v>140</c:v>
                </c:pt>
                <c:pt idx="69">
                  <c:v>120</c:v>
                </c:pt>
                <c:pt idx="70">
                  <c:v>100</c:v>
                </c:pt>
                <c:pt idx="71">
                  <c:v>80</c:v>
                </c:pt>
                <c:pt idx="72">
                  <c:v>60</c:v>
                </c:pt>
                <c:pt idx="73">
                  <c:v>40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Maximum 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-7.0833333333333357</c:v>
                </c:pt>
                <c:pt idx="30">
                  <c:v>-14.166666666666664</c:v>
                </c:pt>
                <c:pt idx="31">
                  <c:v>-21.249999999999993</c:v>
                </c:pt>
                <c:pt idx="32">
                  <c:v>-28.333333333333336</c:v>
                </c:pt>
                <c:pt idx="33">
                  <c:v>-35.416666666666664</c:v>
                </c:pt>
                <c:pt idx="34">
                  <c:v>-42.499999999999993</c:v>
                </c:pt>
                <c:pt idx="35">
                  <c:v>-49.583333333333336</c:v>
                </c:pt>
                <c:pt idx="36">
                  <c:v>-56.666666666666664</c:v>
                </c:pt>
                <c:pt idx="37">
                  <c:v>-63.749999999999993</c:v>
                </c:pt>
                <c:pt idx="38">
                  <c:v>-70.833333333333343</c:v>
                </c:pt>
                <c:pt idx="39">
                  <c:v>-77.916666666666657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-85.000000000000028</c:v>
                </c:pt>
                <c:pt idx="56">
                  <c:v>-77.916666666666686</c:v>
                </c:pt>
                <c:pt idx="57">
                  <c:v>-70.833333333333371</c:v>
                </c:pt>
                <c:pt idx="58">
                  <c:v>-63.750000000000057</c:v>
                </c:pt>
                <c:pt idx="59">
                  <c:v>-56.666666666666686</c:v>
                </c:pt>
                <c:pt idx="60">
                  <c:v>-49.583333333333371</c:v>
                </c:pt>
                <c:pt idx="61">
                  <c:v>-42.500000000000057</c:v>
                </c:pt>
                <c:pt idx="62">
                  <c:v>-35.416666666666686</c:v>
                </c:pt>
                <c:pt idx="63">
                  <c:v>-28.333333333333371</c:v>
                </c:pt>
                <c:pt idx="64">
                  <c:v>-21.250000000000057</c:v>
                </c:pt>
                <c:pt idx="65">
                  <c:v>-14.166666666666686</c:v>
                </c:pt>
                <c:pt idx="66">
                  <c:v>-7.0833333333333712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SoF!$O$3:$O$86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1.4210854715202004E-14</c:v>
                </c:pt>
                <c:pt idx="9">
                  <c:v>5.6756756756756843</c:v>
                </c:pt>
                <c:pt idx="10">
                  <c:v>11.351351351351354</c:v>
                </c:pt>
                <c:pt idx="11">
                  <c:v>17.027027027027032</c:v>
                </c:pt>
                <c:pt idx="12">
                  <c:v>22.702702702702709</c:v>
                </c:pt>
                <c:pt idx="13">
                  <c:v>28.378378378378386</c:v>
                </c:pt>
                <c:pt idx="14">
                  <c:v>34.054054054054063</c:v>
                </c:pt>
                <c:pt idx="15">
                  <c:v>39.729729729729733</c:v>
                </c:pt>
                <c:pt idx="16">
                  <c:v>45.405405405405411</c:v>
                </c:pt>
                <c:pt idx="17">
                  <c:v>51.081081081081088</c:v>
                </c:pt>
                <c:pt idx="18">
                  <c:v>56.756756756756758</c:v>
                </c:pt>
                <c:pt idx="19">
                  <c:v>62.432432432432435</c:v>
                </c:pt>
                <c:pt idx="20">
                  <c:v>68.108108108108112</c:v>
                </c:pt>
                <c:pt idx="21">
                  <c:v>73.78378378378379</c:v>
                </c:pt>
                <c:pt idx="22">
                  <c:v>79.459459459459467</c:v>
                </c:pt>
                <c:pt idx="23">
                  <c:v>85.13513513513513</c:v>
                </c:pt>
                <c:pt idx="24">
                  <c:v>90.810810810810807</c:v>
                </c:pt>
                <c:pt idx="25">
                  <c:v>96.486486486486484</c:v>
                </c:pt>
                <c:pt idx="26">
                  <c:v>102.16216216216216</c:v>
                </c:pt>
                <c:pt idx="27">
                  <c:v>107.83783783783784</c:v>
                </c:pt>
                <c:pt idx="28">
                  <c:v>113.51351351351352</c:v>
                </c:pt>
                <c:pt idx="29">
                  <c:v>119.18918918918919</c:v>
                </c:pt>
                <c:pt idx="30">
                  <c:v>124.86486486486487</c:v>
                </c:pt>
                <c:pt idx="31">
                  <c:v>130.54054054054055</c:v>
                </c:pt>
                <c:pt idx="32">
                  <c:v>136.2162162162162</c:v>
                </c:pt>
                <c:pt idx="33">
                  <c:v>141.89189189189187</c:v>
                </c:pt>
                <c:pt idx="34">
                  <c:v>147.56756756756755</c:v>
                </c:pt>
                <c:pt idx="35">
                  <c:v>153.24324324324323</c:v>
                </c:pt>
                <c:pt idx="36">
                  <c:v>158.91891891891891</c:v>
                </c:pt>
                <c:pt idx="37">
                  <c:v>164.59459459459458</c:v>
                </c:pt>
                <c:pt idx="38">
                  <c:v>170.27027027027026</c:v>
                </c:pt>
                <c:pt idx="39">
                  <c:v>175.94594594594594</c:v>
                </c:pt>
                <c:pt idx="40">
                  <c:v>181.62162162162161</c:v>
                </c:pt>
                <c:pt idx="41">
                  <c:v>187.29729729729729</c:v>
                </c:pt>
                <c:pt idx="42">
                  <c:v>192.97297297297297</c:v>
                </c:pt>
                <c:pt idx="43">
                  <c:v>198.64864864864865</c:v>
                </c:pt>
                <c:pt idx="44">
                  <c:v>204.32432432432432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192.5</c:v>
                </c:pt>
                <c:pt idx="67">
                  <c:v>175</c:v>
                </c:pt>
                <c:pt idx="68">
                  <c:v>157.5</c:v>
                </c:pt>
                <c:pt idx="69">
                  <c:v>140</c:v>
                </c:pt>
                <c:pt idx="70">
                  <c:v>122.5</c:v>
                </c:pt>
                <c:pt idx="71">
                  <c:v>105</c:v>
                </c:pt>
                <c:pt idx="72">
                  <c:v>87.5</c:v>
                </c:pt>
                <c:pt idx="73">
                  <c:v>70</c:v>
                </c:pt>
                <c:pt idx="74">
                  <c:v>52.5</c:v>
                </c:pt>
                <c:pt idx="75">
                  <c:v>35</c:v>
                </c:pt>
                <c:pt idx="76">
                  <c:v>17.5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144"/>
        <c:axId val="39048320"/>
      </c:scatterChart>
      <c:valAx>
        <c:axId val="390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8320"/>
        <c:crosses val="autoZero"/>
        <c:crossBetween val="midCat"/>
      </c:valAx>
      <c:valAx>
        <c:axId val="39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SoF!$AI$1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SoF!$AI$2:$AI$103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-75.000000000001592</c:v>
                </c:pt>
                <c:pt idx="54">
                  <c:v>-65.625000000001819</c:v>
                </c:pt>
                <c:pt idx="55">
                  <c:v>-56.250000000001819</c:v>
                </c:pt>
                <c:pt idx="56">
                  <c:v>-46.875000000001819</c:v>
                </c:pt>
                <c:pt idx="57">
                  <c:v>-37.500000000001819</c:v>
                </c:pt>
                <c:pt idx="58">
                  <c:v>-28.125000000001819</c:v>
                </c:pt>
                <c:pt idx="59">
                  <c:v>-18.750000000001819</c:v>
                </c:pt>
                <c:pt idx="60">
                  <c:v>-9.3750000000020464</c:v>
                </c:pt>
                <c:pt idx="61">
                  <c:v>-2.0463630789890885E-12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SoF!$AJ$1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SoF!$AJ$2:$AJ$103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18.499999999998636</c:v>
                </c:pt>
                <c:pt idx="23">
                  <c:v>36.999999999998636</c:v>
                </c:pt>
                <c:pt idx="24">
                  <c:v>55.499999999998636</c:v>
                </c:pt>
                <c:pt idx="25">
                  <c:v>73.999999999998636</c:v>
                </c:pt>
                <c:pt idx="26">
                  <c:v>92.499999999998181</c:v>
                </c:pt>
                <c:pt idx="27">
                  <c:v>110.99999999999818</c:v>
                </c:pt>
                <c:pt idx="28">
                  <c:v>129.49999999999818</c:v>
                </c:pt>
                <c:pt idx="29">
                  <c:v>147.99999999999818</c:v>
                </c:pt>
                <c:pt idx="30">
                  <c:v>166.49999999999818</c:v>
                </c:pt>
                <c:pt idx="31">
                  <c:v>184.99999999999818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SoF!$AM$3:$AM$75</c:f>
              <c:numCache>
                <c:formatCode>General</c:formatCode>
                <c:ptCount val="73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-77.000000000001592</c:v>
                </c:pt>
                <c:pt idx="55">
                  <c:v>-67.375000000001819</c:v>
                </c:pt>
                <c:pt idx="56">
                  <c:v>-57.750000000001819</c:v>
                </c:pt>
                <c:pt idx="57">
                  <c:v>-48.125000000001819</c:v>
                </c:pt>
                <c:pt idx="58">
                  <c:v>-38.500000000001819</c:v>
                </c:pt>
                <c:pt idx="59">
                  <c:v>-28.875000000001819</c:v>
                </c:pt>
                <c:pt idx="60">
                  <c:v>-19.250000000001819</c:v>
                </c:pt>
                <c:pt idx="61">
                  <c:v>-9.6250000000015916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SoF!$AN$3:$AN$75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15.833333333332575</c:v>
                </c:pt>
                <c:pt idx="18">
                  <c:v>31.666666666665833</c:v>
                </c:pt>
                <c:pt idx="19">
                  <c:v>47.499999999999091</c:v>
                </c:pt>
                <c:pt idx="20">
                  <c:v>63.333333333332348</c:v>
                </c:pt>
                <c:pt idx="21">
                  <c:v>79.166666666665606</c:v>
                </c:pt>
                <c:pt idx="22">
                  <c:v>94.999999999998863</c:v>
                </c:pt>
                <c:pt idx="23">
                  <c:v>110.83333333333212</c:v>
                </c:pt>
                <c:pt idx="24">
                  <c:v>126.66666666666538</c:v>
                </c:pt>
                <c:pt idx="25">
                  <c:v>142.49999999999864</c:v>
                </c:pt>
                <c:pt idx="26">
                  <c:v>158.33333333333189</c:v>
                </c:pt>
                <c:pt idx="27">
                  <c:v>174.16666666666515</c:v>
                </c:pt>
                <c:pt idx="28">
                  <c:v>189.99999999999841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Maximum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SoF!$AQ$3:$AQ$75</c:f>
              <c:numCache>
                <c:formatCode>General</c:formatCode>
                <c:ptCount val="73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-80.000000000002274</c:v>
                </c:pt>
                <c:pt idx="57">
                  <c:v>-70.000000000002274</c:v>
                </c:pt>
                <c:pt idx="58">
                  <c:v>-60.000000000002274</c:v>
                </c:pt>
                <c:pt idx="59">
                  <c:v>-50.000000000002274</c:v>
                </c:pt>
                <c:pt idx="60">
                  <c:v>-40.000000000002274</c:v>
                </c:pt>
                <c:pt idx="61">
                  <c:v>-30.000000000002274</c:v>
                </c:pt>
                <c:pt idx="62">
                  <c:v>-20.000000000002046</c:v>
                </c:pt>
                <c:pt idx="63">
                  <c:v>-10.000000000001819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Current Discharge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SoF!$AR$3:$AR$75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16.666666666665833</c:v>
                </c:pt>
                <c:pt idx="14">
                  <c:v>33.333333333332575</c:v>
                </c:pt>
                <c:pt idx="15">
                  <c:v>49.999999999999091</c:v>
                </c:pt>
                <c:pt idx="16">
                  <c:v>66.666666666665606</c:v>
                </c:pt>
                <c:pt idx="17">
                  <c:v>83.333333333332348</c:v>
                </c:pt>
                <c:pt idx="18">
                  <c:v>99.999999999998863</c:v>
                </c:pt>
                <c:pt idx="19">
                  <c:v>116.66666666666538</c:v>
                </c:pt>
                <c:pt idx="20">
                  <c:v>133.33333333333212</c:v>
                </c:pt>
                <c:pt idx="21">
                  <c:v>149.99999999999864</c:v>
                </c:pt>
                <c:pt idx="22">
                  <c:v>166.66666666666515</c:v>
                </c:pt>
                <c:pt idx="23">
                  <c:v>183.33333333333189</c:v>
                </c:pt>
                <c:pt idx="24">
                  <c:v>199.99999999999841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Maximum Current 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SoF!$AU$3:$AU$75</c:f>
              <c:numCache>
                <c:formatCode>General</c:formatCode>
                <c:ptCount val="73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-70.833333333336213</c:v>
                </c:pt>
                <c:pt idx="62">
                  <c:v>-56.666666666669244</c:v>
                </c:pt>
                <c:pt idx="63">
                  <c:v>-42.500000000002728</c:v>
                </c:pt>
                <c:pt idx="64">
                  <c:v>-28.333333333335759</c:v>
                </c:pt>
                <c:pt idx="65">
                  <c:v>-14.166666666668789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Current Discharge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SoF!$AV$3:$AV$75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14.999999999999545</c:v>
                </c:pt>
                <c:pt idx="12">
                  <c:v>29.999999999999545</c:v>
                </c:pt>
                <c:pt idx="13">
                  <c:v>44.999999999999545</c:v>
                </c:pt>
                <c:pt idx="14">
                  <c:v>59.999999999999318</c:v>
                </c:pt>
                <c:pt idx="15">
                  <c:v>74.999999999999318</c:v>
                </c:pt>
                <c:pt idx="16">
                  <c:v>89.999999999999318</c:v>
                </c:pt>
                <c:pt idx="17">
                  <c:v>104.99999999999932</c:v>
                </c:pt>
                <c:pt idx="18">
                  <c:v>119.99999999999909</c:v>
                </c:pt>
                <c:pt idx="19">
                  <c:v>134.99999999999909</c:v>
                </c:pt>
                <c:pt idx="20">
                  <c:v>149.99999999999909</c:v>
                </c:pt>
                <c:pt idx="21">
                  <c:v>164.99999999999909</c:v>
                </c:pt>
                <c:pt idx="22">
                  <c:v>179.99999999999886</c:v>
                </c:pt>
                <c:pt idx="23">
                  <c:v>194.99999999999886</c:v>
                </c:pt>
                <c:pt idx="24">
                  <c:v>209.99999999999886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768"/>
        <c:axId val="48071040"/>
      </c:scatterChart>
      <c:valAx>
        <c:axId val="48048768"/>
        <c:scaling>
          <c:orientation val="minMax"/>
          <c:max val="4.4000000000000004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48071040"/>
        <c:crosses val="autoZero"/>
        <c:crossBetween val="midCat"/>
      </c:valAx>
      <c:valAx>
        <c:axId val="480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SoF!$R$1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SoF!$R$2:$R$103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-75</c:v>
                </c:pt>
                <c:pt idx="62">
                  <c:v>-75</c:v>
                </c:pt>
                <c:pt idx="63">
                  <c:v>-75</c:v>
                </c:pt>
                <c:pt idx="64">
                  <c:v>-75</c:v>
                </c:pt>
                <c:pt idx="65">
                  <c:v>-75</c:v>
                </c:pt>
                <c:pt idx="66">
                  <c:v>-75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-60</c:v>
                </c:pt>
                <c:pt idx="93">
                  <c:v>-45</c:v>
                </c:pt>
                <c:pt idx="94">
                  <c:v>-30</c:v>
                </c:pt>
                <c:pt idx="95">
                  <c:v>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SoF!$S$1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SoF!$S$2:$S$103</c:f>
              <c:numCache>
                <c:formatCode>General</c:formatCode>
                <c:ptCount val="102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65</c:v>
                </c:pt>
                <c:pt idx="14">
                  <c:v>105</c:v>
                </c:pt>
                <c:pt idx="15">
                  <c:v>145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SoF!$V$3:$V$103</c:f>
              <c:numCache>
                <c:formatCode>General</c:formatCode>
                <c:ptCount val="101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-77</c:v>
                </c:pt>
                <c:pt idx="59">
                  <c:v>-77</c:v>
                </c:pt>
                <c:pt idx="60">
                  <c:v>-77</c:v>
                </c:pt>
                <c:pt idx="61">
                  <c:v>-77</c:v>
                </c:pt>
                <c:pt idx="62">
                  <c:v>-77</c:v>
                </c:pt>
                <c:pt idx="63">
                  <c:v>-77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-77</c:v>
                </c:pt>
                <c:pt idx="73">
                  <c:v>-77</c:v>
                </c:pt>
                <c:pt idx="74">
                  <c:v>-77</c:v>
                </c:pt>
                <c:pt idx="75">
                  <c:v>-77</c:v>
                </c:pt>
                <c:pt idx="76">
                  <c:v>-77</c:v>
                </c:pt>
                <c:pt idx="77">
                  <c:v>-77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-77</c:v>
                </c:pt>
                <c:pt idx="83">
                  <c:v>-77</c:v>
                </c:pt>
                <c:pt idx="84">
                  <c:v>-77</c:v>
                </c:pt>
                <c:pt idx="85">
                  <c:v>-77</c:v>
                </c:pt>
                <c:pt idx="86">
                  <c:v>-77</c:v>
                </c:pt>
                <c:pt idx="87">
                  <c:v>-77</c:v>
                </c:pt>
                <c:pt idx="88">
                  <c:v>-77</c:v>
                </c:pt>
                <c:pt idx="89">
                  <c:v>-77</c:v>
                </c:pt>
                <c:pt idx="90">
                  <c:v>-77</c:v>
                </c:pt>
                <c:pt idx="91">
                  <c:v>-77</c:v>
                </c:pt>
                <c:pt idx="92">
                  <c:v>-77</c:v>
                </c:pt>
                <c:pt idx="93">
                  <c:v>-61.599999999999909</c:v>
                </c:pt>
                <c:pt idx="94">
                  <c:v>-46.199999999999818</c:v>
                </c:pt>
                <c:pt idx="95">
                  <c:v>-30.799999999999955</c:v>
                </c:pt>
                <c:pt idx="96">
                  <c:v>-15.399999999999864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SoF!$W$3:$W$103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80</c:v>
                </c:pt>
                <c:pt idx="12">
                  <c:v>135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Maximim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SoF!$Z$3:$Z$103</c:f>
              <c:numCache>
                <c:formatCode>General</c:formatCode>
                <c:ptCount val="10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-53.333333333333485</c:v>
                </c:pt>
                <c:pt idx="97">
                  <c:v>-26.666666666666515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SoF!$AA$3:$AA$103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83.333333333333314</c:v>
                </c:pt>
                <c:pt idx="9">
                  <c:v>141.66666666666663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Maximim Charge Current (Error)</c:v>
          </c:tx>
          <c:spPr>
            <a:ln w="28575"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SoF!$AD$3:$AD$103</c:f>
              <c:numCache>
                <c:formatCode>General</c:formatCode>
                <c:ptCount val="101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-85</c:v>
                </c:pt>
                <c:pt idx="62">
                  <c:v>-85</c:v>
                </c:pt>
                <c:pt idx="63">
                  <c:v>-85</c:v>
                </c:pt>
                <c:pt idx="64">
                  <c:v>-85</c:v>
                </c:pt>
                <c:pt idx="65">
                  <c:v>-85</c:v>
                </c:pt>
                <c:pt idx="66">
                  <c:v>-85</c:v>
                </c:pt>
                <c:pt idx="67">
                  <c:v>-85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-85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-85</c:v>
                </c:pt>
                <c:pt idx="97">
                  <c:v>-56.66666666666697</c:v>
                </c:pt>
                <c:pt idx="98">
                  <c:v>-28.333333333333485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SoF!$AE$3:$AE$103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117.5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784"/>
        <c:axId val="39464320"/>
      </c:scatterChart>
      <c:valAx>
        <c:axId val="3946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464320"/>
        <c:crosses val="autoZero"/>
        <c:crossBetween val="midCat"/>
      </c:valAx>
      <c:valAx>
        <c:axId val="39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735050" cy="91535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"/>
  <sheetViews>
    <sheetView topLeftCell="AB1" zoomScale="85" zoomScaleNormal="85" workbookViewId="0">
      <selection activeCell="AO12" sqref="AO12"/>
    </sheetView>
  </sheetViews>
  <sheetFormatPr baseColWidth="10" defaultColWidth="9.140625" defaultRowHeight="15" x14ac:dyDescent="0.25"/>
  <cols>
    <col min="1" max="1" width="19.28515625" style="2" customWidth="1"/>
    <col min="2" max="2" width="16.7109375" style="3" customWidth="1"/>
    <col min="3" max="3" width="19.5703125" style="4" customWidth="1"/>
    <col min="5" max="5" width="19.28515625" style="2" customWidth="1"/>
    <col min="6" max="6" width="16.7109375" style="3" customWidth="1"/>
    <col min="7" max="7" width="19.5703125" style="4" customWidth="1"/>
    <col min="9" max="9" width="19.28515625" style="2" customWidth="1"/>
    <col min="10" max="10" width="16.7109375" style="3" customWidth="1"/>
    <col min="11" max="11" width="19.5703125" style="4" customWidth="1"/>
    <col min="13" max="13" width="19.28515625" style="2" customWidth="1"/>
    <col min="14" max="14" width="16.7109375" style="3" customWidth="1"/>
    <col min="15" max="15" width="19.5703125" style="4" customWidth="1"/>
    <col min="17" max="17" width="9.140625" style="2"/>
    <col min="18" max="18" width="19" style="3" customWidth="1"/>
    <col min="19" max="19" width="22.5703125" style="4" customWidth="1"/>
    <col min="20" max="20" width="22.5703125" style="3" customWidth="1"/>
    <col min="21" max="21" width="9.140625" style="2"/>
    <col min="22" max="22" width="19" style="3" customWidth="1"/>
    <col min="23" max="23" width="22.5703125" style="4" customWidth="1"/>
    <col min="24" max="24" width="22.5703125" style="3" customWidth="1"/>
    <col min="25" max="25" width="9.140625" style="2"/>
    <col min="26" max="26" width="19" style="3" customWidth="1"/>
    <col min="27" max="27" width="22.5703125" style="4" customWidth="1"/>
    <col min="28" max="28" width="22.5703125" style="3" customWidth="1"/>
    <col min="29" max="29" width="9.140625" style="2"/>
    <col min="30" max="30" width="19" style="3" customWidth="1"/>
    <col min="31" max="31" width="22.5703125" style="4" customWidth="1"/>
    <col min="34" max="34" width="13.42578125" style="2" customWidth="1"/>
    <col min="35" max="35" width="17" style="3" customWidth="1"/>
    <col min="36" max="36" width="19" style="4" customWidth="1"/>
    <col min="38" max="38" width="13.42578125" style="2" customWidth="1"/>
    <col min="39" max="39" width="17" style="3" customWidth="1"/>
    <col min="40" max="40" width="19" style="4" customWidth="1"/>
    <col min="42" max="42" width="13.42578125" style="2" customWidth="1"/>
    <col min="43" max="43" width="17" style="3" customWidth="1"/>
    <col min="44" max="44" width="19" style="4" customWidth="1"/>
    <col min="46" max="46" width="13.42578125" style="2" customWidth="1"/>
    <col min="47" max="47" width="17" style="3" customWidth="1"/>
    <col min="48" max="48" width="19" style="4" customWidth="1"/>
  </cols>
  <sheetData>
    <row r="1" spans="1:48" ht="61.5" customHeight="1" x14ac:dyDescent="0.25">
      <c r="A1" s="9" t="s">
        <v>0</v>
      </c>
      <c r="B1" s="5" t="s">
        <v>27</v>
      </c>
      <c r="C1" s="6" t="s">
        <v>26</v>
      </c>
      <c r="D1" s="7"/>
      <c r="E1" s="9" t="s">
        <v>0</v>
      </c>
      <c r="F1" s="5" t="s">
        <v>28</v>
      </c>
      <c r="G1" s="6" t="s">
        <v>29</v>
      </c>
      <c r="H1" s="7"/>
      <c r="I1" s="9" t="s">
        <v>0</v>
      </c>
      <c r="J1" s="5" t="s">
        <v>30</v>
      </c>
      <c r="K1" s="6" t="s">
        <v>31</v>
      </c>
      <c r="L1" s="7"/>
      <c r="M1" s="9" t="s">
        <v>0</v>
      </c>
      <c r="N1" s="5" t="s">
        <v>32</v>
      </c>
      <c r="O1" s="6" t="s">
        <v>33</v>
      </c>
      <c r="P1" s="7"/>
      <c r="Q1" s="9" t="s">
        <v>20</v>
      </c>
      <c r="R1" s="5" t="s">
        <v>27</v>
      </c>
      <c r="S1" s="6" t="s">
        <v>26</v>
      </c>
      <c r="T1" s="8"/>
      <c r="U1" s="9" t="s">
        <v>20</v>
      </c>
      <c r="V1" s="5" t="s">
        <v>28</v>
      </c>
      <c r="W1" s="6" t="s">
        <v>29</v>
      </c>
      <c r="X1" s="8"/>
      <c r="Y1" s="9" t="s">
        <v>20</v>
      </c>
      <c r="Z1" s="5" t="s">
        <v>30</v>
      </c>
      <c r="AA1" s="6" t="s">
        <v>31</v>
      </c>
      <c r="AB1" s="8"/>
      <c r="AC1" s="9" t="s">
        <v>20</v>
      </c>
      <c r="AD1" s="5" t="s">
        <v>32</v>
      </c>
      <c r="AE1" s="6" t="s">
        <v>33</v>
      </c>
      <c r="AF1" s="7"/>
      <c r="AG1" s="7"/>
      <c r="AH1" s="9" t="s">
        <v>21</v>
      </c>
      <c r="AI1" s="5" t="s">
        <v>27</v>
      </c>
      <c r="AJ1" s="6" t="s">
        <v>26</v>
      </c>
      <c r="AL1" s="9" t="s">
        <v>21</v>
      </c>
      <c r="AM1" s="5" t="s">
        <v>28</v>
      </c>
      <c r="AN1" s="6" t="s">
        <v>29</v>
      </c>
      <c r="AP1" s="9" t="s">
        <v>21</v>
      </c>
      <c r="AQ1" s="5" t="s">
        <v>30</v>
      </c>
      <c r="AR1" s="6" t="s">
        <v>31</v>
      </c>
      <c r="AT1" s="9" t="s">
        <v>21</v>
      </c>
      <c r="AU1" s="5" t="s">
        <v>32</v>
      </c>
      <c r="AV1" s="6" t="s">
        <v>33</v>
      </c>
    </row>
    <row r="3" spans="1:48" x14ac:dyDescent="0.25">
      <c r="A3" s="2">
        <v>-20</v>
      </c>
      <c r="B3" s="3">
        <f t="shared" ref="B3:B34" si="0">IF(A3&lt;LimitTempLowCha,
       0,
       IF(A3&lt;CutoffTempLowCha,
                       IF(A3*(MaxIContCha/(-CutoffTempLowCha+LimitTempLowCha))+(MaxIContCha*LimitTempLowCha/(CutoffTempLowCha-LimitTempLowCha))&lt;0,A3*(MaxIContCha/(-CutoffTempLowCha+LimitTempLowCha))+(MaxIContCha*LimitTempLowCha/(CutoffTempLowCha-LimitTempLowCha)),A3*(MaxIContCha/(+CutoffTempLowCha-LimitTempLowCha))-(MaxIContCha*LimitTempLowCha/(CutoffTempLowCha-LimitTempLowCha))),
                       IF(A3&lt;CutoffTempHighCha,
                                 MaxIContCha,
                                 IF(A3&lt;LimitTempHighCha,
                                                   A3*(MaxIContCha/(+CutoffTempHighCha-LimitTempHighCha))+(MaxIContCha*LimitTempHighCha/(-CutoffTempHighCha+LimitTempHighCha)),
                                                    0))))</f>
        <v>0</v>
      </c>
      <c r="C3" s="4">
        <f t="shared" ref="C3:C34" si="1">IF(A3&lt;LimitTempLowDis,
       0,
       IF(A3&lt;CutoffTempLowDis,
                       A3*(MaxIContDis/(CutoffTempLowDis-LimitTempLowDis))+(MaxIContDis*LimitTempLowDis/(-CutoffTempLowDis+LimitTempLowDis)),
                       IF(A3&lt;CutoffTempHighDis,
                                 MaxIContDis,
                                 IF(A3&lt;LimitTempHighDis,
                                                   A3*(MaxIContDis/(+CutoffTempHighDis-LimitTempHighDis))+(MaxIContDis*LimitTempHighDis/(-CutoffTempHighDis+LimitTempHighDis)),
                                                    0))))</f>
        <v>0</v>
      </c>
      <c r="E3" s="2">
        <v>-20</v>
      </c>
      <c r="F3" s="3">
        <f t="shared" ref="F3:F34" si="2">IF(E3&lt;LimitTempLowCha_Warning,
       0,
       IF(E3&lt;CutoffTempLowCha_Warning,
                       IF(E3*(MaxIContCha_Warning/(-CutoffTempLowCha_Warning+LimitTempLowCha_Warning))+(MaxIContCha_Warning*LimitTempLowCha_Warning/(CutoffTempLowCha_Warning-LimitTempLowCha_Warning))&lt;0,E3*(MaxIContCha_Warning/(-CutoffTempLowCha_Warning+LimitTempLowCha_Warning))+(MaxIContCha_Warning*LimitTempLowCha_Warning/(CutoffTempLowCha_Warning-LimitTempLowCha_Warning)),E3*(MaxIContCha_Warning/(+CutoffTempLowCha_Warning-LimitTempLowCha_Warning))-(MaxIContCha_Warning*LimitTempLowCha_Warning/(CutoffTempLowCha_Warning-LimitTempLowCha_Warning))),
                       IF(E3&lt;CutoffTempHighCha_Warning,
                                 MaxIContCha_Warning,
                                 IF(E3&lt;LimitTempHighCha_Warning,
                                                   E3*(MaxIContCha_Warning/(+CutoffTempHighCha_Warning-LimitTempHighCha_Warning))+(MaxIContCha_Warning*LimitTempHighCha_Warning/(-CutoffTempHighCha_Warning+LimitTempHighCha_Warning)),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" s="4">
        <f t="shared" ref="G3:G34" si="3">IF(E3&lt;LimitTempLowDis_Warning,
       0,
       IF(E3&lt;CutoffTempLowDis_Warning,
                       E3*(MaxIContDis_Warning/(CutoffTempLowDis_Warning-LimitTempLowDis_Warning))+(MaxIContDis_Warning*LimitTempLowDis_Warning/(-CutoffTempLowDis_Warning+LimitTempLowDis_Warning)),
                       IF(E3&lt;CutoffTempHighDis_Warning,
                                 MaxIContDis_Warning,
                                 IF(E3&lt;LimitTempHighDis_Warning,
                                                   E3*(MaxIContDis_Warning/(+CutoffTempHighDis_Warning-LimitTempHighDis_Warning))+(MaxIContDis_Warning*LimitTempHighDis_Warning/(-CutoffTempHighDis_Warning+LimitTempHighDis_Warning)),
                                                    0))))</f>
        <v>0</v>
      </c>
      <c r="I3" s="2">
        <v>-20</v>
      </c>
      <c r="J3" s="3">
        <f t="shared" ref="J3:J34" si="4">IF(I3&lt;LimitTempLowCha_Alarm,
       0,
       IF(I3&lt;CutoffTempLowCha_Alarm,
                       IF(I3*(MaxIContCha_Alarm/(-CutoffTempLowCha_Alarm+LimitTempLowCha_Alarm))+(MaxIContCha_Alarm*LimitTempLowCha_Alarm/(CutoffTempLowCha_Alarm-LimitTempLowCha_Alarm))&lt;0,I3*(MaxIContCha_Alarm/(-CutoffTempLowCha_Alarm+LimitTempLowCha_Alarm))+(MaxIContCha_Alarm*LimitTempLowCha_Alarm/(CutoffTempLowCha_Alarm-LimitTempLowCha_Alarm)),I3*(MaxIContCha_Alarm/(+CutoffTempLowCha_Alarm-LimitTempLowCha_Alarm))-(MaxIContCha_Alarm*LimitTempLowCha_Alarm/(CutoffTempLowCha_Alarm-LimitTempLowCha_Alarm))),
                       IF(I3&lt;CutoffTempHighCha_Alarm,
                                 MaxIContCha_Alarm,
                                 IF(I3&lt;LimitTempHighCha_Alarm,
                                                   I3*(MaxIContCha_Alarm/(+CutoffTempHighCha_Alarm-LimitTempHighCha_Alarm))+(MaxIContCha_Alarm*LimitTempHighCha_Alarm/(-CutoffTempHighCha_Alarm+LimitTempHighCha_Alarm)),
                                                    0))))</f>
        <v>0</v>
      </c>
      <c r="K3" s="4">
        <f t="shared" ref="K3:K34" si="5">IF(I3&lt;LimitTempLowDis_Alarm,
       0,
       IF(I3&lt;CutoffTempLowDis_Alarm,
                       I3*(MaxIContDis_Alarm/(CutoffTempLowDis_Alarm-LimitTempLowDis_Alarm))+(MaxIContDis_Alarm*LimitTempLowDis_Alarm/(-CutoffTempLowDis_Alarm+LimitTempLowDis_Alarm)),
                       IF(I3&lt;CutoffTempHighDis_Alarm,
                                 MaxIContDis_Alarm,
                                 IF(I3&lt;LimitTempHighDis_Alarm,
                                                   I3*(MaxIContDis_Alarm/(+CutoffTempHighDis_Alarm-LimitTempHighDis_Alarm))+(MaxIContDis_Alarm*LimitTempHighDis_Alarm/(-CutoffTempHighDis_Alarm+LimitTempHighDis_Alarm)),
                                                    0))))</f>
        <v>0</v>
      </c>
      <c r="M3" s="2">
        <v>-20</v>
      </c>
      <c r="N3" s="3">
        <f t="shared" ref="N3:N34" si="6">IF(M3&lt;LimitTempLowCha_Error,
       0,
       IF(M3&lt;CutoffTempLowCha_Error,
                       IF(M3*(MaxIContCha_Error/(-CutoffTempLowCha_Error+LimitTempLowCha_Error))+(MaxIContCha_Error*LimitTempLowCha_Error/(CutoffTempLowCha_Error-LimitTempLowCha_Error))&lt;0,M3*(MaxIContCha_Error/(-CutoffTempLowCha_Error+LimitTempLowCha_Error))+(MaxIContCha_Error*LimitTempLowCha_Error/(CutoffTempLowCha_Error-LimitTempLowCha_Error)),M3*(MaxIContCha_Error/(+CutoffTempLowCha_Error-LimitTempLowCha_Error))-(MaxIContCha_Error*LimitTempLowCha_Error/(CutoffTempLowCha_Error-LimitTempLowCha_Error))),
                       IF(M3&lt;CutoffTempHighCha_Error,
                                 MaxIContCha_Error,
                                 IF(M3&lt;LimitTempHighCha_Error,
                                                   M3*(MaxIContCha_Error/(+CutoffTempHighCha_Error-LimitTempHighCha_Error))+(MaxIContCha_Error*LimitTempHighCha_Error/(-CutoffTempHighCha_Error+LimitTempHighCha_Error)),
                                                    0))))</f>
        <v>0</v>
      </c>
      <c r="O3" s="4">
        <f t="shared" ref="O3:O34" si="7">IF(M3&lt;LimitTempLowDis_Error,
       0,
       IF(M3&lt;CutoffTempLowDis_Error,
                       M3*(MaxIContDis_Error/(CutoffTempLowDis_Error-LimitTempLowDis_Error))+(MaxIContDis_Error*LimitTempLowDis_Error/(-CutoffTempLowDis_Error+LimitTempLowDis_Error)),
                       IF(M3&lt;CutoffTempHighDis_Error,
                                 MaxIContDis_Error,
                                 IF(M3&lt;LimitTempHighDis_Error,
                                                   M3*(MaxIContDis_Error/(+CutoffTempHighDis_Error-LimitTempHighDis_Error))+(MaxIContDis_Error*LimitTempHighDis_Error/(-CutoffTempHighDis_Error+LimitTempHighDis_Error)),
                                                    0))))</f>
        <v>0</v>
      </c>
      <c r="Q3" s="2">
        <v>0</v>
      </c>
      <c r="R3" s="3">
        <f t="shared" ref="R3:R34" si="8">IF(Q3&lt;LimitSocCha,
       IF(Q3&lt;CutoffSocCha,
                                 MaxIContCha,
                                 Q3*(MaxIContCha/(+CutoffSocCha-LimitSocCha))+(MaxIContCha*LimitSocCha/(-CutoffSocCha+LimitSocCha))
        ),
   0)</f>
        <v>-75</v>
      </c>
      <c r="S3" s="4">
        <f t="shared" ref="S3:S34" si="9">IF(Q3&gt;LimitSocDis,
       IF(Q3&gt;CutoffSocDis,
                                 MaxIContDis,
                                 Q3*((-MaxIContDis+MaxILimpHome)/(-CutoffSocDis+LimitSocDis))+(MaxIContDis-((MaxILimpHome-MaxIContDis) /(-CutoffSocDis+LimitSocDis)) *CutoffSocDis)
        ),
   MaxILimpHome)</f>
        <v>25</v>
      </c>
      <c r="U3" s="2">
        <v>0</v>
      </c>
      <c r="V3" s="3">
        <f t="shared" ref="V3:V34" si="10">IF(U3&lt;LimitSocCha_Warning,
       IF(U3&lt;CutoffSocCha_Warning,
                                 MaxIContCha_Warning,
                                 U3*(MaxIContCha_Warning/(+CutoffSocCha_Warning-LimitSocCha_Warning))+(MaxIContCha_Warning*LimitSocCha_Warning/(-CutoffSocCha_Warning+LimitSocCha_Warning))
        ),
   0)</f>
        <v>-77</v>
      </c>
      <c r="W3" s="4">
        <f t="shared" ref="W3:W34" si="11">IF(U3&gt;LimitSocDis_Warning,
       IF(U3&gt;CutoffSocDis_Warning,
                                 MaxIContDis_Warning,
                                 U3*((-MaxIContDis_Warning+MaxILimpHome_Warning)/(-CutoffSocDis_Warning+LimitSocDis_Warning))+(MaxIContDis_Warning-((MaxILimpHome_Warning-MaxIContDis_Warning) /(-CutoffSocDis_Warning+LimitSocDis_Warning)) *CutoffSocDis_Warning)
        ),
   MaxILimpHome_Warning)</f>
        <v>25</v>
      </c>
      <c r="Y3" s="2">
        <v>0</v>
      </c>
      <c r="Z3" s="3">
        <f t="shared" ref="Z3:Z34" si="12">IF(Y3&lt;LimitSocCha_Alarm,
       IF(Y3&lt;CutoffSocCha_Alarm,
                                 MaxIContCha_Alarm,
                                 Y3*(MaxIContCha_Alarm/(+CutoffSocCha_Alarm-LimitSocCha_Alarm))+(MaxIContCha_Alarm*LimitSocCha_Alarm/(-CutoffSocCha_Alarm+LimitSocCha_Alarm))
        ),
   0)</f>
        <v>-80</v>
      </c>
      <c r="AA3" s="4">
        <f t="shared" ref="AA3:AA34" si="13">IF(Y3&gt;LimitSocDis_Alarm,
       IF(Y3&gt;CutoffSocDis_Alarm,
                                 MaxIContDis_Alarm,
                                 Y3*((-MaxIContDis_Alarm+MaxILimpHome_Alarm)/(-CutoffSocDis_Alarm+LimitSocDis_Alarm))+(MaxIContDis_Alarm-((MaxILimpHome_Alarm-MaxIContDis_Alarm) /(-CutoffSocDis_Alarm+LimitSocDis_Alarm)) *CutoffSocDis_Alarm)
        ),
   MaxILimpHome_Alarm)</f>
        <v>25</v>
      </c>
      <c r="AC3" s="2">
        <v>0</v>
      </c>
      <c r="AD3" s="3">
        <f t="shared" ref="AD3:AD34" si="14">IF(AC3&lt;LimitSocCha_Error,
       IF(AC3&lt;CutoffSocCha_Error,
                                 MaxIContCha_Error,
                                 AC3*(MaxIContCha_Error/(+CutoffSocCha_Error-LimitSocCha_Error))+(MaxIContCha_Error*LimitSocCha_Error/(-CutoffSocCha_Error+LimitSocCha_Error))
        ),
   0)</f>
        <v>-85</v>
      </c>
      <c r="AE3" s="4">
        <f t="shared" ref="AE3:AE34" si="15">IF(AC3&gt;LimitSocDis_Error,
       IF(AC3&gt;CutoffSocDis_Error,
                                 MaxIContDis_Error,
                                 AC3*((-MaxIContDis_Error+MaxILimpHome_Error)/(-CutoffSocDis_Error+LimitSocDis_Error))+(MaxIContDis_Error-((MaxILimpHome_Error-MaxIContDis_Error) /(-CutoffSocDis_Error+LimitSocDis_Error)) *CutoffSocDis_Error)
        ),
   MaxILimpHome_Error)</f>
        <v>25</v>
      </c>
      <c r="AH3" s="2">
        <v>2.5</v>
      </c>
      <c r="AI3" s="3">
        <f t="shared" ref="AI3:AI34" si="16">IF(AH3&lt;LimitVoltCha,
       IF(AH3&lt;CutoffVoltCha,
                                 MaxIContCha,
                                 AH3*(MaxIContCha/(+CutoffVoltCha-LimitVoltCha))+(MaxIContCha*LimitVoltCha/(-CutoffVoltCha+LimitVoltCha))
        ),
   0)</f>
        <v>-75</v>
      </c>
      <c r="AJ3" s="4">
        <f t="shared" ref="AJ3:AJ34" si="17">IF(AH3&gt;LimitVoltDis,
       IF(AH3&gt;CutoffVoltDis,
                                 MaxIContDis,
                                 AH3*(MaxIContDis/(+CutoffVoltDis-LimitVoltDis))+(MaxIContDis*LimitVoltDis/(-CutoffVoltDis+LimitVoltDis))
        ),
   0)</f>
        <v>0</v>
      </c>
      <c r="AL3" s="2">
        <v>2.5</v>
      </c>
      <c r="AM3" s="3">
        <f t="shared" ref="AM3:AM34" si="18">IF(AL3&lt;LimitVoltCha_Warning,
       IF(AL3&lt;CutoffVoltCha_Warning,
                                 MaxIContCha_Warning,
                                 AL3*(MaxIContCha_Warning/(+CutoffVoltCha_Warning-LimitVoltCha_Warning))+(MaxIContCha_Warning*LimitVoltCha_Warning/(-CutoffVoltCha_Warning+LimitVoltCha_Warning))
        ),
   0)</f>
        <v>-77</v>
      </c>
      <c r="AN3" s="4">
        <f t="shared" ref="AN3:AN34" si="19">IF(AL3&gt;LimitVoltDis_Warning,
       IF(AL3&gt;CutoffVoltDis_Warning,
                                 MaxIContDis_Warning,
                                 AL3*(MaxIContDis_Warning/(+CutoffVoltDis_Warning-LimitVoltDis_Warning))+(MaxIContDis_Warning*LimitVoltDis_Warning/(-CutoffVoltDis_Warning+LimitVoltDis_Warning))
        ),
   0)</f>
        <v>0</v>
      </c>
      <c r="AP3" s="2">
        <v>2.5</v>
      </c>
      <c r="AQ3" s="3">
        <f t="shared" ref="AQ3:AQ34" si="20">IF(AP3&lt;LimitVoltCha_Alarm,
       IF(AP3&lt;CutoffVoltCha_Alarm,
                                 MaxIContCha_Alarm,
                                 AP3*(MaxIContCha_Alarm/(+CutoffVoltCha_Alarm-LimitVoltCha_Alarm))+(MaxIContCha_Alarm*LimitVoltCha_Alarm/(-CutoffVoltCha_Alarm+LimitVoltCha_Alarm))
        ),
   0)</f>
        <v>-80</v>
      </c>
      <c r="AR3" s="4">
        <f t="shared" ref="AR3:AR34" si="21">IF(AP3&gt;LimitVoltDis_Alarm,
       IF(AP3&gt;CutoffVoltDis_Alarm,
                                 MaxIContDis_Alarm,
                                 AP3*(MaxIContDis_Alarm/(+CutoffVoltDis_Alarm-LimitVoltDis_Alarm))+(MaxIContDis_Alarm*LimitVoltDis_Alarm/(-CutoffVoltDis_Alarm+LimitVoltDis_Alarm))
        ),
   0)</f>
        <v>0</v>
      </c>
      <c r="AT3" s="2">
        <v>2.5</v>
      </c>
      <c r="AU3" s="3">
        <f t="shared" ref="AU3:AU34" si="22">IF(AT3&lt;LimitVoltCha_Error,
       IF(AT3&lt;CutoffVoltCha_Error,
                                 MaxIContCha_Error,
                                 AT3*(MaxIContCha_Error/(+CutoffVoltCha_Error-LimitVoltCha_Error))+(MaxIContCha_Error*LimitVoltCha_Error/(-CutoffVoltCha_Error+LimitVoltCha_Error))
        ),
   0)</f>
        <v>-85</v>
      </c>
      <c r="AV3" s="4">
        <f t="shared" ref="AV3:AV34" si="23">IF(AT3&gt;LimitVoltDis_Error,
       IF(AT3&gt;CutoffVoltDis_Error,
                                 MaxIContDis_Error,
                                 AT3*(MaxIContDis_Error/(+CutoffVoltDis_Error-LimitVoltDis_Error))+(MaxIContDis_Error*LimitVoltDis_Error/(-CutoffVoltDis_Error+LimitVoltDis_Error))
        ),
   0)</f>
        <v>0</v>
      </c>
    </row>
    <row r="4" spans="1:48" x14ac:dyDescent="0.25">
      <c r="A4" s="2">
        <f>A3+1</f>
        <v>-19</v>
      </c>
      <c r="B4" s="3">
        <f t="shared" si="0"/>
        <v>0</v>
      </c>
      <c r="C4" s="4">
        <f t="shared" si="1"/>
        <v>0</v>
      </c>
      <c r="E4" s="2">
        <f>E3+1</f>
        <v>-19</v>
      </c>
      <c r="F4" s="3">
        <f t="shared" si="2"/>
        <v>0</v>
      </c>
      <c r="G4" s="4">
        <f t="shared" si="3"/>
        <v>0</v>
      </c>
      <c r="I4" s="2">
        <f>I3+1</f>
        <v>-19</v>
      </c>
      <c r="J4" s="3">
        <f t="shared" si="4"/>
        <v>0</v>
      </c>
      <c r="K4" s="4">
        <f t="shared" si="5"/>
        <v>0</v>
      </c>
      <c r="M4" s="2">
        <f>M3+1</f>
        <v>-19</v>
      </c>
      <c r="N4" s="3">
        <f t="shared" si="6"/>
        <v>0</v>
      </c>
      <c r="O4" s="4">
        <f t="shared" si="7"/>
        <v>0</v>
      </c>
      <c r="Q4" s="2">
        <f>Q3+1</f>
        <v>1</v>
      </c>
      <c r="R4" s="3">
        <f t="shared" si="8"/>
        <v>-75</v>
      </c>
      <c r="S4" s="4">
        <f t="shared" si="9"/>
        <v>25</v>
      </c>
      <c r="U4" s="2">
        <f>U3+1</f>
        <v>1</v>
      </c>
      <c r="V4" s="3">
        <f t="shared" si="10"/>
        <v>-77</v>
      </c>
      <c r="W4" s="4">
        <f t="shared" si="11"/>
        <v>25</v>
      </c>
      <c r="Y4" s="2">
        <f>Y3+1</f>
        <v>1</v>
      </c>
      <c r="Z4" s="3">
        <f t="shared" si="12"/>
        <v>-80</v>
      </c>
      <c r="AA4" s="4">
        <f t="shared" si="13"/>
        <v>25</v>
      </c>
      <c r="AC4" s="2">
        <f>AC3+1</f>
        <v>1</v>
      </c>
      <c r="AD4" s="3">
        <f t="shared" si="14"/>
        <v>-85</v>
      </c>
      <c r="AE4" s="4">
        <f t="shared" si="15"/>
        <v>25</v>
      </c>
      <c r="AH4" s="2">
        <f>AH3+0.025</f>
        <v>2.5249999999999999</v>
      </c>
      <c r="AI4" s="3">
        <f t="shared" si="16"/>
        <v>-75</v>
      </c>
      <c r="AJ4" s="4">
        <f t="shared" si="17"/>
        <v>0</v>
      </c>
      <c r="AL4" s="2">
        <f>AL3+0.025</f>
        <v>2.5249999999999999</v>
      </c>
      <c r="AM4" s="3">
        <f t="shared" si="18"/>
        <v>-77</v>
      </c>
      <c r="AN4" s="4">
        <f t="shared" si="19"/>
        <v>0</v>
      </c>
      <c r="AP4" s="2">
        <f>AP3+0.025</f>
        <v>2.5249999999999999</v>
      </c>
      <c r="AQ4" s="3">
        <f t="shared" si="20"/>
        <v>-80</v>
      </c>
      <c r="AR4" s="4">
        <f t="shared" si="21"/>
        <v>0</v>
      </c>
      <c r="AT4" s="2">
        <f>AT3+0.025</f>
        <v>2.5249999999999999</v>
      </c>
      <c r="AU4" s="3">
        <f t="shared" si="22"/>
        <v>-85</v>
      </c>
      <c r="AV4" s="4">
        <f t="shared" si="23"/>
        <v>0</v>
      </c>
    </row>
    <row r="5" spans="1:48" x14ac:dyDescent="0.25">
      <c r="A5" s="2">
        <f t="shared" ref="A5:A68" si="24">A4+1</f>
        <v>-18</v>
      </c>
      <c r="B5" s="3">
        <f t="shared" si="0"/>
        <v>0</v>
      </c>
      <c r="C5" s="4">
        <f t="shared" si="1"/>
        <v>0</v>
      </c>
      <c r="E5" s="2">
        <f t="shared" ref="E5:E68" si="25">E4+1</f>
        <v>-18</v>
      </c>
      <c r="F5" s="3">
        <f t="shared" si="2"/>
        <v>0</v>
      </c>
      <c r="G5" s="4">
        <f t="shared" si="3"/>
        <v>0</v>
      </c>
      <c r="I5" s="2">
        <f t="shared" ref="I5:I68" si="26">I4+1</f>
        <v>-18</v>
      </c>
      <c r="J5" s="3">
        <f t="shared" si="4"/>
        <v>0</v>
      </c>
      <c r="K5" s="4">
        <f t="shared" si="5"/>
        <v>0</v>
      </c>
      <c r="M5" s="2">
        <f t="shared" ref="M5:M68" si="27">M4+1</f>
        <v>-18</v>
      </c>
      <c r="N5" s="3">
        <f t="shared" si="6"/>
        <v>0</v>
      </c>
      <c r="O5" s="4">
        <f t="shared" si="7"/>
        <v>0</v>
      </c>
      <c r="Q5" s="2">
        <f t="shared" ref="Q5:Q24" si="28">Q4+1</f>
        <v>2</v>
      </c>
      <c r="R5" s="3">
        <f t="shared" si="8"/>
        <v>-75</v>
      </c>
      <c r="S5" s="4">
        <f t="shared" si="9"/>
        <v>25</v>
      </c>
      <c r="U5" s="2">
        <f t="shared" ref="U5:U24" si="29">U4+1</f>
        <v>2</v>
      </c>
      <c r="V5" s="3">
        <f t="shared" si="10"/>
        <v>-77</v>
      </c>
      <c r="W5" s="4">
        <f t="shared" si="11"/>
        <v>25</v>
      </c>
      <c r="Y5" s="2">
        <f t="shared" ref="Y5:Y24" si="30">Y4+1</f>
        <v>2</v>
      </c>
      <c r="Z5" s="3">
        <f t="shared" si="12"/>
        <v>-80</v>
      </c>
      <c r="AA5" s="4">
        <f t="shared" si="13"/>
        <v>25</v>
      </c>
      <c r="AC5" s="2">
        <f t="shared" ref="AC5:AC24" si="31">AC4+1</f>
        <v>2</v>
      </c>
      <c r="AD5" s="3">
        <f t="shared" si="14"/>
        <v>-85</v>
      </c>
      <c r="AE5" s="4">
        <f t="shared" si="15"/>
        <v>25</v>
      </c>
      <c r="AH5" s="2">
        <f t="shared" ref="AH5:AH68" si="32">AH4+0.025</f>
        <v>2.5499999999999998</v>
      </c>
      <c r="AI5" s="3">
        <f t="shared" si="16"/>
        <v>-75</v>
      </c>
      <c r="AJ5" s="4">
        <f t="shared" si="17"/>
        <v>0</v>
      </c>
      <c r="AL5" s="2">
        <f t="shared" ref="AL5:AL68" si="33">AL4+0.025</f>
        <v>2.5499999999999998</v>
      </c>
      <c r="AM5" s="3">
        <f t="shared" si="18"/>
        <v>-77</v>
      </c>
      <c r="AN5" s="4">
        <f t="shared" si="19"/>
        <v>0</v>
      </c>
      <c r="AP5" s="2">
        <f t="shared" ref="AP5:AP68" si="34">AP4+0.025</f>
        <v>2.5499999999999998</v>
      </c>
      <c r="AQ5" s="3">
        <f t="shared" si="20"/>
        <v>-80</v>
      </c>
      <c r="AR5" s="4">
        <f t="shared" si="21"/>
        <v>0</v>
      </c>
      <c r="AT5" s="2">
        <f t="shared" ref="AT5:AT68" si="35">AT4+0.025</f>
        <v>2.5499999999999998</v>
      </c>
      <c r="AU5" s="3">
        <f t="shared" si="22"/>
        <v>-85</v>
      </c>
      <c r="AV5" s="4">
        <f t="shared" si="23"/>
        <v>0</v>
      </c>
    </row>
    <row r="6" spans="1:48" x14ac:dyDescent="0.25">
      <c r="A6" s="2">
        <f t="shared" si="24"/>
        <v>-17</v>
      </c>
      <c r="B6" s="3">
        <f t="shared" si="0"/>
        <v>0</v>
      </c>
      <c r="C6" s="4">
        <f t="shared" si="1"/>
        <v>0</v>
      </c>
      <c r="E6" s="2">
        <f t="shared" si="25"/>
        <v>-17</v>
      </c>
      <c r="F6" s="3">
        <f t="shared" si="2"/>
        <v>0</v>
      </c>
      <c r="G6" s="4">
        <f t="shared" si="3"/>
        <v>0</v>
      </c>
      <c r="I6" s="2">
        <f t="shared" si="26"/>
        <v>-17</v>
      </c>
      <c r="J6" s="3">
        <f t="shared" si="4"/>
        <v>0</v>
      </c>
      <c r="K6" s="4">
        <f t="shared" si="5"/>
        <v>0</v>
      </c>
      <c r="M6" s="2">
        <f t="shared" si="27"/>
        <v>-17</v>
      </c>
      <c r="N6" s="3">
        <f t="shared" si="6"/>
        <v>0</v>
      </c>
      <c r="O6" s="4">
        <f t="shared" si="7"/>
        <v>0</v>
      </c>
      <c r="Q6" s="2">
        <f t="shared" si="28"/>
        <v>3</v>
      </c>
      <c r="R6" s="3">
        <f t="shared" si="8"/>
        <v>-75</v>
      </c>
      <c r="S6" s="4">
        <f t="shared" si="9"/>
        <v>25</v>
      </c>
      <c r="U6" s="2">
        <f t="shared" si="29"/>
        <v>3</v>
      </c>
      <c r="V6" s="3">
        <f t="shared" si="10"/>
        <v>-77</v>
      </c>
      <c r="W6" s="4">
        <f t="shared" si="11"/>
        <v>25</v>
      </c>
      <c r="Y6" s="2">
        <f t="shared" si="30"/>
        <v>3</v>
      </c>
      <c r="Z6" s="3">
        <f t="shared" si="12"/>
        <v>-80</v>
      </c>
      <c r="AA6" s="4">
        <f t="shared" si="13"/>
        <v>25</v>
      </c>
      <c r="AC6" s="2">
        <f t="shared" si="31"/>
        <v>3</v>
      </c>
      <c r="AD6" s="3">
        <f t="shared" si="14"/>
        <v>-85</v>
      </c>
      <c r="AE6" s="4">
        <f t="shared" si="15"/>
        <v>25</v>
      </c>
      <c r="AH6" s="2">
        <f t="shared" si="32"/>
        <v>2.5749999999999997</v>
      </c>
      <c r="AI6" s="3">
        <f t="shared" si="16"/>
        <v>-75</v>
      </c>
      <c r="AJ6" s="4">
        <f t="shared" si="17"/>
        <v>0</v>
      </c>
      <c r="AL6" s="2">
        <f t="shared" si="33"/>
        <v>2.5749999999999997</v>
      </c>
      <c r="AM6" s="3">
        <f t="shared" si="18"/>
        <v>-77</v>
      </c>
      <c r="AN6" s="4">
        <f t="shared" si="19"/>
        <v>0</v>
      </c>
      <c r="AP6" s="2">
        <f t="shared" si="34"/>
        <v>2.5749999999999997</v>
      </c>
      <c r="AQ6" s="3">
        <f t="shared" si="20"/>
        <v>-80</v>
      </c>
      <c r="AR6" s="4">
        <f t="shared" si="21"/>
        <v>0</v>
      </c>
      <c r="AT6" s="2">
        <f t="shared" si="35"/>
        <v>2.5749999999999997</v>
      </c>
      <c r="AU6" s="3">
        <f t="shared" si="22"/>
        <v>-85</v>
      </c>
      <c r="AV6" s="4">
        <f t="shared" si="23"/>
        <v>0</v>
      </c>
    </row>
    <row r="7" spans="1:48" x14ac:dyDescent="0.25">
      <c r="A7" s="2">
        <f t="shared" si="24"/>
        <v>-16</v>
      </c>
      <c r="B7" s="3">
        <f t="shared" si="0"/>
        <v>0</v>
      </c>
      <c r="C7" s="4">
        <f t="shared" si="1"/>
        <v>0</v>
      </c>
      <c r="E7" s="2">
        <f t="shared" si="25"/>
        <v>-16</v>
      </c>
      <c r="F7" s="3">
        <f t="shared" si="2"/>
        <v>0</v>
      </c>
      <c r="G7" s="4">
        <f t="shared" si="3"/>
        <v>0</v>
      </c>
      <c r="I7" s="2">
        <f t="shared" si="26"/>
        <v>-16</v>
      </c>
      <c r="J7" s="3">
        <f t="shared" si="4"/>
        <v>0</v>
      </c>
      <c r="K7" s="4">
        <f t="shared" si="5"/>
        <v>0</v>
      </c>
      <c r="M7" s="2">
        <f t="shared" si="27"/>
        <v>-16</v>
      </c>
      <c r="N7" s="3">
        <f t="shared" si="6"/>
        <v>0</v>
      </c>
      <c r="O7" s="4">
        <f t="shared" si="7"/>
        <v>0</v>
      </c>
      <c r="Q7" s="2">
        <f t="shared" si="28"/>
        <v>4</v>
      </c>
      <c r="R7" s="3">
        <f t="shared" si="8"/>
        <v>-75</v>
      </c>
      <c r="S7" s="4">
        <f t="shared" si="9"/>
        <v>25</v>
      </c>
      <c r="U7" s="2">
        <f t="shared" si="29"/>
        <v>4</v>
      </c>
      <c r="V7" s="3">
        <f t="shared" si="10"/>
        <v>-77</v>
      </c>
      <c r="W7" s="4">
        <f t="shared" si="11"/>
        <v>25</v>
      </c>
      <c r="Y7" s="2">
        <f t="shared" si="30"/>
        <v>4</v>
      </c>
      <c r="Z7" s="3">
        <f t="shared" si="12"/>
        <v>-80</v>
      </c>
      <c r="AA7" s="4">
        <f t="shared" si="13"/>
        <v>25</v>
      </c>
      <c r="AC7" s="2">
        <f t="shared" si="31"/>
        <v>4</v>
      </c>
      <c r="AD7" s="3">
        <f t="shared" si="14"/>
        <v>-85</v>
      </c>
      <c r="AE7" s="4">
        <f t="shared" si="15"/>
        <v>25</v>
      </c>
      <c r="AH7" s="2">
        <f t="shared" si="32"/>
        <v>2.5999999999999996</v>
      </c>
      <c r="AI7" s="3">
        <f t="shared" si="16"/>
        <v>-75</v>
      </c>
      <c r="AJ7" s="4">
        <f t="shared" si="17"/>
        <v>0</v>
      </c>
      <c r="AL7" s="2">
        <f t="shared" si="33"/>
        <v>2.5999999999999996</v>
      </c>
      <c r="AM7" s="3">
        <f t="shared" si="18"/>
        <v>-77</v>
      </c>
      <c r="AN7" s="4">
        <f t="shared" si="19"/>
        <v>0</v>
      </c>
      <c r="AP7" s="2">
        <f t="shared" si="34"/>
        <v>2.5999999999999996</v>
      </c>
      <c r="AQ7" s="3">
        <f t="shared" si="20"/>
        <v>-80</v>
      </c>
      <c r="AR7" s="4">
        <f t="shared" si="21"/>
        <v>0</v>
      </c>
      <c r="AT7" s="2">
        <f t="shared" si="35"/>
        <v>2.5999999999999996</v>
      </c>
      <c r="AU7" s="3">
        <f t="shared" si="22"/>
        <v>-85</v>
      </c>
      <c r="AV7" s="4">
        <f t="shared" si="23"/>
        <v>0</v>
      </c>
    </row>
    <row r="8" spans="1:48" x14ac:dyDescent="0.25">
      <c r="A8" s="2">
        <f t="shared" si="24"/>
        <v>-15</v>
      </c>
      <c r="B8" s="3">
        <f t="shared" si="0"/>
        <v>0</v>
      </c>
      <c r="C8" s="4">
        <f t="shared" si="1"/>
        <v>0</v>
      </c>
      <c r="E8" s="2">
        <f t="shared" si="25"/>
        <v>-15</v>
      </c>
      <c r="F8" s="3">
        <f t="shared" si="2"/>
        <v>0</v>
      </c>
      <c r="G8" s="4">
        <f t="shared" si="3"/>
        <v>0</v>
      </c>
      <c r="I8" s="2">
        <f t="shared" si="26"/>
        <v>-15</v>
      </c>
      <c r="J8" s="3">
        <f t="shared" si="4"/>
        <v>0</v>
      </c>
      <c r="K8" s="4">
        <f t="shared" si="5"/>
        <v>0</v>
      </c>
      <c r="M8" s="2">
        <f t="shared" si="27"/>
        <v>-15</v>
      </c>
      <c r="N8" s="3">
        <f t="shared" si="6"/>
        <v>0</v>
      </c>
      <c r="O8" s="4">
        <f t="shared" si="7"/>
        <v>0</v>
      </c>
      <c r="Q8" s="2">
        <f t="shared" si="28"/>
        <v>5</v>
      </c>
      <c r="R8" s="3">
        <f t="shared" si="8"/>
        <v>-75</v>
      </c>
      <c r="S8" s="4">
        <f t="shared" si="9"/>
        <v>25</v>
      </c>
      <c r="U8" s="2">
        <f t="shared" si="29"/>
        <v>5</v>
      </c>
      <c r="V8" s="3">
        <f t="shared" si="10"/>
        <v>-77</v>
      </c>
      <c r="W8" s="4">
        <f t="shared" si="11"/>
        <v>25</v>
      </c>
      <c r="Y8" s="2">
        <f t="shared" si="30"/>
        <v>5</v>
      </c>
      <c r="Z8" s="3">
        <f t="shared" si="12"/>
        <v>-80</v>
      </c>
      <c r="AA8" s="4">
        <f t="shared" si="13"/>
        <v>25</v>
      </c>
      <c r="AC8" s="2">
        <f t="shared" si="31"/>
        <v>5</v>
      </c>
      <c r="AD8" s="3">
        <f t="shared" si="14"/>
        <v>-85</v>
      </c>
      <c r="AE8" s="4">
        <f t="shared" si="15"/>
        <v>25</v>
      </c>
      <c r="AH8" s="2">
        <f t="shared" si="32"/>
        <v>2.6249999999999996</v>
      </c>
      <c r="AI8" s="3">
        <f t="shared" si="16"/>
        <v>-75</v>
      </c>
      <c r="AJ8" s="4">
        <f t="shared" si="17"/>
        <v>0</v>
      </c>
      <c r="AL8" s="2">
        <f t="shared" si="33"/>
        <v>2.6249999999999996</v>
      </c>
      <c r="AM8" s="3">
        <f t="shared" si="18"/>
        <v>-77</v>
      </c>
      <c r="AN8" s="4">
        <f t="shared" si="19"/>
        <v>0</v>
      </c>
      <c r="AP8" s="2">
        <f t="shared" si="34"/>
        <v>2.6249999999999996</v>
      </c>
      <c r="AQ8" s="3">
        <f t="shared" si="20"/>
        <v>-80</v>
      </c>
      <c r="AR8" s="4">
        <f t="shared" si="21"/>
        <v>0</v>
      </c>
      <c r="AT8" s="2">
        <f t="shared" si="35"/>
        <v>2.6249999999999996</v>
      </c>
      <c r="AU8" s="3">
        <f t="shared" si="22"/>
        <v>-85</v>
      </c>
      <c r="AV8" s="4">
        <f t="shared" si="23"/>
        <v>0</v>
      </c>
    </row>
    <row r="9" spans="1:48" x14ac:dyDescent="0.25">
      <c r="A9" s="2">
        <f t="shared" si="24"/>
        <v>-14</v>
      </c>
      <c r="B9" s="3">
        <f t="shared" si="0"/>
        <v>0</v>
      </c>
      <c r="C9" s="4">
        <f t="shared" si="1"/>
        <v>0</v>
      </c>
      <c r="E9" s="2">
        <f t="shared" si="25"/>
        <v>-14</v>
      </c>
      <c r="F9" s="3">
        <f t="shared" si="2"/>
        <v>0</v>
      </c>
      <c r="G9" s="4">
        <f t="shared" si="3"/>
        <v>0</v>
      </c>
      <c r="I9" s="2">
        <f t="shared" si="26"/>
        <v>-14</v>
      </c>
      <c r="J9" s="3">
        <f t="shared" si="4"/>
        <v>0</v>
      </c>
      <c r="K9" s="4">
        <f t="shared" si="5"/>
        <v>0</v>
      </c>
      <c r="M9" s="2">
        <f t="shared" si="27"/>
        <v>-14</v>
      </c>
      <c r="N9" s="3">
        <f t="shared" si="6"/>
        <v>0</v>
      </c>
      <c r="O9" s="4">
        <f t="shared" si="7"/>
        <v>0</v>
      </c>
      <c r="Q9" s="2">
        <f t="shared" si="28"/>
        <v>6</v>
      </c>
      <c r="R9" s="3">
        <f t="shared" si="8"/>
        <v>-75</v>
      </c>
      <c r="S9" s="4">
        <f t="shared" si="9"/>
        <v>25</v>
      </c>
      <c r="U9" s="2">
        <f t="shared" si="29"/>
        <v>6</v>
      </c>
      <c r="V9" s="3">
        <f t="shared" si="10"/>
        <v>-77</v>
      </c>
      <c r="W9" s="4">
        <f t="shared" si="11"/>
        <v>25</v>
      </c>
      <c r="Y9" s="2">
        <f t="shared" si="30"/>
        <v>6</v>
      </c>
      <c r="Z9" s="3">
        <f t="shared" si="12"/>
        <v>-80</v>
      </c>
      <c r="AA9" s="4">
        <f t="shared" si="13"/>
        <v>25</v>
      </c>
      <c r="AC9" s="2">
        <f t="shared" si="31"/>
        <v>6</v>
      </c>
      <c r="AD9" s="3">
        <f t="shared" si="14"/>
        <v>-85</v>
      </c>
      <c r="AE9" s="4">
        <f t="shared" si="15"/>
        <v>117.5</v>
      </c>
      <c r="AH9" s="2">
        <f t="shared" si="32"/>
        <v>2.6499999999999995</v>
      </c>
      <c r="AI9" s="3">
        <f t="shared" si="16"/>
        <v>-75</v>
      </c>
      <c r="AJ9" s="4">
        <f t="shared" si="17"/>
        <v>0</v>
      </c>
      <c r="AL9" s="2">
        <f t="shared" si="33"/>
        <v>2.6499999999999995</v>
      </c>
      <c r="AM9" s="3">
        <f t="shared" si="18"/>
        <v>-77</v>
      </c>
      <c r="AN9" s="4">
        <f t="shared" si="19"/>
        <v>0</v>
      </c>
      <c r="AP9" s="2">
        <f t="shared" si="34"/>
        <v>2.6499999999999995</v>
      </c>
      <c r="AQ9" s="3">
        <f t="shared" si="20"/>
        <v>-80</v>
      </c>
      <c r="AR9" s="4">
        <f t="shared" si="21"/>
        <v>0</v>
      </c>
      <c r="AT9" s="2">
        <f t="shared" si="35"/>
        <v>2.6499999999999995</v>
      </c>
      <c r="AU9" s="3">
        <f t="shared" si="22"/>
        <v>-85</v>
      </c>
      <c r="AV9" s="4">
        <f t="shared" si="23"/>
        <v>0</v>
      </c>
    </row>
    <row r="10" spans="1:48" x14ac:dyDescent="0.25">
      <c r="A10" s="2">
        <f t="shared" si="24"/>
        <v>-13</v>
      </c>
      <c r="B10" s="3">
        <f t="shared" si="0"/>
        <v>0</v>
      </c>
      <c r="C10" s="4">
        <f t="shared" si="1"/>
        <v>0</v>
      </c>
      <c r="E10" s="2">
        <f t="shared" si="25"/>
        <v>-13</v>
      </c>
      <c r="F10" s="3">
        <f t="shared" si="2"/>
        <v>0</v>
      </c>
      <c r="G10" s="4">
        <f t="shared" si="3"/>
        <v>0</v>
      </c>
      <c r="I10" s="2">
        <f t="shared" si="26"/>
        <v>-13</v>
      </c>
      <c r="J10" s="3">
        <f t="shared" si="4"/>
        <v>0</v>
      </c>
      <c r="K10" s="4">
        <f t="shared" si="5"/>
        <v>0</v>
      </c>
      <c r="M10" s="2">
        <f t="shared" si="27"/>
        <v>-13</v>
      </c>
      <c r="N10" s="3">
        <f t="shared" si="6"/>
        <v>0</v>
      </c>
      <c r="O10" s="4">
        <f t="shared" si="7"/>
        <v>0</v>
      </c>
      <c r="Q10" s="2">
        <f t="shared" si="28"/>
        <v>7</v>
      </c>
      <c r="R10" s="3">
        <f t="shared" si="8"/>
        <v>-75</v>
      </c>
      <c r="S10" s="4">
        <f t="shared" si="9"/>
        <v>25</v>
      </c>
      <c r="U10" s="2">
        <f t="shared" si="29"/>
        <v>7</v>
      </c>
      <c r="V10" s="3">
        <f t="shared" si="10"/>
        <v>-77</v>
      </c>
      <c r="W10" s="4">
        <f t="shared" si="11"/>
        <v>25</v>
      </c>
      <c r="Y10" s="2">
        <f t="shared" si="30"/>
        <v>7</v>
      </c>
      <c r="Z10" s="3">
        <f t="shared" si="12"/>
        <v>-80</v>
      </c>
      <c r="AA10" s="4">
        <f t="shared" si="13"/>
        <v>25</v>
      </c>
      <c r="AC10" s="2">
        <f t="shared" si="31"/>
        <v>7</v>
      </c>
      <c r="AD10" s="3">
        <f t="shared" si="14"/>
        <v>-85</v>
      </c>
      <c r="AE10" s="4">
        <f t="shared" si="15"/>
        <v>210</v>
      </c>
      <c r="AH10" s="2">
        <f t="shared" si="32"/>
        <v>2.6749999999999994</v>
      </c>
      <c r="AI10" s="3">
        <f t="shared" si="16"/>
        <v>-75</v>
      </c>
      <c r="AJ10" s="4">
        <f t="shared" si="17"/>
        <v>0</v>
      </c>
      <c r="AL10" s="2">
        <f t="shared" si="33"/>
        <v>2.6749999999999994</v>
      </c>
      <c r="AM10" s="3">
        <f t="shared" si="18"/>
        <v>-77</v>
      </c>
      <c r="AN10" s="4">
        <f t="shared" si="19"/>
        <v>0</v>
      </c>
      <c r="AP10" s="2">
        <f t="shared" si="34"/>
        <v>2.6749999999999994</v>
      </c>
      <c r="AQ10" s="3">
        <f t="shared" si="20"/>
        <v>-80</v>
      </c>
      <c r="AR10" s="4">
        <f t="shared" si="21"/>
        <v>0</v>
      </c>
      <c r="AT10" s="2">
        <f t="shared" si="35"/>
        <v>2.6749999999999994</v>
      </c>
      <c r="AU10" s="3">
        <f t="shared" si="22"/>
        <v>-85</v>
      </c>
      <c r="AV10" s="4">
        <f t="shared" si="23"/>
        <v>0</v>
      </c>
    </row>
    <row r="11" spans="1:48" x14ac:dyDescent="0.25">
      <c r="A11" s="2">
        <f t="shared" si="24"/>
        <v>-12</v>
      </c>
      <c r="B11" s="3">
        <f t="shared" si="0"/>
        <v>0</v>
      </c>
      <c r="C11" s="4">
        <f t="shared" si="1"/>
        <v>0</v>
      </c>
      <c r="E11" s="2">
        <f t="shared" si="25"/>
        <v>-12</v>
      </c>
      <c r="F11" s="3">
        <f t="shared" si="2"/>
        <v>0</v>
      </c>
      <c r="G11" s="4">
        <f t="shared" si="3"/>
        <v>0</v>
      </c>
      <c r="I11" s="2">
        <f t="shared" si="26"/>
        <v>-12</v>
      </c>
      <c r="J11" s="3">
        <f t="shared" si="4"/>
        <v>0</v>
      </c>
      <c r="K11" s="4">
        <f t="shared" si="5"/>
        <v>0</v>
      </c>
      <c r="M11" s="2">
        <f t="shared" si="27"/>
        <v>-12</v>
      </c>
      <c r="N11" s="3">
        <f t="shared" si="6"/>
        <v>0</v>
      </c>
      <c r="O11" s="4">
        <f t="shared" si="7"/>
        <v>1.4210854715202004E-14</v>
      </c>
      <c r="Q11" s="2">
        <f t="shared" si="28"/>
        <v>8</v>
      </c>
      <c r="R11" s="3">
        <f t="shared" si="8"/>
        <v>-75</v>
      </c>
      <c r="S11" s="4">
        <f t="shared" si="9"/>
        <v>25</v>
      </c>
      <c r="U11" s="2">
        <f t="shared" si="29"/>
        <v>8</v>
      </c>
      <c r="V11" s="3">
        <f t="shared" si="10"/>
        <v>-77</v>
      </c>
      <c r="W11" s="4">
        <f t="shared" si="11"/>
        <v>25</v>
      </c>
      <c r="Y11" s="2">
        <f t="shared" si="30"/>
        <v>8</v>
      </c>
      <c r="Z11" s="3">
        <f t="shared" si="12"/>
        <v>-80</v>
      </c>
      <c r="AA11" s="4">
        <f t="shared" si="13"/>
        <v>83.333333333333314</v>
      </c>
      <c r="AC11" s="2">
        <f t="shared" si="31"/>
        <v>8</v>
      </c>
      <c r="AD11" s="3">
        <f t="shared" si="14"/>
        <v>-85</v>
      </c>
      <c r="AE11" s="4">
        <f t="shared" si="15"/>
        <v>210</v>
      </c>
      <c r="AH11" s="2">
        <f t="shared" si="32"/>
        <v>2.6999999999999993</v>
      </c>
      <c r="AI11" s="3">
        <f t="shared" si="16"/>
        <v>-75</v>
      </c>
      <c r="AJ11" s="4">
        <f t="shared" si="17"/>
        <v>0</v>
      </c>
      <c r="AL11" s="2">
        <f t="shared" si="33"/>
        <v>2.6999999999999993</v>
      </c>
      <c r="AM11" s="3">
        <f t="shared" si="18"/>
        <v>-77</v>
      </c>
      <c r="AN11" s="4">
        <f t="shared" si="19"/>
        <v>0</v>
      </c>
      <c r="AP11" s="2">
        <f t="shared" si="34"/>
        <v>2.6999999999999993</v>
      </c>
      <c r="AQ11" s="3">
        <f t="shared" si="20"/>
        <v>-80</v>
      </c>
      <c r="AR11" s="4">
        <f t="shared" si="21"/>
        <v>0</v>
      </c>
      <c r="AT11" s="2">
        <f t="shared" si="35"/>
        <v>2.6999999999999993</v>
      </c>
      <c r="AU11" s="3">
        <f t="shared" si="22"/>
        <v>-85</v>
      </c>
      <c r="AV11" s="4">
        <f t="shared" si="23"/>
        <v>0</v>
      </c>
    </row>
    <row r="12" spans="1:48" x14ac:dyDescent="0.25">
      <c r="A12" s="2">
        <f t="shared" si="24"/>
        <v>-11</v>
      </c>
      <c r="B12" s="3">
        <f t="shared" si="0"/>
        <v>0</v>
      </c>
      <c r="C12" s="4">
        <f t="shared" si="1"/>
        <v>0</v>
      </c>
      <c r="E12" s="2">
        <f t="shared" si="25"/>
        <v>-11</v>
      </c>
      <c r="F12" s="3">
        <f t="shared" si="2"/>
        <v>0</v>
      </c>
      <c r="G12" s="4">
        <f t="shared" si="3"/>
        <v>0</v>
      </c>
      <c r="I12" s="2">
        <f t="shared" si="26"/>
        <v>-11</v>
      </c>
      <c r="J12" s="3">
        <f t="shared" si="4"/>
        <v>0</v>
      </c>
      <c r="K12" s="4">
        <f t="shared" si="5"/>
        <v>0</v>
      </c>
      <c r="M12" s="2">
        <f t="shared" si="27"/>
        <v>-11</v>
      </c>
      <c r="N12" s="3">
        <f t="shared" si="6"/>
        <v>0</v>
      </c>
      <c r="O12" s="4">
        <f t="shared" si="7"/>
        <v>5.6756756756756843</v>
      </c>
      <c r="Q12" s="2">
        <f t="shared" si="28"/>
        <v>9</v>
      </c>
      <c r="R12" s="3">
        <f t="shared" si="8"/>
        <v>-75</v>
      </c>
      <c r="S12" s="4">
        <f t="shared" si="9"/>
        <v>25</v>
      </c>
      <c r="U12" s="2">
        <f t="shared" si="29"/>
        <v>9</v>
      </c>
      <c r="V12" s="3">
        <f t="shared" si="10"/>
        <v>-77</v>
      </c>
      <c r="W12" s="4">
        <f t="shared" si="11"/>
        <v>25</v>
      </c>
      <c r="Y12" s="2">
        <f t="shared" si="30"/>
        <v>9</v>
      </c>
      <c r="Z12" s="3">
        <f t="shared" si="12"/>
        <v>-80</v>
      </c>
      <c r="AA12" s="4">
        <f t="shared" si="13"/>
        <v>141.66666666666663</v>
      </c>
      <c r="AC12" s="2">
        <f t="shared" si="31"/>
        <v>9</v>
      </c>
      <c r="AD12" s="3">
        <f t="shared" si="14"/>
        <v>-85</v>
      </c>
      <c r="AE12" s="4">
        <f t="shared" si="15"/>
        <v>210</v>
      </c>
      <c r="AH12" s="2">
        <f t="shared" si="32"/>
        <v>2.7249999999999992</v>
      </c>
      <c r="AI12" s="3">
        <f t="shared" si="16"/>
        <v>-75</v>
      </c>
      <c r="AJ12" s="4">
        <f t="shared" si="17"/>
        <v>0</v>
      </c>
      <c r="AL12" s="2">
        <f t="shared" si="33"/>
        <v>2.7249999999999992</v>
      </c>
      <c r="AM12" s="3">
        <f t="shared" si="18"/>
        <v>-77</v>
      </c>
      <c r="AN12" s="4">
        <f t="shared" si="19"/>
        <v>0</v>
      </c>
      <c r="AP12" s="2">
        <f t="shared" si="34"/>
        <v>2.7249999999999992</v>
      </c>
      <c r="AQ12" s="3">
        <f t="shared" si="20"/>
        <v>-80</v>
      </c>
      <c r="AR12" s="4">
        <f t="shared" si="21"/>
        <v>0</v>
      </c>
      <c r="AT12" s="2">
        <f t="shared" si="35"/>
        <v>2.7249999999999992</v>
      </c>
      <c r="AU12" s="3">
        <f t="shared" si="22"/>
        <v>-85</v>
      </c>
      <c r="AV12" s="4">
        <f t="shared" si="23"/>
        <v>0</v>
      </c>
    </row>
    <row r="13" spans="1:48" x14ac:dyDescent="0.25">
      <c r="A13" s="2">
        <f t="shared" si="24"/>
        <v>-10</v>
      </c>
      <c r="B13" s="3">
        <f t="shared" si="0"/>
        <v>0</v>
      </c>
      <c r="C13" s="4">
        <f t="shared" si="1"/>
        <v>0</v>
      </c>
      <c r="E13" s="2">
        <f t="shared" si="25"/>
        <v>-10</v>
      </c>
      <c r="F13" s="3">
        <f t="shared" si="2"/>
        <v>0</v>
      </c>
      <c r="G13" s="4">
        <f t="shared" si="3"/>
        <v>0</v>
      </c>
      <c r="I13" s="2">
        <f t="shared" si="26"/>
        <v>-10</v>
      </c>
      <c r="J13" s="3">
        <f t="shared" si="4"/>
        <v>0</v>
      </c>
      <c r="K13" s="4">
        <f t="shared" si="5"/>
        <v>0</v>
      </c>
      <c r="M13" s="2">
        <f t="shared" si="27"/>
        <v>-10</v>
      </c>
      <c r="N13" s="3">
        <f t="shared" si="6"/>
        <v>0</v>
      </c>
      <c r="O13" s="4">
        <f t="shared" si="7"/>
        <v>11.351351351351354</v>
      </c>
      <c r="Q13" s="2">
        <f t="shared" si="28"/>
        <v>10</v>
      </c>
      <c r="R13" s="3">
        <f t="shared" si="8"/>
        <v>-75</v>
      </c>
      <c r="S13" s="4">
        <f t="shared" si="9"/>
        <v>25</v>
      </c>
      <c r="U13" s="2">
        <f t="shared" si="29"/>
        <v>10</v>
      </c>
      <c r="V13" s="3">
        <f t="shared" si="10"/>
        <v>-77</v>
      </c>
      <c r="W13" s="4">
        <f t="shared" si="11"/>
        <v>25</v>
      </c>
      <c r="Y13" s="2">
        <f t="shared" si="30"/>
        <v>10</v>
      </c>
      <c r="Z13" s="3">
        <f t="shared" si="12"/>
        <v>-80</v>
      </c>
      <c r="AA13" s="4">
        <f t="shared" si="13"/>
        <v>200</v>
      </c>
      <c r="AC13" s="2">
        <f t="shared" si="31"/>
        <v>10</v>
      </c>
      <c r="AD13" s="3">
        <f t="shared" si="14"/>
        <v>-85</v>
      </c>
      <c r="AE13" s="4">
        <f t="shared" si="15"/>
        <v>210</v>
      </c>
      <c r="AH13" s="2">
        <f t="shared" si="32"/>
        <v>2.7499999999999991</v>
      </c>
      <c r="AI13" s="3">
        <f t="shared" si="16"/>
        <v>-75</v>
      </c>
      <c r="AJ13" s="4">
        <f t="shared" si="17"/>
        <v>0</v>
      </c>
      <c r="AL13" s="2">
        <f t="shared" si="33"/>
        <v>2.7499999999999991</v>
      </c>
      <c r="AM13" s="3">
        <f t="shared" si="18"/>
        <v>-77</v>
      </c>
      <c r="AN13" s="4">
        <f t="shared" si="19"/>
        <v>0</v>
      </c>
      <c r="AP13" s="2">
        <f t="shared" si="34"/>
        <v>2.7499999999999991</v>
      </c>
      <c r="AQ13" s="3">
        <f t="shared" si="20"/>
        <v>-80</v>
      </c>
      <c r="AR13" s="4">
        <f t="shared" si="21"/>
        <v>0</v>
      </c>
      <c r="AT13" s="2">
        <f t="shared" si="35"/>
        <v>2.7499999999999991</v>
      </c>
      <c r="AU13" s="3">
        <f t="shared" si="22"/>
        <v>-85</v>
      </c>
      <c r="AV13" s="4">
        <f t="shared" si="23"/>
        <v>0</v>
      </c>
    </row>
    <row r="14" spans="1:48" x14ac:dyDescent="0.25">
      <c r="A14" s="2">
        <f t="shared" si="24"/>
        <v>-9</v>
      </c>
      <c r="B14" s="3">
        <f t="shared" si="0"/>
        <v>0</v>
      </c>
      <c r="C14" s="4">
        <f t="shared" si="1"/>
        <v>0</v>
      </c>
      <c r="E14" s="2">
        <f t="shared" si="25"/>
        <v>-9</v>
      </c>
      <c r="F14" s="3">
        <f t="shared" si="2"/>
        <v>0</v>
      </c>
      <c r="G14" s="4">
        <f t="shared" si="3"/>
        <v>0</v>
      </c>
      <c r="I14" s="2">
        <f t="shared" si="26"/>
        <v>-9</v>
      </c>
      <c r="J14" s="3">
        <f t="shared" si="4"/>
        <v>0</v>
      </c>
      <c r="K14" s="4">
        <f t="shared" si="5"/>
        <v>5.7142857142857153</v>
      </c>
      <c r="M14" s="2">
        <f t="shared" si="27"/>
        <v>-9</v>
      </c>
      <c r="N14" s="3">
        <f t="shared" si="6"/>
        <v>0</v>
      </c>
      <c r="O14" s="4">
        <f t="shared" si="7"/>
        <v>17.027027027027032</v>
      </c>
      <c r="Q14" s="2">
        <f t="shared" si="28"/>
        <v>11</v>
      </c>
      <c r="R14" s="3">
        <f t="shared" si="8"/>
        <v>-75</v>
      </c>
      <c r="S14" s="4">
        <f t="shared" si="9"/>
        <v>25</v>
      </c>
      <c r="U14" s="2">
        <f t="shared" si="29"/>
        <v>11</v>
      </c>
      <c r="V14" s="3">
        <f t="shared" si="10"/>
        <v>-77</v>
      </c>
      <c r="W14" s="4">
        <f t="shared" si="11"/>
        <v>80</v>
      </c>
      <c r="Y14" s="2">
        <f t="shared" si="30"/>
        <v>11</v>
      </c>
      <c r="Z14" s="3">
        <f t="shared" si="12"/>
        <v>-80</v>
      </c>
      <c r="AA14" s="4">
        <f t="shared" si="13"/>
        <v>200</v>
      </c>
      <c r="AC14" s="2">
        <f t="shared" si="31"/>
        <v>11</v>
      </c>
      <c r="AD14" s="3">
        <f t="shared" si="14"/>
        <v>-85</v>
      </c>
      <c r="AE14" s="4">
        <f t="shared" si="15"/>
        <v>210</v>
      </c>
      <c r="AH14" s="2">
        <f t="shared" si="32"/>
        <v>2.774999999999999</v>
      </c>
      <c r="AI14" s="3">
        <f t="shared" si="16"/>
        <v>-75</v>
      </c>
      <c r="AJ14" s="4">
        <f t="shared" si="17"/>
        <v>0</v>
      </c>
      <c r="AL14" s="2">
        <f t="shared" si="33"/>
        <v>2.774999999999999</v>
      </c>
      <c r="AM14" s="3">
        <f t="shared" si="18"/>
        <v>-77</v>
      </c>
      <c r="AN14" s="4">
        <f t="shared" si="19"/>
        <v>0</v>
      </c>
      <c r="AP14" s="2">
        <f t="shared" si="34"/>
        <v>2.774999999999999</v>
      </c>
      <c r="AQ14" s="3">
        <f t="shared" si="20"/>
        <v>-80</v>
      </c>
      <c r="AR14" s="4">
        <f t="shared" si="21"/>
        <v>0</v>
      </c>
      <c r="AT14" s="2">
        <f t="shared" si="35"/>
        <v>2.774999999999999</v>
      </c>
      <c r="AU14" s="3">
        <f t="shared" si="22"/>
        <v>-85</v>
      </c>
      <c r="AV14" s="4">
        <f t="shared" si="23"/>
        <v>14.999999999999545</v>
      </c>
    </row>
    <row r="15" spans="1:48" x14ac:dyDescent="0.25">
      <c r="A15" s="2">
        <f t="shared" si="24"/>
        <v>-8</v>
      </c>
      <c r="B15" s="3">
        <f t="shared" si="0"/>
        <v>0</v>
      </c>
      <c r="C15" s="4">
        <f t="shared" si="1"/>
        <v>0</v>
      </c>
      <c r="E15" s="2">
        <f t="shared" si="25"/>
        <v>-8</v>
      </c>
      <c r="F15" s="3">
        <f t="shared" si="2"/>
        <v>0</v>
      </c>
      <c r="G15" s="4">
        <f t="shared" si="3"/>
        <v>0</v>
      </c>
      <c r="I15" s="2">
        <f t="shared" si="26"/>
        <v>-8</v>
      </c>
      <c r="J15" s="3">
        <f t="shared" si="4"/>
        <v>0</v>
      </c>
      <c r="K15" s="4">
        <f t="shared" si="5"/>
        <v>11.428571428571431</v>
      </c>
      <c r="M15" s="2">
        <f t="shared" si="27"/>
        <v>-8</v>
      </c>
      <c r="N15" s="3">
        <f t="shared" si="6"/>
        <v>0</v>
      </c>
      <c r="O15" s="4">
        <f t="shared" si="7"/>
        <v>22.702702702702709</v>
      </c>
      <c r="Q15" s="2">
        <f t="shared" si="28"/>
        <v>12</v>
      </c>
      <c r="R15" s="3">
        <f t="shared" si="8"/>
        <v>-75</v>
      </c>
      <c r="S15" s="4">
        <f t="shared" si="9"/>
        <v>65</v>
      </c>
      <c r="U15" s="2">
        <f t="shared" si="29"/>
        <v>12</v>
      </c>
      <c r="V15" s="3">
        <f t="shared" si="10"/>
        <v>-77</v>
      </c>
      <c r="W15" s="4">
        <f t="shared" si="11"/>
        <v>135</v>
      </c>
      <c r="Y15" s="2">
        <f t="shared" si="30"/>
        <v>12</v>
      </c>
      <c r="Z15" s="3">
        <f t="shared" si="12"/>
        <v>-80</v>
      </c>
      <c r="AA15" s="4">
        <f t="shared" si="13"/>
        <v>200</v>
      </c>
      <c r="AC15" s="2">
        <f t="shared" si="31"/>
        <v>12</v>
      </c>
      <c r="AD15" s="3">
        <f t="shared" si="14"/>
        <v>-85</v>
      </c>
      <c r="AE15" s="4">
        <f t="shared" si="15"/>
        <v>210</v>
      </c>
      <c r="AH15" s="2">
        <f t="shared" si="32"/>
        <v>2.7999999999999989</v>
      </c>
      <c r="AI15" s="3">
        <f t="shared" si="16"/>
        <v>-75</v>
      </c>
      <c r="AJ15" s="4">
        <f t="shared" si="17"/>
        <v>0</v>
      </c>
      <c r="AL15" s="2">
        <f t="shared" si="33"/>
        <v>2.7999999999999989</v>
      </c>
      <c r="AM15" s="3">
        <f t="shared" si="18"/>
        <v>-77</v>
      </c>
      <c r="AN15" s="4">
        <f t="shared" si="19"/>
        <v>0</v>
      </c>
      <c r="AP15" s="2">
        <f t="shared" si="34"/>
        <v>2.7999999999999989</v>
      </c>
      <c r="AQ15" s="3">
        <f t="shared" si="20"/>
        <v>-80</v>
      </c>
      <c r="AR15" s="4">
        <f t="shared" si="21"/>
        <v>0</v>
      </c>
      <c r="AT15" s="2">
        <f t="shared" si="35"/>
        <v>2.7999999999999989</v>
      </c>
      <c r="AU15" s="3">
        <f t="shared" si="22"/>
        <v>-85</v>
      </c>
      <c r="AV15" s="4">
        <f t="shared" si="23"/>
        <v>29.999999999999545</v>
      </c>
    </row>
    <row r="16" spans="1:48" x14ac:dyDescent="0.25">
      <c r="A16" s="2">
        <f t="shared" si="24"/>
        <v>-7</v>
      </c>
      <c r="B16" s="3">
        <f t="shared" si="0"/>
        <v>0</v>
      </c>
      <c r="C16" s="4">
        <f t="shared" si="1"/>
        <v>0</v>
      </c>
      <c r="E16" s="2">
        <f t="shared" si="25"/>
        <v>-7</v>
      </c>
      <c r="F16" s="3">
        <f t="shared" si="2"/>
        <v>0</v>
      </c>
      <c r="G16" s="4">
        <f t="shared" si="3"/>
        <v>5.7575757575757578</v>
      </c>
      <c r="I16" s="2">
        <f t="shared" si="26"/>
        <v>-7</v>
      </c>
      <c r="J16" s="3">
        <f t="shared" si="4"/>
        <v>0</v>
      </c>
      <c r="K16" s="4">
        <f t="shared" si="5"/>
        <v>17.142857142857146</v>
      </c>
      <c r="M16" s="2">
        <f t="shared" si="27"/>
        <v>-7</v>
      </c>
      <c r="N16" s="3">
        <f t="shared" si="6"/>
        <v>0</v>
      </c>
      <c r="O16" s="4">
        <f t="shared" si="7"/>
        <v>28.378378378378386</v>
      </c>
      <c r="Q16" s="2">
        <f t="shared" si="28"/>
        <v>13</v>
      </c>
      <c r="R16" s="3">
        <f t="shared" si="8"/>
        <v>-75</v>
      </c>
      <c r="S16" s="4">
        <f t="shared" si="9"/>
        <v>105</v>
      </c>
      <c r="U16" s="2">
        <f t="shared" si="29"/>
        <v>13</v>
      </c>
      <c r="V16" s="3">
        <f t="shared" si="10"/>
        <v>-77</v>
      </c>
      <c r="W16" s="4">
        <f t="shared" si="11"/>
        <v>190</v>
      </c>
      <c r="Y16" s="2">
        <f t="shared" si="30"/>
        <v>13</v>
      </c>
      <c r="Z16" s="3">
        <f t="shared" si="12"/>
        <v>-80</v>
      </c>
      <c r="AA16" s="4">
        <f t="shared" si="13"/>
        <v>200</v>
      </c>
      <c r="AC16" s="2">
        <f t="shared" si="31"/>
        <v>13</v>
      </c>
      <c r="AD16" s="3">
        <f t="shared" si="14"/>
        <v>-85</v>
      </c>
      <c r="AE16" s="4">
        <f t="shared" si="15"/>
        <v>210</v>
      </c>
      <c r="AH16" s="2">
        <f t="shared" si="32"/>
        <v>2.8249999999999988</v>
      </c>
      <c r="AI16" s="3">
        <f t="shared" si="16"/>
        <v>-75</v>
      </c>
      <c r="AJ16" s="4">
        <f t="shared" si="17"/>
        <v>0</v>
      </c>
      <c r="AL16" s="2">
        <f t="shared" si="33"/>
        <v>2.8249999999999988</v>
      </c>
      <c r="AM16" s="3">
        <f t="shared" si="18"/>
        <v>-77</v>
      </c>
      <c r="AN16" s="4">
        <f t="shared" si="19"/>
        <v>0</v>
      </c>
      <c r="AP16" s="2">
        <f t="shared" si="34"/>
        <v>2.8249999999999988</v>
      </c>
      <c r="AQ16" s="3">
        <f t="shared" si="20"/>
        <v>-80</v>
      </c>
      <c r="AR16" s="4">
        <f t="shared" si="21"/>
        <v>16.666666666665833</v>
      </c>
      <c r="AT16" s="2">
        <f t="shared" si="35"/>
        <v>2.8249999999999988</v>
      </c>
      <c r="AU16" s="3">
        <f t="shared" si="22"/>
        <v>-85</v>
      </c>
      <c r="AV16" s="4">
        <f t="shared" si="23"/>
        <v>44.999999999999545</v>
      </c>
    </row>
    <row r="17" spans="1:48" x14ac:dyDescent="0.25">
      <c r="A17" s="2">
        <f t="shared" si="24"/>
        <v>-6</v>
      </c>
      <c r="B17" s="3">
        <f t="shared" si="0"/>
        <v>0</v>
      </c>
      <c r="C17" s="4">
        <f t="shared" si="1"/>
        <v>0</v>
      </c>
      <c r="E17" s="2">
        <f t="shared" si="25"/>
        <v>-6</v>
      </c>
      <c r="F17" s="3">
        <f t="shared" si="2"/>
        <v>0</v>
      </c>
      <c r="G17" s="4">
        <f t="shared" si="3"/>
        <v>11.515151515151516</v>
      </c>
      <c r="I17" s="2">
        <f t="shared" si="26"/>
        <v>-6</v>
      </c>
      <c r="J17" s="3">
        <f t="shared" si="4"/>
        <v>0</v>
      </c>
      <c r="K17" s="4">
        <f t="shared" si="5"/>
        <v>22.857142857142861</v>
      </c>
      <c r="M17" s="2">
        <f t="shared" si="27"/>
        <v>-6</v>
      </c>
      <c r="N17" s="3">
        <f t="shared" si="6"/>
        <v>0</v>
      </c>
      <c r="O17" s="4">
        <f t="shared" si="7"/>
        <v>34.054054054054063</v>
      </c>
      <c r="Q17" s="2">
        <f t="shared" si="28"/>
        <v>14</v>
      </c>
      <c r="R17" s="3">
        <f t="shared" si="8"/>
        <v>-75</v>
      </c>
      <c r="S17" s="4">
        <f t="shared" si="9"/>
        <v>145</v>
      </c>
      <c r="U17" s="2">
        <f t="shared" si="29"/>
        <v>14</v>
      </c>
      <c r="V17" s="3">
        <f t="shared" si="10"/>
        <v>-77</v>
      </c>
      <c r="W17" s="4">
        <f t="shared" si="11"/>
        <v>190</v>
      </c>
      <c r="Y17" s="2">
        <f t="shared" si="30"/>
        <v>14</v>
      </c>
      <c r="Z17" s="3">
        <f t="shared" si="12"/>
        <v>-80</v>
      </c>
      <c r="AA17" s="4">
        <f t="shared" si="13"/>
        <v>200</v>
      </c>
      <c r="AC17" s="2">
        <f t="shared" si="31"/>
        <v>14</v>
      </c>
      <c r="AD17" s="3">
        <f t="shared" si="14"/>
        <v>-85</v>
      </c>
      <c r="AE17" s="4">
        <f t="shared" si="15"/>
        <v>210</v>
      </c>
      <c r="AH17" s="2">
        <f t="shared" si="32"/>
        <v>2.8499999999999988</v>
      </c>
      <c r="AI17" s="3">
        <f t="shared" si="16"/>
        <v>-75</v>
      </c>
      <c r="AJ17" s="4">
        <f t="shared" si="17"/>
        <v>0</v>
      </c>
      <c r="AL17" s="2">
        <f t="shared" si="33"/>
        <v>2.8499999999999988</v>
      </c>
      <c r="AM17" s="3">
        <f t="shared" si="18"/>
        <v>-77</v>
      </c>
      <c r="AN17" s="4">
        <f t="shared" si="19"/>
        <v>0</v>
      </c>
      <c r="AP17" s="2">
        <f t="shared" si="34"/>
        <v>2.8499999999999988</v>
      </c>
      <c r="AQ17" s="3">
        <f t="shared" si="20"/>
        <v>-80</v>
      </c>
      <c r="AR17" s="4">
        <f t="shared" si="21"/>
        <v>33.333333333332575</v>
      </c>
      <c r="AT17" s="2">
        <f t="shared" si="35"/>
        <v>2.8499999999999988</v>
      </c>
      <c r="AU17" s="3">
        <f t="shared" si="22"/>
        <v>-85</v>
      </c>
      <c r="AV17" s="4">
        <f t="shared" si="23"/>
        <v>59.999999999999318</v>
      </c>
    </row>
    <row r="18" spans="1:48" x14ac:dyDescent="0.25">
      <c r="A18" s="2">
        <f t="shared" si="24"/>
        <v>-5</v>
      </c>
      <c r="B18" s="3">
        <f t="shared" si="0"/>
        <v>0</v>
      </c>
      <c r="C18" s="4">
        <f t="shared" si="1"/>
        <v>-3.5527136788005009E-15</v>
      </c>
      <c r="E18" s="2">
        <f t="shared" si="25"/>
        <v>-5</v>
      </c>
      <c r="F18" s="3">
        <f t="shared" si="2"/>
        <v>0</v>
      </c>
      <c r="G18" s="4">
        <f t="shared" si="3"/>
        <v>17.272727272727273</v>
      </c>
      <c r="I18" s="2">
        <f t="shared" si="26"/>
        <v>-5</v>
      </c>
      <c r="J18" s="3">
        <f t="shared" si="4"/>
        <v>0</v>
      </c>
      <c r="K18" s="4">
        <f t="shared" si="5"/>
        <v>28.571428571428573</v>
      </c>
      <c r="M18" s="2">
        <f t="shared" si="27"/>
        <v>-5</v>
      </c>
      <c r="N18" s="3">
        <f t="shared" si="6"/>
        <v>0</v>
      </c>
      <c r="O18" s="4">
        <f t="shared" si="7"/>
        <v>39.729729729729733</v>
      </c>
      <c r="Q18" s="2">
        <f t="shared" si="28"/>
        <v>15</v>
      </c>
      <c r="R18" s="3">
        <f t="shared" si="8"/>
        <v>-75</v>
      </c>
      <c r="S18" s="4">
        <f t="shared" si="9"/>
        <v>185</v>
      </c>
      <c r="U18" s="2">
        <f t="shared" si="29"/>
        <v>15</v>
      </c>
      <c r="V18" s="3">
        <f t="shared" si="10"/>
        <v>-77</v>
      </c>
      <c r="W18" s="4">
        <f t="shared" si="11"/>
        <v>190</v>
      </c>
      <c r="Y18" s="2">
        <f t="shared" si="30"/>
        <v>15</v>
      </c>
      <c r="Z18" s="3">
        <f t="shared" si="12"/>
        <v>-80</v>
      </c>
      <c r="AA18" s="4">
        <f t="shared" si="13"/>
        <v>200</v>
      </c>
      <c r="AC18" s="2">
        <f t="shared" si="31"/>
        <v>15</v>
      </c>
      <c r="AD18" s="3">
        <f t="shared" si="14"/>
        <v>-85</v>
      </c>
      <c r="AE18" s="4">
        <f t="shared" si="15"/>
        <v>210</v>
      </c>
      <c r="AH18" s="2">
        <f t="shared" si="32"/>
        <v>2.8749999999999987</v>
      </c>
      <c r="AI18" s="3">
        <f t="shared" si="16"/>
        <v>-75</v>
      </c>
      <c r="AJ18" s="4">
        <f t="shared" si="17"/>
        <v>0</v>
      </c>
      <c r="AL18" s="2">
        <f t="shared" si="33"/>
        <v>2.8749999999999987</v>
      </c>
      <c r="AM18" s="3">
        <f t="shared" si="18"/>
        <v>-77</v>
      </c>
      <c r="AN18" s="4">
        <f t="shared" si="19"/>
        <v>0</v>
      </c>
      <c r="AP18" s="2">
        <f t="shared" si="34"/>
        <v>2.8749999999999987</v>
      </c>
      <c r="AQ18" s="3">
        <f t="shared" si="20"/>
        <v>-80</v>
      </c>
      <c r="AR18" s="4">
        <f t="shared" si="21"/>
        <v>49.999999999999091</v>
      </c>
      <c r="AT18" s="2">
        <f t="shared" si="35"/>
        <v>2.8749999999999987</v>
      </c>
      <c r="AU18" s="3">
        <f t="shared" si="22"/>
        <v>-85</v>
      </c>
      <c r="AV18" s="4">
        <f t="shared" si="23"/>
        <v>74.999999999999318</v>
      </c>
    </row>
    <row r="19" spans="1:48" x14ac:dyDescent="0.25">
      <c r="A19" s="2">
        <f t="shared" si="24"/>
        <v>-4</v>
      </c>
      <c r="B19" s="3">
        <f t="shared" si="0"/>
        <v>0</v>
      </c>
      <c r="C19" s="4">
        <f t="shared" si="1"/>
        <v>6.1666666666666643</v>
      </c>
      <c r="E19" s="2">
        <f t="shared" si="25"/>
        <v>-4</v>
      </c>
      <c r="F19" s="3">
        <f t="shared" si="2"/>
        <v>0</v>
      </c>
      <c r="G19" s="4">
        <f t="shared" si="3"/>
        <v>23.030303030303031</v>
      </c>
      <c r="I19" s="2">
        <f t="shared" si="26"/>
        <v>-4</v>
      </c>
      <c r="J19" s="3">
        <f t="shared" si="4"/>
        <v>0</v>
      </c>
      <c r="K19" s="4">
        <f t="shared" si="5"/>
        <v>34.285714285714292</v>
      </c>
      <c r="M19" s="2">
        <f t="shared" si="27"/>
        <v>-4</v>
      </c>
      <c r="N19" s="3">
        <f t="shared" si="6"/>
        <v>0</v>
      </c>
      <c r="O19" s="4">
        <f t="shared" si="7"/>
        <v>45.405405405405411</v>
      </c>
      <c r="Q19" s="2">
        <f t="shared" si="28"/>
        <v>16</v>
      </c>
      <c r="R19" s="3">
        <f t="shared" si="8"/>
        <v>-75</v>
      </c>
      <c r="S19" s="4">
        <f t="shared" si="9"/>
        <v>185</v>
      </c>
      <c r="U19" s="2">
        <f t="shared" si="29"/>
        <v>16</v>
      </c>
      <c r="V19" s="3">
        <f t="shared" si="10"/>
        <v>-77</v>
      </c>
      <c r="W19" s="4">
        <f t="shared" si="11"/>
        <v>190</v>
      </c>
      <c r="Y19" s="2">
        <f t="shared" si="30"/>
        <v>16</v>
      </c>
      <c r="Z19" s="3">
        <f t="shared" si="12"/>
        <v>-80</v>
      </c>
      <c r="AA19" s="4">
        <f t="shared" si="13"/>
        <v>200</v>
      </c>
      <c r="AC19" s="2">
        <f t="shared" si="31"/>
        <v>16</v>
      </c>
      <c r="AD19" s="3">
        <f t="shared" si="14"/>
        <v>-85</v>
      </c>
      <c r="AE19" s="4">
        <f t="shared" si="15"/>
        <v>210</v>
      </c>
      <c r="AH19" s="2">
        <f t="shared" si="32"/>
        <v>2.8999999999999986</v>
      </c>
      <c r="AI19" s="3">
        <f t="shared" si="16"/>
        <v>-75</v>
      </c>
      <c r="AJ19" s="4">
        <f t="shared" si="17"/>
        <v>0</v>
      </c>
      <c r="AL19" s="2">
        <f t="shared" si="33"/>
        <v>2.8999999999999986</v>
      </c>
      <c r="AM19" s="3">
        <f t="shared" si="18"/>
        <v>-77</v>
      </c>
      <c r="AN19" s="4">
        <f t="shared" si="19"/>
        <v>0</v>
      </c>
      <c r="AP19" s="2">
        <f t="shared" si="34"/>
        <v>2.8999999999999986</v>
      </c>
      <c r="AQ19" s="3">
        <f t="shared" si="20"/>
        <v>-80</v>
      </c>
      <c r="AR19" s="4">
        <f t="shared" si="21"/>
        <v>66.666666666665606</v>
      </c>
      <c r="AT19" s="2">
        <f t="shared" si="35"/>
        <v>2.8999999999999986</v>
      </c>
      <c r="AU19" s="3">
        <f t="shared" si="22"/>
        <v>-85</v>
      </c>
      <c r="AV19" s="4">
        <f t="shared" si="23"/>
        <v>89.999999999999318</v>
      </c>
    </row>
    <row r="20" spans="1:48" x14ac:dyDescent="0.25">
      <c r="A20" s="2">
        <f t="shared" si="24"/>
        <v>-3</v>
      </c>
      <c r="B20" s="3">
        <f t="shared" si="0"/>
        <v>0</v>
      </c>
      <c r="C20" s="4">
        <f t="shared" si="1"/>
        <v>12.333333333333332</v>
      </c>
      <c r="E20" s="2">
        <f t="shared" si="25"/>
        <v>-3</v>
      </c>
      <c r="F20" s="3">
        <f t="shared" si="2"/>
        <v>0</v>
      </c>
      <c r="G20" s="4">
        <f t="shared" si="3"/>
        <v>28.787878787878789</v>
      </c>
      <c r="I20" s="2">
        <f t="shared" si="26"/>
        <v>-3</v>
      </c>
      <c r="J20" s="3">
        <f t="shared" si="4"/>
        <v>0</v>
      </c>
      <c r="K20" s="4">
        <f t="shared" si="5"/>
        <v>40</v>
      </c>
      <c r="M20" s="2">
        <f t="shared" si="27"/>
        <v>-3</v>
      </c>
      <c r="N20" s="3">
        <f t="shared" si="6"/>
        <v>0</v>
      </c>
      <c r="O20" s="4">
        <f t="shared" si="7"/>
        <v>51.081081081081088</v>
      </c>
      <c r="Q20" s="2">
        <f t="shared" si="28"/>
        <v>17</v>
      </c>
      <c r="R20" s="3">
        <f t="shared" si="8"/>
        <v>-75</v>
      </c>
      <c r="S20" s="4">
        <f t="shared" si="9"/>
        <v>185</v>
      </c>
      <c r="U20" s="2">
        <f t="shared" si="29"/>
        <v>17</v>
      </c>
      <c r="V20" s="3">
        <f t="shared" si="10"/>
        <v>-77</v>
      </c>
      <c r="W20" s="4">
        <f t="shared" si="11"/>
        <v>190</v>
      </c>
      <c r="Y20" s="2">
        <f t="shared" si="30"/>
        <v>17</v>
      </c>
      <c r="Z20" s="3">
        <f t="shared" si="12"/>
        <v>-80</v>
      </c>
      <c r="AA20" s="4">
        <f t="shared" si="13"/>
        <v>200</v>
      </c>
      <c r="AC20" s="2">
        <f t="shared" si="31"/>
        <v>17</v>
      </c>
      <c r="AD20" s="3">
        <f t="shared" si="14"/>
        <v>-85</v>
      </c>
      <c r="AE20" s="4">
        <f t="shared" si="15"/>
        <v>210</v>
      </c>
      <c r="AH20" s="2">
        <f t="shared" si="32"/>
        <v>2.9249999999999985</v>
      </c>
      <c r="AI20" s="3">
        <f t="shared" si="16"/>
        <v>-75</v>
      </c>
      <c r="AJ20" s="4">
        <f t="shared" si="17"/>
        <v>0</v>
      </c>
      <c r="AL20" s="2">
        <f t="shared" si="33"/>
        <v>2.9249999999999985</v>
      </c>
      <c r="AM20" s="3">
        <f t="shared" si="18"/>
        <v>-77</v>
      </c>
      <c r="AN20" s="4">
        <f t="shared" si="19"/>
        <v>15.833333333332575</v>
      </c>
      <c r="AP20" s="2">
        <f t="shared" si="34"/>
        <v>2.9249999999999985</v>
      </c>
      <c r="AQ20" s="3">
        <f t="shared" si="20"/>
        <v>-80</v>
      </c>
      <c r="AR20" s="4">
        <f t="shared" si="21"/>
        <v>83.333333333332348</v>
      </c>
      <c r="AT20" s="2">
        <f t="shared" si="35"/>
        <v>2.9249999999999985</v>
      </c>
      <c r="AU20" s="3">
        <f t="shared" si="22"/>
        <v>-85</v>
      </c>
      <c r="AV20" s="4">
        <f t="shared" si="23"/>
        <v>104.99999999999932</v>
      </c>
    </row>
    <row r="21" spans="1:48" x14ac:dyDescent="0.25">
      <c r="A21" s="2">
        <f t="shared" si="24"/>
        <v>-2</v>
      </c>
      <c r="B21" s="3">
        <f t="shared" si="0"/>
        <v>0</v>
      </c>
      <c r="C21" s="4">
        <f t="shared" si="1"/>
        <v>18.5</v>
      </c>
      <c r="E21" s="2">
        <f t="shared" si="25"/>
        <v>-2</v>
      </c>
      <c r="F21" s="3">
        <f t="shared" si="2"/>
        <v>0</v>
      </c>
      <c r="G21" s="4">
        <f t="shared" si="3"/>
        <v>34.545454545454547</v>
      </c>
      <c r="I21" s="2">
        <f t="shared" si="26"/>
        <v>-2</v>
      </c>
      <c r="J21" s="3">
        <f t="shared" si="4"/>
        <v>0</v>
      </c>
      <c r="K21" s="4">
        <f t="shared" si="5"/>
        <v>45.714285714285715</v>
      </c>
      <c r="M21" s="2">
        <f t="shared" si="27"/>
        <v>-2</v>
      </c>
      <c r="N21" s="3">
        <f t="shared" si="6"/>
        <v>0</v>
      </c>
      <c r="O21" s="4">
        <f t="shared" si="7"/>
        <v>56.756756756756758</v>
      </c>
      <c r="Q21" s="2">
        <f t="shared" si="28"/>
        <v>18</v>
      </c>
      <c r="R21" s="3">
        <f t="shared" si="8"/>
        <v>-75</v>
      </c>
      <c r="S21" s="4">
        <f t="shared" si="9"/>
        <v>185</v>
      </c>
      <c r="U21" s="2">
        <f t="shared" si="29"/>
        <v>18</v>
      </c>
      <c r="V21" s="3">
        <f t="shared" si="10"/>
        <v>-77</v>
      </c>
      <c r="W21" s="4">
        <f t="shared" si="11"/>
        <v>190</v>
      </c>
      <c r="Y21" s="2">
        <f t="shared" si="30"/>
        <v>18</v>
      </c>
      <c r="Z21" s="3">
        <f t="shared" si="12"/>
        <v>-80</v>
      </c>
      <c r="AA21" s="4">
        <f t="shared" si="13"/>
        <v>200</v>
      </c>
      <c r="AC21" s="2">
        <f t="shared" si="31"/>
        <v>18</v>
      </c>
      <c r="AD21" s="3">
        <f t="shared" si="14"/>
        <v>-85</v>
      </c>
      <c r="AE21" s="4">
        <f t="shared" si="15"/>
        <v>210</v>
      </c>
      <c r="AH21" s="2">
        <f t="shared" si="32"/>
        <v>2.9499999999999984</v>
      </c>
      <c r="AI21" s="3">
        <f t="shared" si="16"/>
        <v>-75</v>
      </c>
      <c r="AJ21" s="4">
        <f t="shared" si="17"/>
        <v>0</v>
      </c>
      <c r="AL21" s="2">
        <f t="shared" si="33"/>
        <v>2.9499999999999984</v>
      </c>
      <c r="AM21" s="3">
        <f t="shared" si="18"/>
        <v>-77</v>
      </c>
      <c r="AN21" s="4">
        <f t="shared" si="19"/>
        <v>31.666666666665833</v>
      </c>
      <c r="AP21" s="2">
        <f t="shared" si="34"/>
        <v>2.9499999999999984</v>
      </c>
      <c r="AQ21" s="3">
        <f t="shared" si="20"/>
        <v>-80</v>
      </c>
      <c r="AR21" s="4">
        <f t="shared" si="21"/>
        <v>99.999999999998863</v>
      </c>
      <c r="AT21" s="2">
        <f t="shared" si="35"/>
        <v>2.9499999999999984</v>
      </c>
      <c r="AU21" s="3">
        <f t="shared" si="22"/>
        <v>-85</v>
      </c>
      <c r="AV21" s="4">
        <f t="shared" si="23"/>
        <v>119.99999999999909</v>
      </c>
    </row>
    <row r="22" spans="1:48" x14ac:dyDescent="0.25">
      <c r="A22" s="2">
        <f t="shared" si="24"/>
        <v>-1</v>
      </c>
      <c r="B22" s="3">
        <f t="shared" si="0"/>
        <v>0</v>
      </c>
      <c r="C22" s="4">
        <f t="shared" si="1"/>
        <v>24.666666666666664</v>
      </c>
      <c r="E22" s="2">
        <f t="shared" si="25"/>
        <v>-1</v>
      </c>
      <c r="F22" s="3">
        <f t="shared" si="2"/>
        <v>0</v>
      </c>
      <c r="G22" s="4">
        <f t="shared" si="3"/>
        <v>40.303030303030305</v>
      </c>
      <c r="I22" s="2">
        <f t="shared" si="26"/>
        <v>-1</v>
      </c>
      <c r="J22" s="3">
        <f t="shared" si="4"/>
        <v>0</v>
      </c>
      <c r="K22" s="4">
        <f t="shared" si="5"/>
        <v>51.428571428571431</v>
      </c>
      <c r="M22" s="2">
        <f t="shared" si="27"/>
        <v>-1</v>
      </c>
      <c r="N22" s="3">
        <f t="shared" si="6"/>
        <v>0</v>
      </c>
      <c r="O22" s="4">
        <f t="shared" si="7"/>
        <v>62.432432432432435</v>
      </c>
      <c r="Q22" s="2">
        <f t="shared" si="28"/>
        <v>19</v>
      </c>
      <c r="R22" s="3">
        <f t="shared" si="8"/>
        <v>-75</v>
      </c>
      <c r="S22" s="4">
        <f t="shared" si="9"/>
        <v>185</v>
      </c>
      <c r="U22" s="2">
        <f t="shared" si="29"/>
        <v>19</v>
      </c>
      <c r="V22" s="3">
        <f t="shared" si="10"/>
        <v>-77</v>
      </c>
      <c r="W22" s="4">
        <f t="shared" si="11"/>
        <v>190</v>
      </c>
      <c r="Y22" s="2">
        <f t="shared" si="30"/>
        <v>19</v>
      </c>
      <c r="Z22" s="3">
        <f t="shared" si="12"/>
        <v>-80</v>
      </c>
      <c r="AA22" s="4">
        <f t="shared" si="13"/>
        <v>200</v>
      </c>
      <c r="AC22" s="2">
        <f t="shared" si="31"/>
        <v>19</v>
      </c>
      <c r="AD22" s="3">
        <f t="shared" si="14"/>
        <v>-85</v>
      </c>
      <c r="AE22" s="4">
        <f t="shared" si="15"/>
        <v>210</v>
      </c>
      <c r="AH22" s="2">
        <f>AH21+0.025</f>
        <v>2.9749999999999983</v>
      </c>
      <c r="AI22" s="3">
        <f t="shared" si="16"/>
        <v>-75</v>
      </c>
      <c r="AJ22" s="4">
        <f t="shared" si="17"/>
        <v>0</v>
      </c>
      <c r="AL22" s="2">
        <f>AL21+0.025</f>
        <v>2.9749999999999983</v>
      </c>
      <c r="AM22" s="3">
        <f t="shared" si="18"/>
        <v>-77</v>
      </c>
      <c r="AN22" s="4">
        <f t="shared" si="19"/>
        <v>47.499999999999091</v>
      </c>
      <c r="AP22" s="2">
        <f>AP21+0.025</f>
        <v>2.9749999999999983</v>
      </c>
      <c r="AQ22" s="3">
        <f t="shared" si="20"/>
        <v>-80</v>
      </c>
      <c r="AR22" s="4">
        <f t="shared" si="21"/>
        <v>116.66666666666538</v>
      </c>
      <c r="AT22" s="2">
        <f>AT21+0.025</f>
        <v>2.9749999999999983</v>
      </c>
      <c r="AU22" s="3">
        <f t="shared" si="22"/>
        <v>-85</v>
      </c>
      <c r="AV22" s="4">
        <f t="shared" si="23"/>
        <v>134.99999999999909</v>
      </c>
    </row>
    <row r="23" spans="1:48" x14ac:dyDescent="0.25">
      <c r="A23" s="2">
        <f t="shared" si="24"/>
        <v>0</v>
      </c>
      <c r="B23" s="3">
        <f t="shared" si="0"/>
        <v>0</v>
      </c>
      <c r="C23" s="4">
        <f t="shared" si="1"/>
        <v>30.833333333333332</v>
      </c>
      <c r="E23" s="2">
        <f t="shared" si="25"/>
        <v>0</v>
      </c>
      <c r="F23" s="3">
        <f t="shared" si="2"/>
        <v>0</v>
      </c>
      <c r="G23" s="4">
        <f t="shared" si="3"/>
        <v>46.060606060606062</v>
      </c>
      <c r="I23" s="2">
        <f t="shared" si="26"/>
        <v>0</v>
      </c>
      <c r="J23" s="3">
        <f t="shared" si="4"/>
        <v>0</v>
      </c>
      <c r="K23" s="4">
        <f t="shared" si="5"/>
        <v>57.142857142857146</v>
      </c>
      <c r="M23" s="2">
        <f t="shared" si="27"/>
        <v>0</v>
      </c>
      <c r="N23" s="3">
        <f t="shared" si="6"/>
        <v>0</v>
      </c>
      <c r="O23" s="4">
        <f t="shared" si="7"/>
        <v>68.108108108108112</v>
      </c>
      <c r="Q23" s="2">
        <f t="shared" si="28"/>
        <v>20</v>
      </c>
      <c r="R23" s="3">
        <f t="shared" si="8"/>
        <v>-75</v>
      </c>
      <c r="S23" s="4">
        <f t="shared" si="9"/>
        <v>185</v>
      </c>
      <c r="U23" s="2">
        <f t="shared" si="29"/>
        <v>20</v>
      </c>
      <c r="V23" s="3">
        <f t="shared" si="10"/>
        <v>-77</v>
      </c>
      <c r="W23" s="4">
        <f t="shared" si="11"/>
        <v>190</v>
      </c>
      <c r="Y23" s="2">
        <f t="shared" si="30"/>
        <v>20</v>
      </c>
      <c r="Z23" s="3">
        <f t="shared" si="12"/>
        <v>-80</v>
      </c>
      <c r="AA23" s="4">
        <f t="shared" si="13"/>
        <v>200</v>
      </c>
      <c r="AC23" s="2">
        <f t="shared" si="31"/>
        <v>20</v>
      </c>
      <c r="AD23" s="3">
        <f t="shared" si="14"/>
        <v>-85</v>
      </c>
      <c r="AE23" s="4">
        <f t="shared" si="15"/>
        <v>210</v>
      </c>
      <c r="AH23" s="2">
        <f t="shared" si="32"/>
        <v>2.9999999999999982</v>
      </c>
      <c r="AI23" s="3">
        <f t="shared" si="16"/>
        <v>-75</v>
      </c>
      <c r="AJ23" s="4">
        <f t="shared" si="17"/>
        <v>0</v>
      </c>
      <c r="AL23" s="2">
        <f t="shared" si="33"/>
        <v>2.9999999999999982</v>
      </c>
      <c r="AM23" s="3">
        <f t="shared" si="18"/>
        <v>-77</v>
      </c>
      <c r="AN23" s="4">
        <f t="shared" si="19"/>
        <v>63.333333333332348</v>
      </c>
      <c r="AP23" s="2">
        <f t="shared" si="34"/>
        <v>2.9999999999999982</v>
      </c>
      <c r="AQ23" s="3">
        <f t="shared" si="20"/>
        <v>-80</v>
      </c>
      <c r="AR23" s="4">
        <f t="shared" si="21"/>
        <v>133.33333333333212</v>
      </c>
      <c r="AT23" s="2">
        <f t="shared" si="35"/>
        <v>2.9999999999999982</v>
      </c>
      <c r="AU23" s="3">
        <f t="shared" si="22"/>
        <v>-85</v>
      </c>
      <c r="AV23" s="4">
        <f t="shared" si="23"/>
        <v>149.99999999999909</v>
      </c>
    </row>
    <row r="24" spans="1:48" x14ac:dyDescent="0.25">
      <c r="A24" s="2">
        <f t="shared" si="24"/>
        <v>1</v>
      </c>
      <c r="B24" s="3">
        <f t="shared" si="0"/>
        <v>0</v>
      </c>
      <c r="C24" s="4">
        <f t="shared" si="1"/>
        <v>37</v>
      </c>
      <c r="E24" s="2">
        <f t="shared" si="25"/>
        <v>1</v>
      </c>
      <c r="F24" s="3">
        <f t="shared" si="2"/>
        <v>0</v>
      </c>
      <c r="G24" s="4">
        <f t="shared" si="3"/>
        <v>51.81818181818182</v>
      </c>
      <c r="I24" s="2">
        <f t="shared" si="26"/>
        <v>1</v>
      </c>
      <c r="J24" s="3">
        <f t="shared" si="4"/>
        <v>0</v>
      </c>
      <c r="K24" s="4">
        <f t="shared" si="5"/>
        <v>62.857142857142861</v>
      </c>
      <c r="M24" s="2">
        <f t="shared" si="27"/>
        <v>1</v>
      </c>
      <c r="N24" s="3">
        <f t="shared" si="6"/>
        <v>0</v>
      </c>
      <c r="O24" s="4">
        <f t="shared" si="7"/>
        <v>73.78378378378379</v>
      </c>
      <c r="Q24" s="2">
        <f t="shared" si="28"/>
        <v>21</v>
      </c>
      <c r="R24" s="3">
        <f t="shared" si="8"/>
        <v>-75</v>
      </c>
      <c r="S24" s="4">
        <f t="shared" si="9"/>
        <v>185</v>
      </c>
      <c r="U24" s="2">
        <f t="shared" si="29"/>
        <v>21</v>
      </c>
      <c r="V24" s="3">
        <f t="shared" si="10"/>
        <v>-77</v>
      </c>
      <c r="W24" s="4">
        <f t="shared" si="11"/>
        <v>190</v>
      </c>
      <c r="Y24" s="2">
        <f t="shared" si="30"/>
        <v>21</v>
      </c>
      <c r="Z24" s="3">
        <f t="shared" si="12"/>
        <v>-80</v>
      </c>
      <c r="AA24" s="4">
        <f t="shared" si="13"/>
        <v>200</v>
      </c>
      <c r="AC24" s="2">
        <f t="shared" si="31"/>
        <v>21</v>
      </c>
      <c r="AD24" s="3">
        <f t="shared" si="14"/>
        <v>-85</v>
      </c>
      <c r="AE24" s="4">
        <f t="shared" si="15"/>
        <v>210</v>
      </c>
      <c r="AH24" s="2">
        <f t="shared" si="32"/>
        <v>3.0249999999999981</v>
      </c>
      <c r="AI24" s="3">
        <f t="shared" si="16"/>
        <v>-75</v>
      </c>
      <c r="AJ24" s="4">
        <f t="shared" si="17"/>
        <v>18.499999999998636</v>
      </c>
      <c r="AL24" s="2">
        <f t="shared" si="33"/>
        <v>3.0249999999999981</v>
      </c>
      <c r="AM24" s="3">
        <f t="shared" si="18"/>
        <v>-77</v>
      </c>
      <c r="AN24" s="4">
        <f t="shared" si="19"/>
        <v>79.166666666665606</v>
      </c>
      <c r="AP24" s="2">
        <f t="shared" si="34"/>
        <v>3.0249999999999981</v>
      </c>
      <c r="AQ24" s="3">
        <f t="shared" si="20"/>
        <v>-80</v>
      </c>
      <c r="AR24" s="4">
        <f t="shared" si="21"/>
        <v>149.99999999999864</v>
      </c>
      <c r="AT24" s="2">
        <f t="shared" si="35"/>
        <v>3.0249999999999981</v>
      </c>
      <c r="AU24" s="3">
        <f t="shared" si="22"/>
        <v>-85</v>
      </c>
      <c r="AV24" s="4">
        <f t="shared" si="23"/>
        <v>164.99999999999909</v>
      </c>
    </row>
    <row r="25" spans="1:48" x14ac:dyDescent="0.25">
      <c r="A25" s="2">
        <f>A24+1</f>
        <v>2</v>
      </c>
      <c r="B25" s="3">
        <f t="shared" si="0"/>
        <v>0</v>
      </c>
      <c r="C25" s="4">
        <f t="shared" si="1"/>
        <v>43.166666666666664</v>
      </c>
      <c r="E25" s="2">
        <f>E24+1</f>
        <v>2</v>
      </c>
      <c r="F25" s="3">
        <f t="shared" si="2"/>
        <v>0</v>
      </c>
      <c r="G25" s="4">
        <f t="shared" si="3"/>
        <v>57.575757575757578</v>
      </c>
      <c r="I25" s="2">
        <f>I24+1</f>
        <v>2</v>
      </c>
      <c r="J25" s="3">
        <f t="shared" si="4"/>
        <v>0</v>
      </c>
      <c r="K25" s="4">
        <f t="shared" si="5"/>
        <v>68.571428571428569</v>
      </c>
      <c r="M25" s="2">
        <f>M24+1</f>
        <v>2</v>
      </c>
      <c r="N25" s="3">
        <f t="shared" si="6"/>
        <v>0</v>
      </c>
      <c r="O25" s="4">
        <f t="shared" si="7"/>
        <v>79.459459459459467</v>
      </c>
      <c r="Q25" s="2">
        <f>Q24+1</f>
        <v>22</v>
      </c>
      <c r="R25" s="3">
        <f t="shared" si="8"/>
        <v>-75</v>
      </c>
      <c r="S25" s="4">
        <f t="shared" si="9"/>
        <v>185</v>
      </c>
      <c r="U25" s="2">
        <f>U24+1</f>
        <v>22</v>
      </c>
      <c r="V25" s="3">
        <f t="shared" si="10"/>
        <v>-77</v>
      </c>
      <c r="W25" s="4">
        <f t="shared" si="11"/>
        <v>190</v>
      </c>
      <c r="Y25" s="2">
        <f>Y24+1</f>
        <v>22</v>
      </c>
      <c r="Z25" s="3">
        <f t="shared" si="12"/>
        <v>-80</v>
      </c>
      <c r="AA25" s="4">
        <f t="shared" si="13"/>
        <v>200</v>
      </c>
      <c r="AC25" s="2">
        <f>AC24+1</f>
        <v>22</v>
      </c>
      <c r="AD25" s="3">
        <f t="shared" si="14"/>
        <v>-85</v>
      </c>
      <c r="AE25" s="4">
        <f t="shared" si="15"/>
        <v>210</v>
      </c>
      <c r="AH25" s="2">
        <f t="shared" si="32"/>
        <v>3.049999999999998</v>
      </c>
      <c r="AI25" s="3">
        <f t="shared" si="16"/>
        <v>-75</v>
      </c>
      <c r="AJ25" s="4">
        <f t="shared" si="17"/>
        <v>36.999999999998636</v>
      </c>
      <c r="AL25" s="2">
        <f t="shared" si="33"/>
        <v>3.049999999999998</v>
      </c>
      <c r="AM25" s="3">
        <f t="shared" si="18"/>
        <v>-77</v>
      </c>
      <c r="AN25" s="4">
        <f t="shared" si="19"/>
        <v>94.999999999998863</v>
      </c>
      <c r="AP25" s="2">
        <f t="shared" si="34"/>
        <v>3.049999999999998</v>
      </c>
      <c r="AQ25" s="3">
        <f t="shared" si="20"/>
        <v>-80</v>
      </c>
      <c r="AR25" s="4">
        <f t="shared" si="21"/>
        <v>166.66666666666515</v>
      </c>
      <c r="AT25" s="2">
        <f t="shared" si="35"/>
        <v>3.049999999999998</v>
      </c>
      <c r="AU25" s="3">
        <f t="shared" si="22"/>
        <v>-85</v>
      </c>
      <c r="AV25" s="4">
        <f t="shared" si="23"/>
        <v>179.99999999999886</v>
      </c>
    </row>
    <row r="26" spans="1:48" x14ac:dyDescent="0.25">
      <c r="A26" s="2">
        <f t="shared" si="24"/>
        <v>3</v>
      </c>
      <c r="B26" s="3">
        <f t="shared" si="0"/>
        <v>0</v>
      </c>
      <c r="C26" s="4">
        <f t="shared" si="1"/>
        <v>49.333333333333329</v>
      </c>
      <c r="E26" s="2">
        <f t="shared" si="25"/>
        <v>3</v>
      </c>
      <c r="F26" s="3">
        <f t="shared" si="2"/>
        <v>0</v>
      </c>
      <c r="G26" s="4">
        <f t="shared" si="3"/>
        <v>63.333333333333336</v>
      </c>
      <c r="I26" s="2">
        <f t="shared" si="26"/>
        <v>3</v>
      </c>
      <c r="J26" s="3">
        <f t="shared" si="4"/>
        <v>0</v>
      </c>
      <c r="K26" s="4">
        <f t="shared" si="5"/>
        <v>74.285714285714292</v>
      </c>
      <c r="M26" s="2">
        <f t="shared" si="27"/>
        <v>3</v>
      </c>
      <c r="N26" s="3">
        <f t="shared" si="6"/>
        <v>0</v>
      </c>
      <c r="O26" s="4">
        <f t="shared" si="7"/>
        <v>85.13513513513513</v>
      </c>
      <c r="Q26" s="2">
        <f t="shared" ref="Q26:Q44" si="36">Q25+1</f>
        <v>23</v>
      </c>
      <c r="R26" s="3">
        <f t="shared" si="8"/>
        <v>-75</v>
      </c>
      <c r="S26" s="4">
        <f t="shared" si="9"/>
        <v>185</v>
      </c>
      <c r="U26" s="2">
        <f t="shared" ref="U26:U44" si="37">U25+1</f>
        <v>23</v>
      </c>
      <c r="V26" s="3">
        <f t="shared" si="10"/>
        <v>-77</v>
      </c>
      <c r="W26" s="4">
        <f t="shared" si="11"/>
        <v>190</v>
      </c>
      <c r="Y26" s="2">
        <f t="shared" ref="Y26:Y44" si="38">Y25+1</f>
        <v>23</v>
      </c>
      <c r="Z26" s="3">
        <f t="shared" si="12"/>
        <v>-80</v>
      </c>
      <c r="AA26" s="4">
        <f t="shared" si="13"/>
        <v>200</v>
      </c>
      <c r="AC26" s="2">
        <f t="shared" ref="AC26:AC44" si="39">AC25+1</f>
        <v>23</v>
      </c>
      <c r="AD26" s="3">
        <f t="shared" si="14"/>
        <v>-85</v>
      </c>
      <c r="AE26" s="4">
        <f t="shared" si="15"/>
        <v>210</v>
      </c>
      <c r="AH26" s="2">
        <f t="shared" si="32"/>
        <v>3.074999999999998</v>
      </c>
      <c r="AI26" s="3">
        <f t="shared" si="16"/>
        <v>-75</v>
      </c>
      <c r="AJ26" s="4">
        <f t="shared" si="17"/>
        <v>55.499999999998636</v>
      </c>
      <c r="AL26" s="2">
        <f t="shared" si="33"/>
        <v>3.074999999999998</v>
      </c>
      <c r="AM26" s="3">
        <f t="shared" si="18"/>
        <v>-77</v>
      </c>
      <c r="AN26" s="4">
        <f t="shared" si="19"/>
        <v>110.83333333333212</v>
      </c>
      <c r="AP26" s="2">
        <f t="shared" si="34"/>
        <v>3.074999999999998</v>
      </c>
      <c r="AQ26" s="3">
        <f t="shared" si="20"/>
        <v>-80</v>
      </c>
      <c r="AR26" s="4">
        <f t="shared" si="21"/>
        <v>183.33333333333189</v>
      </c>
      <c r="AT26" s="2">
        <f t="shared" si="35"/>
        <v>3.074999999999998</v>
      </c>
      <c r="AU26" s="3">
        <f t="shared" si="22"/>
        <v>-85</v>
      </c>
      <c r="AV26" s="4">
        <f t="shared" si="23"/>
        <v>194.99999999999886</v>
      </c>
    </row>
    <row r="27" spans="1:48" x14ac:dyDescent="0.25">
      <c r="A27" s="2">
        <f t="shared" si="24"/>
        <v>4</v>
      </c>
      <c r="B27" s="3">
        <f t="shared" si="0"/>
        <v>0</v>
      </c>
      <c r="C27" s="4">
        <f t="shared" si="1"/>
        <v>55.5</v>
      </c>
      <c r="E27" s="2">
        <f t="shared" si="25"/>
        <v>4</v>
      </c>
      <c r="F27" s="3">
        <f t="shared" si="2"/>
        <v>0</v>
      </c>
      <c r="G27" s="4">
        <f t="shared" si="3"/>
        <v>69.090909090909093</v>
      </c>
      <c r="I27" s="2">
        <f t="shared" si="26"/>
        <v>4</v>
      </c>
      <c r="J27" s="3">
        <f t="shared" si="4"/>
        <v>0</v>
      </c>
      <c r="K27" s="4">
        <f t="shared" si="5"/>
        <v>80</v>
      </c>
      <c r="M27" s="2">
        <f t="shared" si="27"/>
        <v>4</v>
      </c>
      <c r="N27" s="3">
        <f t="shared" si="6"/>
        <v>0</v>
      </c>
      <c r="O27" s="4">
        <f t="shared" si="7"/>
        <v>90.810810810810807</v>
      </c>
      <c r="Q27" s="2">
        <f t="shared" si="36"/>
        <v>24</v>
      </c>
      <c r="R27" s="3">
        <f t="shared" si="8"/>
        <v>-75</v>
      </c>
      <c r="S27" s="4">
        <f t="shared" si="9"/>
        <v>185</v>
      </c>
      <c r="U27" s="2">
        <f t="shared" si="37"/>
        <v>24</v>
      </c>
      <c r="V27" s="3">
        <f t="shared" si="10"/>
        <v>-77</v>
      </c>
      <c r="W27" s="4">
        <f t="shared" si="11"/>
        <v>190</v>
      </c>
      <c r="Y27" s="2">
        <f t="shared" si="38"/>
        <v>24</v>
      </c>
      <c r="Z27" s="3">
        <f t="shared" si="12"/>
        <v>-80</v>
      </c>
      <c r="AA27" s="4">
        <f t="shared" si="13"/>
        <v>200</v>
      </c>
      <c r="AC27" s="2">
        <f t="shared" si="39"/>
        <v>24</v>
      </c>
      <c r="AD27" s="3">
        <f t="shared" si="14"/>
        <v>-85</v>
      </c>
      <c r="AE27" s="4">
        <f t="shared" si="15"/>
        <v>210</v>
      </c>
      <c r="AH27" s="2">
        <f t="shared" si="32"/>
        <v>3.0999999999999979</v>
      </c>
      <c r="AI27" s="3">
        <f t="shared" si="16"/>
        <v>-75</v>
      </c>
      <c r="AJ27" s="4">
        <f t="shared" si="17"/>
        <v>73.999999999998636</v>
      </c>
      <c r="AL27" s="2">
        <f t="shared" si="33"/>
        <v>3.0999999999999979</v>
      </c>
      <c r="AM27" s="3">
        <f t="shared" si="18"/>
        <v>-77</v>
      </c>
      <c r="AN27" s="4">
        <f t="shared" si="19"/>
        <v>126.66666666666538</v>
      </c>
      <c r="AP27" s="2">
        <f t="shared" si="34"/>
        <v>3.0999999999999979</v>
      </c>
      <c r="AQ27" s="3">
        <f t="shared" si="20"/>
        <v>-80</v>
      </c>
      <c r="AR27" s="4">
        <f t="shared" si="21"/>
        <v>199.99999999999841</v>
      </c>
      <c r="AT27" s="2">
        <f t="shared" si="35"/>
        <v>3.0999999999999979</v>
      </c>
      <c r="AU27" s="3">
        <f t="shared" si="22"/>
        <v>-85</v>
      </c>
      <c r="AV27" s="4">
        <f t="shared" si="23"/>
        <v>209.99999999999886</v>
      </c>
    </row>
    <row r="28" spans="1:48" x14ac:dyDescent="0.25">
      <c r="A28" s="2">
        <f t="shared" si="24"/>
        <v>5</v>
      </c>
      <c r="B28" s="3">
        <f t="shared" si="0"/>
        <v>0</v>
      </c>
      <c r="C28" s="4">
        <f t="shared" si="1"/>
        <v>61.666666666666671</v>
      </c>
      <c r="E28" s="2">
        <f t="shared" si="25"/>
        <v>5</v>
      </c>
      <c r="F28" s="3">
        <f t="shared" si="2"/>
        <v>0</v>
      </c>
      <c r="G28" s="4">
        <f t="shared" si="3"/>
        <v>74.848484848484844</v>
      </c>
      <c r="I28" s="2">
        <f t="shared" si="26"/>
        <v>5</v>
      </c>
      <c r="J28" s="3">
        <f t="shared" si="4"/>
        <v>0</v>
      </c>
      <c r="K28" s="4">
        <f t="shared" si="5"/>
        <v>85.714285714285722</v>
      </c>
      <c r="M28" s="2">
        <f t="shared" si="27"/>
        <v>5</v>
      </c>
      <c r="N28" s="3">
        <f t="shared" si="6"/>
        <v>0</v>
      </c>
      <c r="O28" s="4">
        <f t="shared" si="7"/>
        <v>96.486486486486484</v>
      </c>
      <c r="Q28" s="2">
        <f t="shared" si="36"/>
        <v>25</v>
      </c>
      <c r="R28" s="3">
        <f t="shared" si="8"/>
        <v>-75</v>
      </c>
      <c r="S28" s="4">
        <f t="shared" si="9"/>
        <v>185</v>
      </c>
      <c r="U28" s="2">
        <f t="shared" si="37"/>
        <v>25</v>
      </c>
      <c r="V28" s="3">
        <f t="shared" si="10"/>
        <v>-77</v>
      </c>
      <c r="W28" s="4">
        <f t="shared" si="11"/>
        <v>190</v>
      </c>
      <c r="Y28" s="2">
        <f t="shared" si="38"/>
        <v>25</v>
      </c>
      <c r="Z28" s="3">
        <f t="shared" si="12"/>
        <v>-80</v>
      </c>
      <c r="AA28" s="4">
        <f t="shared" si="13"/>
        <v>200</v>
      </c>
      <c r="AC28" s="2">
        <f t="shared" si="39"/>
        <v>25</v>
      </c>
      <c r="AD28" s="3">
        <f t="shared" si="14"/>
        <v>-85</v>
      </c>
      <c r="AE28" s="4">
        <f t="shared" si="15"/>
        <v>210</v>
      </c>
      <c r="AH28" s="2">
        <f t="shared" si="32"/>
        <v>3.1249999999999978</v>
      </c>
      <c r="AI28" s="3">
        <f t="shared" si="16"/>
        <v>-75</v>
      </c>
      <c r="AJ28" s="4">
        <f t="shared" si="17"/>
        <v>92.499999999998181</v>
      </c>
      <c r="AL28" s="2">
        <f t="shared" si="33"/>
        <v>3.1249999999999978</v>
      </c>
      <c r="AM28" s="3">
        <f t="shared" si="18"/>
        <v>-77</v>
      </c>
      <c r="AN28" s="4">
        <f t="shared" si="19"/>
        <v>142.49999999999864</v>
      </c>
      <c r="AP28" s="2">
        <f t="shared" si="34"/>
        <v>3.1249999999999978</v>
      </c>
      <c r="AQ28" s="3">
        <f t="shared" si="20"/>
        <v>-80</v>
      </c>
      <c r="AR28" s="4">
        <f t="shared" si="21"/>
        <v>200</v>
      </c>
      <c r="AT28" s="2">
        <f t="shared" si="35"/>
        <v>3.1249999999999978</v>
      </c>
      <c r="AU28" s="3">
        <f t="shared" si="22"/>
        <v>-85</v>
      </c>
      <c r="AV28" s="4">
        <f t="shared" si="23"/>
        <v>210</v>
      </c>
    </row>
    <row r="29" spans="1:48" x14ac:dyDescent="0.25">
      <c r="A29" s="2">
        <f t="shared" si="24"/>
        <v>6</v>
      </c>
      <c r="B29" s="3">
        <f t="shared" si="0"/>
        <v>0</v>
      </c>
      <c r="C29" s="4">
        <f t="shared" si="1"/>
        <v>67.833333333333329</v>
      </c>
      <c r="E29" s="2">
        <f t="shared" si="25"/>
        <v>6</v>
      </c>
      <c r="F29" s="3">
        <f t="shared" si="2"/>
        <v>0</v>
      </c>
      <c r="G29" s="4">
        <f t="shared" si="3"/>
        <v>80.606060606060609</v>
      </c>
      <c r="I29" s="2">
        <f t="shared" si="26"/>
        <v>6</v>
      </c>
      <c r="J29" s="3">
        <f t="shared" si="4"/>
        <v>0</v>
      </c>
      <c r="K29" s="4">
        <f t="shared" si="5"/>
        <v>91.428571428571431</v>
      </c>
      <c r="M29" s="2">
        <f t="shared" si="27"/>
        <v>6</v>
      </c>
      <c r="N29" s="3">
        <f t="shared" si="6"/>
        <v>0</v>
      </c>
      <c r="O29" s="4">
        <f t="shared" si="7"/>
        <v>102.16216216216216</v>
      </c>
      <c r="Q29" s="2">
        <f t="shared" si="36"/>
        <v>26</v>
      </c>
      <c r="R29" s="3">
        <f t="shared" si="8"/>
        <v>-75</v>
      </c>
      <c r="S29" s="4">
        <f t="shared" si="9"/>
        <v>185</v>
      </c>
      <c r="U29" s="2">
        <f t="shared" si="37"/>
        <v>26</v>
      </c>
      <c r="V29" s="3">
        <f t="shared" si="10"/>
        <v>-77</v>
      </c>
      <c r="W29" s="4">
        <f t="shared" si="11"/>
        <v>190</v>
      </c>
      <c r="Y29" s="2">
        <f t="shared" si="38"/>
        <v>26</v>
      </c>
      <c r="Z29" s="3">
        <f t="shared" si="12"/>
        <v>-80</v>
      </c>
      <c r="AA29" s="4">
        <f t="shared" si="13"/>
        <v>200</v>
      </c>
      <c r="AC29" s="2">
        <f t="shared" si="39"/>
        <v>26</v>
      </c>
      <c r="AD29" s="3">
        <f t="shared" si="14"/>
        <v>-85</v>
      </c>
      <c r="AE29" s="4">
        <f t="shared" si="15"/>
        <v>210</v>
      </c>
      <c r="AH29" s="2">
        <f t="shared" si="32"/>
        <v>3.1499999999999977</v>
      </c>
      <c r="AI29" s="3">
        <f t="shared" si="16"/>
        <v>-75</v>
      </c>
      <c r="AJ29" s="4">
        <f t="shared" si="17"/>
        <v>110.99999999999818</v>
      </c>
      <c r="AL29" s="2">
        <f t="shared" si="33"/>
        <v>3.1499999999999977</v>
      </c>
      <c r="AM29" s="3">
        <f t="shared" si="18"/>
        <v>-77</v>
      </c>
      <c r="AN29" s="4">
        <f t="shared" si="19"/>
        <v>158.33333333333189</v>
      </c>
      <c r="AP29" s="2">
        <f t="shared" si="34"/>
        <v>3.1499999999999977</v>
      </c>
      <c r="AQ29" s="3">
        <f t="shared" si="20"/>
        <v>-80</v>
      </c>
      <c r="AR29" s="4">
        <f t="shared" si="21"/>
        <v>200</v>
      </c>
      <c r="AT29" s="2">
        <f t="shared" si="35"/>
        <v>3.1499999999999977</v>
      </c>
      <c r="AU29" s="3">
        <f t="shared" si="22"/>
        <v>-85</v>
      </c>
      <c r="AV29" s="4">
        <f t="shared" si="23"/>
        <v>210</v>
      </c>
    </row>
    <row r="30" spans="1:48" x14ac:dyDescent="0.25">
      <c r="A30" s="2">
        <f t="shared" si="24"/>
        <v>7</v>
      </c>
      <c r="B30" s="3">
        <f t="shared" si="0"/>
        <v>0</v>
      </c>
      <c r="C30" s="4">
        <f t="shared" si="1"/>
        <v>74</v>
      </c>
      <c r="E30" s="2">
        <f t="shared" si="25"/>
        <v>7</v>
      </c>
      <c r="F30" s="3">
        <f t="shared" si="2"/>
        <v>0</v>
      </c>
      <c r="G30" s="4">
        <f t="shared" si="3"/>
        <v>86.363636363636374</v>
      </c>
      <c r="I30" s="2">
        <f t="shared" si="26"/>
        <v>7</v>
      </c>
      <c r="J30" s="3">
        <f t="shared" si="4"/>
        <v>0</v>
      </c>
      <c r="K30" s="4">
        <f t="shared" si="5"/>
        <v>97.142857142857139</v>
      </c>
      <c r="M30" s="2">
        <f t="shared" si="27"/>
        <v>7</v>
      </c>
      <c r="N30" s="3">
        <f t="shared" si="6"/>
        <v>0</v>
      </c>
      <c r="O30" s="4">
        <f t="shared" si="7"/>
        <v>107.83783783783784</v>
      </c>
      <c r="Q30" s="2">
        <f t="shared" si="36"/>
        <v>27</v>
      </c>
      <c r="R30" s="3">
        <f t="shared" si="8"/>
        <v>-75</v>
      </c>
      <c r="S30" s="4">
        <f t="shared" si="9"/>
        <v>185</v>
      </c>
      <c r="U30" s="2">
        <f t="shared" si="37"/>
        <v>27</v>
      </c>
      <c r="V30" s="3">
        <f t="shared" si="10"/>
        <v>-77</v>
      </c>
      <c r="W30" s="4">
        <f t="shared" si="11"/>
        <v>190</v>
      </c>
      <c r="Y30" s="2">
        <f t="shared" si="38"/>
        <v>27</v>
      </c>
      <c r="Z30" s="3">
        <f t="shared" si="12"/>
        <v>-80</v>
      </c>
      <c r="AA30" s="4">
        <f t="shared" si="13"/>
        <v>200</v>
      </c>
      <c r="AC30" s="2">
        <f t="shared" si="39"/>
        <v>27</v>
      </c>
      <c r="AD30" s="3">
        <f t="shared" si="14"/>
        <v>-85</v>
      </c>
      <c r="AE30" s="4">
        <f t="shared" si="15"/>
        <v>210</v>
      </c>
      <c r="AH30" s="2">
        <f t="shared" si="32"/>
        <v>3.1749999999999976</v>
      </c>
      <c r="AI30" s="3">
        <f t="shared" si="16"/>
        <v>-75</v>
      </c>
      <c r="AJ30" s="4">
        <f t="shared" si="17"/>
        <v>129.49999999999818</v>
      </c>
      <c r="AL30" s="2">
        <f t="shared" si="33"/>
        <v>3.1749999999999976</v>
      </c>
      <c r="AM30" s="3">
        <f t="shared" si="18"/>
        <v>-77</v>
      </c>
      <c r="AN30" s="4">
        <f t="shared" si="19"/>
        <v>174.16666666666515</v>
      </c>
      <c r="AP30" s="2">
        <f t="shared" si="34"/>
        <v>3.1749999999999976</v>
      </c>
      <c r="AQ30" s="3">
        <f t="shared" si="20"/>
        <v>-80</v>
      </c>
      <c r="AR30" s="4">
        <f t="shared" si="21"/>
        <v>200</v>
      </c>
      <c r="AT30" s="2">
        <f t="shared" si="35"/>
        <v>3.1749999999999976</v>
      </c>
      <c r="AU30" s="3">
        <f t="shared" si="22"/>
        <v>-85</v>
      </c>
      <c r="AV30" s="4">
        <f t="shared" si="23"/>
        <v>210</v>
      </c>
    </row>
    <row r="31" spans="1:48" x14ac:dyDescent="0.25">
      <c r="A31" s="2">
        <f t="shared" si="24"/>
        <v>8</v>
      </c>
      <c r="B31" s="3">
        <f t="shared" si="0"/>
        <v>0</v>
      </c>
      <c r="C31" s="4">
        <f t="shared" si="1"/>
        <v>80.166666666666671</v>
      </c>
      <c r="E31" s="2">
        <f t="shared" si="25"/>
        <v>8</v>
      </c>
      <c r="F31" s="3">
        <f t="shared" si="2"/>
        <v>0</v>
      </c>
      <c r="G31" s="4">
        <f t="shared" si="3"/>
        <v>92.121212121212125</v>
      </c>
      <c r="I31" s="2">
        <f t="shared" si="26"/>
        <v>8</v>
      </c>
      <c r="J31" s="3">
        <f t="shared" si="4"/>
        <v>0</v>
      </c>
      <c r="K31" s="4">
        <f t="shared" si="5"/>
        <v>102.85714285714286</v>
      </c>
      <c r="M31" s="2">
        <f t="shared" si="27"/>
        <v>8</v>
      </c>
      <c r="N31" s="3">
        <f t="shared" si="6"/>
        <v>0</v>
      </c>
      <c r="O31" s="4">
        <f t="shared" si="7"/>
        <v>113.51351351351352</v>
      </c>
      <c r="Q31" s="2">
        <f t="shared" si="36"/>
        <v>28</v>
      </c>
      <c r="R31" s="3">
        <f t="shared" si="8"/>
        <v>-75</v>
      </c>
      <c r="S31" s="4">
        <f t="shared" si="9"/>
        <v>185</v>
      </c>
      <c r="U31" s="2">
        <f t="shared" si="37"/>
        <v>28</v>
      </c>
      <c r="V31" s="3">
        <f t="shared" si="10"/>
        <v>-77</v>
      </c>
      <c r="W31" s="4">
        <f t="shared" si="11"/>
        <v>190</v>
      </c>
      <c r="Y31" s="2">
        <f t="shared" si="38"/>
        <v>28</v>
      </c>
      <c r="Z31" s="3">
        <f t="shared" si="12"/>
        <v>-80</v>
      </c>
      <c r="AA31" s="4">
        <f t="shared" si="13"/>
        <v>200</v>
      </c>
      <c r="AC31" s="2">
        <f t="shared" si="39"/>
        <v>28</v>
      </c>
      <c r="AD31" s="3">
        <f t="shared" si="14"/>
        <v>-85</v>
      </c>
      <c r="AE31" s="4">
        <f t="shared" si="15"/>
        <v>210</v>
      </c>
      <c r="AH31" s="2">
        <f t="shared" si="32"/>
        <v>3.1999999999999975</v>
      </c>
      <c r="AI31" s="3">
        <f t="shared" si="16"/>
        <v>-75</v>
      </c>
      <c r="AJ31" s="4">
        <f t="shared" si="17"/>
        <v>147.99999999999818</v>
      </c>
      <c r="AL31" s="2">
        <f t="shared" si="33"/>
        <v>3.1999999999999975</v>
      </c>
      <c r="AM31" s="3">
        <f t="shared" si="18"/>
        <v>-77</v>
      </c>
      <c r="AN31" s="4">
        <f t="shared" si="19"/>
        <v>189.99999999999841</v>
      </c>
      <c r="AP31" s="2">
        <f t="shared" si="34"/>
        <v>3.1999999999999975</v>
      </c>
      <c r="AQ31" s="3">
        <f t="shared" si="20"/>
        <v>-80</v>
      </c>
      <c r="AR31" s="4">
        <f t="shared" si="21"/>
        <v>200</v>
      </c>
      <c r="AT31" s="2">
        <f t="shared" si="35"/>
        <v>3.1999999999999975</v>
      </c>
      <c r="AU31" s="3">
        <f t="shared" si="22"/>
        <v>-85</v>
      </c>
      <c r="AV31" s="4">
        <f t="shared" si="23"/>
        <v>210</v>
      </c>
    </row>
    <row r="32" spans="1:48" x14ac:dyDescent="0.25">
      <c r="A32" s="2">
        <f t="shared" si="24"/>
        <v>9</v>
      </c>
      <c r="B32" s="3">
        <f t="shared" si="0"/>
        <v>0</v>
      </c>
      <c r="C32" s="4">
        <f t="shared" si="1"/>
        <v>86.333333333333329</v>
      </c>
      <c r="E32" s="2">
        <f t="shared" si="25"/>
        <v>9</v>
      </c>
      <c r="F32" s="3">
        <f t="shared" si="2"/>
        <v>0</v>
      </c>
      <c r="G32" s="4">
        <f t="shared" si="3"/>
        <v>97.878787878787875</v>
      </c>
      <c r="I32" s="2">
        <f t="shared" si="26"/>
        <v>9</v>
      </c>
      <c r="J32" s="3">
        <f t="shared" si="4"/>
        <v>0</v>
      </c>
      <c r="K32" s="4">
        <f t="shared" si="5"/>
        <v>108.57142857142858</v>
      </c>
      <c r="M32" s="2">
        <f t="shared" si="27"/>
        <v>9</v>
      </c>
      <c r="N32" s="3">
        <f t="shared" si="6"/>
        <v>-7.0833333333333357</v>
      </c>
      <c r="O32" s="4">
        <f t="shared" si="7"/>
        <v>119.18918918918919</v>
      </c>
      <c r="Q32" s="2">
        <f t="shared" si="36"/>
        <v>29</v>
      </c>
      <c r="R32" s="3">
        <f t="shared" si="8"/>
        <v>-75</v>
      </c>
      <c r="S32" s="4">
        <f t="shared" si="9"/>
        <v>185</v>
      </c>
      <c r="U32" s="2">
        <f t="shared" si="37"/>
        <v>29</v>
      </c>
      <c r="V32" s="3">
        <f t="shared" si="10"/>
        <v>-77</v>
      </c>
      <c r="W32" s="4">
        <f t="shared" si="11"/>
        <v>190</v>
      </c>
      <c r="Y32" s="2">
        <f t="shared" si="38"/>
        <v>29</v>
      </c>
      <c r="Z32" s="3">
        <f t="shared" si="12"/>
        <v>-80</v>
      </c>
      <c r="AA32" s="4">
        <f t="shared" si="13"/>
        <v>200</v>
      </c>
      <c r="AC32" s="2">
        <f t="shared" si="39"/>
        <v>29</v>
      </c>
      <c r="AD32" s="3">
        <f t="shared" si="14"/>
        <v>-85</v>
      </c>
      <c r="AE32" s="4">
        <f t="shared" si="15"/>
        <v>210</v>
      </c>
      <c r="AH32" s="2">
        <f t="shared" si="32"/>
        <v>3.2249999999999974</v>
      </c>
      <c r="AI32" s="3">
        <f t="shared" si="16"/>
        <v>-75</v>
      </c>
      <c r="AJ32" s="4">
        <f t="shared" si="17"/>
        <v>166.49999999999818</v>
      </c>
      <c r="AL32" s="2">
        <f t="shared" si="33"/>
        <v>3.2249999999999974</v>
      </c>
      <c r="AM32" s="3">
        <f t="shared" si="18"/>
        <v>-77</v>
      </c>
      <c r="AN32" s="4">
        <f t="shared" si="19"/>
        <v>190</v>
      </c>
      <c r="AP32" s="2">
        <f t="shared" si="34"/>
        <v>3.2249999999999974</v>
      </c>
      <c r="AQ32" s="3">
        <f t="shared" si="20"/>
        <v>-80</v>
      </c>
      <c r="AR32" s="4">
        <f t="shared" si="21"/>
        <v>200</v>
      </c>
      <c r="AT32" s="2">
        <f t="shared" si="35"/>
        <v>3.2249999999999974</v>
      </c>
      <c r="AU32" s="3">
        <f t="shared" si="22"/>
        <v>-85</v>
      </c>
      <c r="AV32" s="4">
        <f t="shared" si="23"/>
        <v>210</v>
      </c>
    </row>
    <row r="33" spans="1:48" x14ac:dyDescent="0.25">
      <c r="A33" s="2">
        <f t="shared" si="24"/>
        <v>10</v>
      </c>
      <c r="B33" s="3">
        <f t="shared" si="0"/>
        <v>0</v>
      </c>
      <c r="C33" s="4">
        <f t="shared" si="1"/>
        <v>92.5</v>
      </c>
      <c r="E33" s="2">
        <f t="shared" si="25"/>
        <v>10</v>
      </c>
      <c r="F33" s="3">
        <f t="shared" si="2"/>
        <v>0</v>
      </c>
      <c r="G33" s="4">
        <f t="shared" si="3"/>
        <v>103.63636363636364</v>
      </c>
      <c r="I33" s="2">
        <f t="shared" si="26"/>
        <v>10</v>
      </c>
      <c r="J33" s="3">
        <f t="shared" si="4"/>
        <v>0</v>
      </c>
      <c r="K33" s="4">
        <f t="shared" si="5"/>
        <v>114.28571428571429</v>
      </c>
      <c r="M33" s="2">
        <f t="shared" si="27"/>
        <v>10</v>
      </c>
      <c r="N33" s="3">
        <f t="shared" si="6"/>
        <v>-14.166666666666664</v>
      </c>
      <c r="O33" s="4">
        <f t="shared" si="7"/>
        <v>124.86486486486487</v>
      </c>
      <c r="Q33" s="2">
        <f t="shared" si="36"/>
        <v>30</v>
      </c>
      <c r="R33" s="3">
        <f t="shared" si="8"/>
        <v>-75</v>
      </c>
      <c r="S33" s="4">
        <f t="shared" si="9"/>
        <v>185</v>
      </c>
      <c r="U33" s="2">
        <f t="shared" si="37"/>
        <v>30</v>
      </c>
      <c r="V33" s="3">
        <f t="shared" si="10"/>
        <v>-77</v>
      </c>
      <c r="W33" s="4">
        <f t="shared" si="11"/>
        <v>190</v>
      </c>
      <c r="Y33" s="2">
        <f t="shared" si="38"/>
        <v>30</v>
      </c>
      <c r="Z33" s="3">
        <f t="shared" si="12"/>
        <v>-80</v>
      </c>
      <c r="AA33" s="4">
        <f t="shared" si="13"/>
        <v>200</v>
      </c>
      <c r="AC33" s="2">
        <f t="shared" si="39"/>
        <v>30</v>
      </c>
      <c r="AD33" s="3">
        <f t="shared" si="14"/>
        <v>-85</v>
      </c>
      <c r="AE33" s="4">
        <f t="shared" si="15"/>
        <v>210</v>
      </c>
      <c r="AH33" s="2">
        <f t="shared" si="32"/>
        <v>3.2499999999999973</v>
      </c>
      <c r="AI33" s="3">
        <f t="shared" si="16"/>
        <v>-75</v>
      </c>
      <c r="AJ33" s="4">
        <f t="shared" si="17"/>
        <v>184.99999999999818</v>
      </c>
      <c r="AL33" s="2">
        <f t="shared" si="33"/>
        <v>3.2499999999999973</v>
      </c>
      <c r="AM33" s="3">
        <f t="shared" si="18"/>
        <v>-77</v>
      </c>
      <c r="AN33" s="4">
        <f t="shared" si="19"/>
        <v>190</v>
      </c>
      <c r="AP33" s="2">
        <f t="shared" si="34"/>
        <v>3.2499999999999973</v>
      </c>
      <c r="AQ33" s="3">
        <f t="shared" si="20"/>
        <v>-80</v>
      </c>
      <c r="AR33" s="4">
        <f t="shared" si="21"/>
        <v>200</v>
      </c>
      <c r="AT33" s="2">
        <f t="shared" si="35"/>
        <v>3.2499999999999973</v>
      </c>
      <c r="AU33" s="3">
        <f t="shared" si="22"/>
        <v>-85</v>
      </c>
      <c r="AV33" s="4">
        <f t="shared" si="23"/>
        <v>210</v>
      </c>
    </row>
    <row r="34" spans="1:48" x14ac:dyDescent="0.25">
      <c r="A34" s="2">
        <f t="shared" si="24"/>
        <v>11</v>
      </c>
      <c r="B34" s="3">
        <f t="shared" si="0"/>
        <v>0</v>
      </c>
      <c r="C34" s="4">
        <f t="shared" si="1"/>
        <v>98.666666666666671</v>
      </c>
      <c r="E34" s="2">
        <f t="shared" si="25"/>
        <v>11</v>
      </c>
      <c r="F34" s="3">
        <f t="shared" si="2"/>
        <v>0</v>
      </c>
      <c r="G34" s="4">
        <f t="shared" si="3"/>
        <v>109.39393939393941</v>
      </c>
      <c r="I34" s="2">
        <f t="shared" si="26"/>
        <v>11</v>
      </c>
      <c r="J34" s="3">
        <f t="shared" si="4"/>
        <v>-8</v>
      </c>
      <c r="K34" s="4">
        <f t="shared" si="5"/>
        <v>120</v>
      </c>
      <c r="M34" s="2">
        <f t="shared" si="27"/>
        <v>11</v>
      </c>
      <c r="N34" s="3">
        <f t="shared" si="6"/>
        <v>-21.249999999999993</v>
      </c>
      <c r="O34" s="4">
        <f t="shared" si="7"/>
        <v>130.54054054054055</v>
      </c>
      <c r="Q34" s="2">
        <f t="shared" si="36"/>
        <v>31</v>
      </c>
      <c r="R34" s="3">
        <f t="shared" si="8"/>
        <v>-75</v>
      </c>
      <c r="S34" s="4">
        <f t="shared" si="9"/>
        <v>185</v>
      </c>
      <c r="U34" s="2">
        <f t="shared" si="37"/>
        <v>31</v>
      </c>
      <c r="V34" s="3">
        <f t="shared" si="10"/>
        <v>-77</v>
      </c>
      <c r="W34" s="4">
        <f t="shared" si="11"/>
        <v>190</v>
      </c>
      <c r="Y34" s="2">
        <f t="shared" si="38"/>
        <v>31</v>
      </c>
      <c r="Z34" s="3">
        <f t="shared" si="12"/>
        <v>-80</v>
      </c>
      <c r="AA34" s="4">
        <f t="shared" si="13"/>
        <v>200</v>
      </c>
      <c r="AC34" s="2">
        <f t="shared" si="39"/>
        <v>31</v>
      </c>
      <c r="AD34" s="3">
        <f t="shared" si="14"/>
        <v>-85</v>
      </c>
      <c r="AE34" s="4">
        <f t="shared" si="15"/>
        <v>210</v>
      </c>
      <c r="AH34" s="2">
        <f t="shared" si="32"/>
        <v>3.2749999999999972</v>
      </c>
      <c r="AI34" s="3">
        <f t="shared" si="16"/>
        <v>-75</v>
      </c>
      <c r="AJ34" s="4">
        <f t="shared" si="17"/>
        <v>185</v>
      </c>
      <c r="AL34" s="2">
        <f t="shared" si="33"/>
        <v>3.2749999999999972</v>
      </c>
      <c r="AM34" s="3">
        <f t="shared" si="18"/>
        <v>-77</v>
      </c>
      <c r="AN34" s="4">
        <f t="shared" si="19"/>
        <v>190</v>
      </c>
      <c r="AP34" s="2">
        <f t="shared" si="34"/>
        <v>3.2749999999999972</v>
      </c>
      <c r="AQ34" s="3">
        <f t="shared" si="20"/>
        <v>-80</v>
      </c>
      <c r="AR34" s="4">
        <f t="shared" si="21"/>
        <v>200</v>
      </c>
      <c r="AT34" s="2">
        <f t="shared" si="35"/>
        <v>3.2749999999999972</v>
      </c>
      <c r="AU34" s="3">
        <f t="shared" si="22"/>
        <v>-85</v>
      </c>
      <c r="AV34" s="4">
        <f t="shared" si="23"/>
        <v>210</v>
      </c>
    </row>
    <row r="35" spans="1:48" x14ac:dyDescent="0.25">
      <c r="A35" s="2">
        <f t="shared" si="24"/>
        <v>12</v>
      </c>
      <c r="B35" s="3">
        <f t="shared" ref="B35:B66" si="40">IF(A35&lt;LimitTempLowCha,
       0,
       IF(A35&lt;CutoffTempLowCha,
                       IF(A35*(MaxIContCha/(-CutoffTempLowCha+LimitTempLowCha))+(MaxIContCha*LimitTempLowCha/(CutoffTempLowCha-LimitTempLowCha))&lt;0,A35*(MaxIContCha/(-CutoffTempLowCha+LimitTempLowCha))+(MaxIContCha*LimitTempLowCha/(CutoffTempLowCha-LimitTempLowCha)),A35*(MaxIContCha/(+CutoffTempLowCha-LimitTempLowCha))-(MaxIContCha*LimitTempLowCha/(CutoffTempLowCha-LimitTempLowCha))),
                       IF(A35&lt;CutoffTempHighCha,
                                 MaxIContCha,
                                 IF(A35&lt;LimitTempHighCha,
                                                   A35*(MaxIContCha/(+CutoffTempHighCha-LimitTempHighCha))+(MaxIContCha*LimitTempHighCha/(-CutoffTempHighCha+LimitTempHighCha)),
                                                    0))))</f>
        <v>0</v>
      </c>
      <c r="C35" s="4">
        <f t="shared" ref="C35:C66" si="41">IF(A35&lt;LimitTempLowDis,
       0,
       IF(A35&lt;CutoffTempLowDis,
                       A35*(MaxIContDis/(CutoffTempLowDis-LimitTempLowDis))+(MaxIContDis*LimitTempLowDis/(-CutoffTempLowDis+LimitTempLowDis)),
                       IF(A35&lt;CutoffTempHighDis,
                                 MaxIContDis,
                                 IF(A35&lt;LimitTempHighDis,
                                                   A35*(MaxIContDis/(+CutoffTempHighDis-LimitTempHighDis))+(MaxIContDis*LimitTempHighDis/(-CutoffTempHighDis+LimitTempHighDis)),
                                                    0))))</f>
        <v>104.83333333333333</v>
      </c>
      <c r="E35" s="2">
        <f t="shared" si="25"/>
        <v>12</v>
      </c>
      <c r="F35" s="3">
        <f t="shared" ref="F35:F66" si="42">IF(E35&lt;LimitTempLowCha_Warning,
       0,
       IF(E35&lt;CutoffTempLowCha_Warning,
                       IF(E35*(MaxIContCha_Warning/(-CutoffTempLowCha_Warning+LimitTempLowCha_Warning))+(MaxIContCha_Warning*LimitTempLowCha_Warning/(CutoffTempLowCha_Warning-LimitTempLowCha_Warning))&lt;0,E35*(MaxIContCha_Warning/(-CutoffTempLowCha_Warning+LimitTempLowCha_Warning))+(MaxIContCha_Warning*LimitTempLowCha_Warning/(CutoffTempLowCha_Warning-LimitTempLowCha_Warning)),E35*(MaxIContCha_Warning/(+CutoffTempLowCha_Warning-LimitTempLowCha_Warning))-(MaxIContCha_Warning*LimitTempLowCha_Warning/(CutoffTempLowCha_Warning-LimitTempLowCha_Warning))),
                       IF(E35&lt;CutoffTempHighCha_Warning,
                                 MaxIContCha_Warning,
                                 IF(E35&lt;LimitTempHighCha_Warning,
                                                   E35*(MaxIContCha_Warning/(+CutoffTempHighCha_Warning-LimitTempHighCha_Warning))+(MaxIContCha_Warning*LimitTempHighCha_Warning/(-CutoffTempHighCha_Warning+LimitTempHighCha_Warning)),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5" s="4">
        <f t="shared" ref="G35:G66" si="43">IF(E35&lt;LimitTempLowDis_Warning,
       0,
       IF(E35&lt;CutoffTempLowDis_Warning,
                       E35*(MaxIContDis_Warning/(CutoffTempLowDis_Warning-LimitTempLowDis_Warning))+(MaxIContDis_Warning*LimitTempLowDis_Warning/(-CutoffTempLowDis_Warning+LimitTempLowDis_Warning)),
                       IF(E35&lt;CutoffTempHighDis_Warning,
                                 MaxIContDis_Warning,
                                 IF(E35&lt;LimitTempHighDis_Warning,
                                                   E35*(MaxIContDis_Warning/(+CutoffTempHighDis_Warning-LimitTempHighDis_Warning))+(MaxIContDis_Warning*LimitTempHighDis_Warning/(-CutoffTempHighDis_Warning+LimitTempHighDis_Warning)),
                                                    0))))</f>
        <v>115.15151515151516</v>
      </c>
      <c r="I35" s="2">
        <f t="shared" si="26"/>
        <v>12</v>
      </c>
      <c r="J35" s="3">
        <f t="shared" ref="J35:J66" si="44">IF(I35&lt;LimitTempLowCha_Alarm,
       0,
       IF(I35&lt;CutoffTempLowCha_Alarm,
                       IF(I35*(MaxIContCha_Alarm/(-CutoffTempLowCha_Alarm+LimitTempLowCha_Alarm))+(MaxIContCha_Alarm*LimitTempLowCha_Alarm/(CutoffTempLowCha_Alarm-LimitTempLowCha_Alarm))&lt;0,I35*(MaxIContCha_Alarm/(-CutoffTempLowCha_Alarm+LimitTempLowCha_Alarm))+(MaxIContCha_Alarm*LimitTempLowCha_Alarm/(CutoffTempLowCha_Alarm-LimitTempLowCha_Alarm)),I35*(MaxIContCha_Alarm/(+CutoffTempLowCha_Alarm-LimitTempLowCha_Alarm))-(MaxIContCha_Alarm*LimitTempLowCha_Alarm/(CutoffTempLowCha_Alarm-LimitTempLowCha_Alarm))),
                       IF(I35&lt;CutoffTempHighCha_Alarm,
                                 MaxIContCha_Alarm,
                                 IF(I35&lt;LimitTempHighCha_Alarm,
                                                   I35*(MaxIContCha_Alarm/(+CutoffTempHighCha_Alarm-LimitTempHighCha_Alarm))+(MaxIContCha_Alarm*LimitTempHighCha_Alarm/(-CutoffTempHighCha_Alarm+LimitTempHighCha_Alarm)),
                                                    0))))</f>
        <v>-16</v>
      </c>
      <c r="K35" s="4">
        <f t="shared" ref="K35:K66" si="45">IF(I35&lt;LimitTempLowDis_Alarm,
       0,
       IF(I35&lt;CutoffTempLowDis_Alarm,
                       I35*(MaxIContDis_Alarm/(CutoffTempLowDis_Alarm-LimitTempLowDis_Alarm))+(MaxIContDis_Alarm*LimitTempLowDis_Alarm/(-CutoffTempLowDis_Alarm+LimitTempLowDis_Alarm)),
                       IF(I35&lt;CutoffTempHighDis_Alarm,
                                 MaxIContDis_Alarm,
                                 IF(I35&lt;LimitTempHighDis_Alarm,
                                                   I35*(MaxIContDis_Alarm/(+CutoffTempHighDis_Alarm-LimitTempHighDis_Alarm))+(MaxIContDis_Alarm*LimitTempHighDis_Alarm/(-CutoffTempHighDis_Alarm+LimitTempHighDis_Alarm)),
                                                    0))))</f>
        <v>125.71428571428572</v>
      </c>
      <c r="M35" s="2">
        <f t="shared" si="27"/>
        <v>12</v>
      </c>
      <c r="N35" s="3">
        <f t="shared" ref="N35:N66" si="46">IF(M35&lt;LimitTempLowCha_Error,
       0,
       IF(M35&lt;CutoffTempLowCha_Error,
                       IF(M35*(MaxIContCha_Error/(-CutoffTempLowCha_Error+LimitTempLowCha_Error))+(MaxIContCha_Error*LimitTempLowCha_Error/(CutoffTempLowCha_Error-LimitTempLowCha_Error))&lt;0,M35*(MaxIContCha_Error/(-CutoffTempLowCha_Error+LimitTempLowCha_Error))+(MaxIContCha_Error*LimitTempLowCha_Error/(CutoffTempLowCha_Error-LimitTempLowCha_Error)),M35*(MaxIContCha_Error/(+CutoffTempLowCha_Error-LimitTempLowCha_Error))-(MaxIContCha_Error*LimitTempLowCha_Error/(CutoffTempLowCha_Error-LimitTempLowCha_Error))),
                       IF(M35&lt;CutoffTempHighCha_Error,
                                 MaxIContCha_Error,
                                 IF(M35&lt;LimitTempHighCha_Error,
                                                   M35*(MaxIContCha_Error/(+CutoffTempHighCha_Error-LimitTempHighCha_Error))+(MaxIContCha_Error*LimitTempHighCha_Error/(-CutoffTempHighCha_Error+LimitTempHighCha_Error)),
                                                    0))))</f>
        <v>-28.333333333333336</v>
      </c>
      <c r="O35" s="4">
        <f t="shared" ref="O35:O66" si="47">IF(M35&lt;LimitTempLowDis_Error,
       0,
       IF(M35&lt;CutoffTempLowDis_Error,
                       M35*(MaxIContDis_Error/(CutoffTempLowDis_Error-LimitTempLowDis_Error))+(MaxIContDis_Error*LimitTempLowDis_Error/(-CutoffTempLowDis_Error+LimitTempLowDis_Error)),
                       IF(M35&lt;CutoffTempHighDis_Error,
                                 MaxIContDis_Error,
                                 IF(M35&lt;LimitTempHighDis_Error,
                                                   M35*(MaxIContDis_Error/(+CutoffTempHighDis_Error-LimitTempHighDis_Error))+(MaxIContDis_Error*LimitTempHighDis_Error/(-CutoffTempHighDis_Error+LimitTempHighDis_Error)),
                                                    0))))</f>
        <v>136.2162162162162</v>
      </c>
      <c r="Q35" s="2">
        <f t="shared" si="36"/>
        <v>32</v>
      </c>
      <c r="R35" s="3">
        <f t="shared" ref="R35:R66" si="48">IF(Q35&lt;LimitSocCha,
       IF(Q35&lt;CutoffSocCha,
                                 MaxIContCha,
                                 Q35*(MaxIContCha/(+CutoffSocCha-LimitSocCha))+(MaxIContCha*LimitSocCha/(-CutoffSocCha+LimitSocCha))
        ),
   0)</f>
        <v>-75</v>
      </c>
      <c r="S35" s="4">
        <f t="shared" ref="S35:S66" si="49">IF(Q35&gt;LimitSocDis,
       IF(Q35&gt;CutoffSocDis,
                                 MaxIContDis,
                                 Q35*((-MaxIContDis+MaxILimpHome)/(-CutoffSocDis+LimitSocDis))+(MaxIContDis-((MaxILimpHome-MaxIContDis) /(-CutoffSocDis+LimitSocDis)) *CutoffSocDis)
        ),
   MaxILimpHome)</f>
        <v>185</v>
      </c>
      <c r="U35" s="2">
        <f t="shared" si="37"/>
        <v>32</v>
      </c>
      <c r="V35" s="3">
        <f t="shared" ref="V35:V66" si="50">IF(U35&lt;LimitSocCha_Warning,
       IF(U35&lt;CutoffSocCha_Warning,
                                 MaxIContCha_Warning,
                                 U35*(MaxIContCha_Warning/(+CutoffSocCha_Warning-LimitSocCha_Warning))+(MaxIContCha_Warning*LimitSocCha_Warning/(-CutoffSocCha_Warning+LimitSocCha_Warning))
        ),
   0)</f>
        <v>-77</v>
      </c>
      <c r="W35" s="4">
        <f t="shared" ref="W35:W66" si="51">IF(U35&gt;LimitSocDis_Warning,
       IF(U35&gt;CutoffSocDis_Warning,
                                 MaxIContDis_Warning,
                                 U35*((-MaxIContDis_Warning+MaxILimpHome_Warning)/(-CutoffSocDis_Warning+LimitSocDis_Warning))+(MaxIContDis_Warning-((MaxILimpHome_Warning-MaxIContDis_Warning)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35" s="2">
        <f t="shared" si="38"/>
        <v>32</v>
      </c>
      <c r="Z35" s="3">
        <f t="shared" ref="Z35:Z66" si="52">IF(Y35&lt;LimitSocCha_Alarm,
       IF(Y35&lt;CutoffSocCha_Alarm,
                                 MaxIContCha_Alarm,
                                 Y35*(MaxIContCha_Alarm/(+CutoffSocCha_Alarm-LimitSocCha_Alarm))+(MaxIContCha_Alarm*LimitSocCha_Alarm/(-CutoffSocCha_Alarm+LimitSocCha_Alarm))
        ),
   0)</f>
        <v>-80</v>
      </c>
      <c r="AA35" s="4">
        <f t="shared" ref="AA35:AA66" si="53">IF(Y35&gt;LimitSocDis_Alarm,
       IF(Y35&gt;CutoffSocDis_Alarm,
                                 MaxIContDis_Alarm,
                                 Y35*((-MaxIContDis_Alarm+MaxILimpHome_Alarm)/(-CutoffSocDis_Alarm+LimitSocDis_Alarm))+(MaxIContDis_Alarm-((MaxILimpHome_Alarm-MaxIContDis_Alarm)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35" s="2">
        <f t="shared" si="39"/>
        <v>32</v>
      </c>
      <c r="AD35" s="3">
        <f t="shared" ref="AD35:AD66" si="54">IF(AC35&lt;LimitSocCha_Error,
       IF(AC35&lt;CutoffSocCha_Error,
                                 MaxIContCha_Error,
                                 AC35*(MaxIContCha_Error/(+CutoffSocCha_Error-LimitSocCha_Error))+(MaxIContCha_Error*LimitSocCha_Error/(-CutoffSocCha_Error+LimitSocCha_Error))
        ),
   0)</f>
        <v>-85</v>
      </c>
      <c r="AE35" s="4">
        <f t="shared" ref="AE35:AE66" si="55">IF(AC35&gt;LimitSocDis_Error,
       IF(AC35&gt;CutoffSocDis_Error,
                                 MaxIContDis_Error,
                                 AC35*((-MaxIContDis_Error+MaxILimpHome_Error)/(-CutoffSocDis_Error+LimitSocDis_Error))+(MaxIContDis_Error-((MaxILimpHome_Error-MaxIContDis_Error)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35" s="2">
        <f t="shared" si="32"/>
        <v>3.2999999999999972</v>
      </c>
      <c r="AI35" s="3">
        <f t="shared" ref="AI35:AI66" si="56">IF(AH35&lt;LimitVoltCha,
       IF(AH35&lt;CutoffVoltCha,
                                 MaxIContCha,
                                 AH35*(MaxIContCha/(+CutoffVoltCha-LimitVoltCha))+(MaxIContCha*LimitVoltCha/(-CutoffVoltCha+LimitVoltCha))
        ),
   0)</f>
        <v>-75</v>
      </c>
      <c r="AJ35" s="4">
        <f t="shared" ref="AJ35:AJ66" si="57">IF(AH35&gt;LimitVoltDis,
       IF(AH35&gt;CutoffVoltDis,
                                 MaxIContDis,
                                 AH35*(MaxIContDis/(+CutoffVoltDis-LimitVoltDis))+(MaxIContDis*LimitVoltDis/(-CutoffVoltDis+LimitVoltDis))
        ),
   0)</f>
        <v>185</v>
      </c>
      <c r="AL35" s="2">
        <f t="shared" si="33"/>
        <v>3.2999999999999972</v>
      </c>
      <c r="AM35" s="3">
        <f t="shared" ref="AM35:AM66" si="58">IF(AL35&lt;LimitVoltCha_Warning,
       IF(AL35&lt;CutoffVoltCha_Warning,
                                 MaxIContCha_Warning,
                                 AL35*(MaxIContCha_Warning/(+CutoffVoltCha_Warning-LimitVoltCha_Warning))+(MaxIContCha_Warning*LimitVoltCha_Warning/(-CutoffVoltCha_Warning+LimitVoltCha_Warning))
        ),
   0)</f>
        <v>-77</v>
      </c>
      <c r="AN35" s="4">
        <f t="shared" ref="AN35:AN66" si="59">IF(AL35&gt;LimitVoltDis_Warning,
       IF(AL35&gt;CutoffVoltDis_Warning,
                                 MaxIContDis_Warning,
                                 AL35*(MaxIContDis_Warning/(+CutoffVoltDis_Warning-LimitVoltDis_Warning))+(MaxIContDis_Warning*LimitVoltDis_Warning/(-CutoffVoltDis_Warning+LimitVoltDis_Warning))
        ),
   0)</f>
        <v>190</v>
      </c>
      <c r="AP35" s="2">
        <f t="shared" si="34"/>
        <v>3.2999999999999972</v>
      </c>
      <c r="AQ35" s="3">
        <f t="shared" ref="AQ35:AQ66" si="60">IF(AP35&lt;LimitVoltCha_Alarm,
       IF(AP35&lt;CutoffVoltCha_Alarm,
                                 MaxIContCha_Alarm,
                                 AP35*(MaxIContCha_Alarm/(+CutoffVoltCha_Alarm-LimitVoltCha_Alarm))+(MaxIContCha_Alarm*LimitVoltCha_Alarm/(-CutoffVoltCha_Alarm+LimitVoltCha_Alarm))
        ),
   0)</f>
        <v>-80</v>
      </c>
      <c r="AR35" s="4">
        <f t="shared" ref="AR35:AR66" si="61">IF(AP35&gt;LimitVoltDis_Alarm,
       IF(AP35&gt;CutoffVoltDis_Alarm,
                                 MaxIContDis_Alarm,
                                 AP35*(MaxIContDis_Alarm/(+CutoffVoltDis_Alarm-LimitVoltDis_Alarm))+(MaxIContDis_Alarm*LimitVoltDis_Alarm/(-CutoffVoltDis_Alarm+LimitVoltDis_Alarm))
        ),
   0)</f>
        <v>200</v>
      </c>
      <c r="AT35" s="2">
        <f t="shared" si="35"/>
        <v>3.2999999999999972</v>
      </c>
      <c r="AU35" s="3">
        <f t="shared" ref="AU35:AU66" si="62">IF(AT35&lt;LimitVoltCha_Error,
       IF(AT35&lt;CutoffVoltCha_Error,
                                 MaxIContCha_Error,
                                 AT35*(MaxIContCha_Error/(+CutoffVoltCha_Error-LimitVoltCha_Error))+(MaxIContCha_Error*LimitVoltCha_Error/(-CutoffVoltCha_Error+LimitVoltCha_Error))
        ),
   0)</f>
        <v>-85</v>
      </c>
      <c r="AV35" s="4">
        <f t="shared" ref="AV35:AV66" si="63">IF(AT35&gt;LimitVoltDis_Error,
       IF(AT35&gt;CutoffVoltDis_Error,
                                 MaxIContDis_Error,
                                 AT35*(MaxIContDis_Error/(+CutoffVoltDis_Error-LimitVoltDis_Error))+(MaxIContDis_Error*LimitVoltDis_Error/(-CutoffVoltDis_Error+LimitVoltDis_Error))
        ),
   0)</f>
        <v>210</v>
      </c>
    </row>
    <row r="36" spans="1:48" x14ac:dyDescent="0.25">
      <c r="A36" s="2">
        <f t="shared" si="24"/>
        <v>13</v>
      </c>
      <c r="B36" s="3">
        <f t="shared" si="40"/>
        <v>0</v>
      </c>
      <c r="C36" s="4">
        <f t="shared" si="41"/>
        <v>111</v>
      </c>
      <c r="E36" s="2">
        <f t="shared" si="25"/>
        <v>13</v>
      </c>
      <c r="F36" s="3">
        <f t="shared" si="42"/>
        <v>-9.625</v>
      </c>
      <c r="G36" s="4">
        <f t="shared" si="43"/>
        <v>120.90909090909091</v>
      </c>
      <c r="I36" s="2">
        <f t="shared" si="26"/>
        <v>13</v>
      </c>
      <c r="J36" s="3">
        <f t="shared" si="44"/>
        <v>-24</v>
      </c>
      <c r="K36" s="4">
        <f t="shared" si="45"/>
        <v>131.42857142857144</v>
      </c>
      <c r="M36" s="2">
        <f t="shared" si="27"/>
        <v>13</v>
      </c>
      <c r="N36" s="3">
        <f t="shared" si="46"/>
        <v>-35.416666666666664</v>
      </c>
      <c r="O36" s="4">
        <f t="shared" si="47"/>
        <v>141.89189189189187</v>
      </c>
      <c r="Q36" s="2">
        <f t="shared" si="36"/>
        <v>33</v>
      </c>
      <c r="R36" s="3">
        <f t="shared" si="48"/>
        <v>-75</v>
      </c>
      <c r="S36" s="4">
        <f t="shared" si="49"/>
        <v>185</v>
      </c>
      <c r="U36" s="2">
        <f t="shared" si="37"/>
        <v>33</v>
      </c>
      <c r="V36" s="3">
        <f t="shared" si="50"/>
        <v>-77</v>
      </c>
      <c r="W36" s="4">
        <f t="shared" si="51"/>
        <v>190</v>
      </c>
      <c r="Y36" s="2">
        <f t="shared" si="38"/>
        <v>33</v>
      </c>
      <c r="Z36" s="3">
        <f t="shared" si="52"/>
        <v>-80</v>
      </c>
      <c r="AA36" s="4">
        <f t="shared" si="53"/>
        <v>200</v>
      </c>
      <c r="AC36" s="2">
        <f t="shared" si="39"/>
        <v>33</v>
      </c>
      <c r="AD36" s="3">
        <f t="shared" si="54"/>
        <v>-85</v>
      </c>
      <c r="AE36" s="4">
        <f t="shared" si="55"/>
        <v>210</v>
      </c>
      <c r="AH36" s="2">
        <f t="shared" si="32"/>
        <v>3.3249999999999971</v>
      </c>
      <c r="AI36" s="3">
        <f t="shared" si="56"/>
        <v>-75</v>
      </c>
      <c r="AJ36" s="4">
        <f t="shared" si="57"/>
        <v>185</v>
      </c>
      <c r="AL36" s="2">
        <f t="shared" si="33"/>
        <v>3.3249999999999971</v>
      </c>
      <c r="AM36" s="3">
        <f t="shared" si="58"/>
        <v>-77</v>
      </c>
      <c r="AN36" s="4">
        <f t="shared" si="59"/>
        <v>190</v>
      </c>
      <c r="AP36" s="2">
        <f t="shared" si="34"/>
        <v>3.3249999999999971</v>
      </c>
      <c r="AQ36" s="3">
        <f t="shared" si="60"/>
        <v>-80</v>
      </c>
      <c r="AR36" s="4">
        <f t="shared" si="61"/>
        <v>200</v>
      </c>
      <c r="AT36" s="2">
        <f t="shared" si="35"/>
        <v>3.3249999999999971</v>
      </c>
      <c r="AU36" s="3">
        <f t="shared" si="62"/>
        <v>-85</v>
      </c>
      <c r="AV36" s="4">
        <f t="shared" si="63"/>
        <v>210</v>
      </c>
    </row>
    <row r="37" spans="1:48" x14ac:dyDescent="0.25">
      <c r="A37" s="2">
        <f t="shared" si="24"/>
        <v>14</v>
      </c>
      <c r="B37" s="3">
        <f t="shared" si="40"/>
        <v>0</v>
      </c>
      <c r="C37" s="4">
        <f t="shared" si="41"/>
        <v>117.16666666666667</v>
      </c>
      <c r="E37" s="2">
        <f t="shared" si="25"/>
        <v>14</v>
      </c>
      <c r="F37" s="3">
        <f t="shared" si="42"/>
        <v>-19.25</v>
      </c>
      <c r="G37" s="4">
        <f t="shared" si="43"/>
        <v>126.66666666666667</v>
      </c>
      <c r="I37" s="2">
        <f t="shared" si="26"/>
        <v>14</v>
      </c>
      <c r="J37" s="3">
        <f t="shared" si="44"/>
        <v>-32</v>
      </c>
      <c r="K37" s="4">
        <f t="shared" si="45"/>
        <v>137.14285714285714</v>
      </c>
      <c r="M37" s="2">
        <f t="shared" si="27"/>
        <v>14</v>
      </c>
      <c r="N37" s="3">
        <f t="shared" si="46"/>
        <v>-42.499999999999993</v>
      </c>
      <c r="O37" s="4">
        <f t="shared" si="47"/>
        <v>147.56756756756755</v>
      </c>
      <c r="Q37" s="2">
        <f t="shared" si="36"/>
        <v>34</v>
      </c>
      <c r="R37" s="3">
        <f t="shared" si="48"/>
        <v>-75</v>
      </c>
      <c r="S37" s="4">
        <f t="shared" si="49"/>
        <v>185</v>
      </c>
      <c r="U37" s="2">
        <f t="shared" si="37"/>
        <v>34</v>
      </c>
      <c r="V37" s="3">
        <f t="shared" si="50"/>
        <v>-77</v>
      </c>
      <c r="W37" s="4">
        <f t="shared" si="51"/>
        <v>190</v>
      </c>
      <c r="Y37" s="2">
        <f t="shared" si="38"/>
        <v>34</v>
      </c>
      <c r="Z37" s="3">
        <f t="shared" si="52"/>
        <v>-80</v>
      </c>
      <c r="AA37" s="4">
        <f t="shared" si="53"/>
        <v>200</v>
      </c>
      <c r="AC37" s="2">
        <f t="shared" si="39"/>
        <v>34</v>
      </c>
      <c r="AD37" s="3">
        <f t="shared" si="54"/>
        <v>-85</v>
      </c>
      <c r="AE37" s="4">
        <f t="shared" si="55"/>
        <v>210</v>
      </c>
      <c r="AH37" s="2">
        <f t="shared" si="32"/>
        <v>3.349999999999997</v>
      </c>
      <c r="AI37" s="3">
        <f t="shared" si="56"/>
        <v>-75</v>
      </c>
      <c r="AJ37" s="4">
        <f t="shared" si="57"/>
        <v>185</v>
      </c>
      <c r="AL37" s="2">
        <f t="shared" si="33"/>
        <v>3.349999999999997</v>
      </c>
      <c r="AM37" s="3">
        <f t="shared" si="58"/>
        <v>-77</v>
      </c>
      <c r="AN37" s="4">
        <f t="shared" si="59"/>
        <v>190</v>
      </c>
      <c r="AP37" s="2">
        <f t="shared" si="34"/>
        <v>3.349999999999997</v>
      </c>
      <c r="AQ37" s="3">
        <f t="shared" si="60"/>
        <v>-80</v>
      </c>
      <c r="AR37" s="4">
        <f t="shared" si="61"/>
        <v>200</v>
      </c>
      <c r="AT37" s="2">
        <f t="shared" si="35"/>
        <v>3.349999999999997</v>
      </c>
      <c r="AU37" s="3">
        <f t="shared" si="62"/>
        <v>-85</v>
      </c>
      <c r="AV37" s="4">
        <f t="shared" si="63"/>
        <v>210</v>
      </c>
    </row>
    <row r="38" spans="1:48" x14ac:dyDescent="0.25">
      <c r="A38" s="2">
        <f t="shared" si="24"/>
        <v>15</v>
      </c>
      <c r="B38" s="3">
        <f t="shared" si="40"/>
        <v>0</v>
      </c>
      <c r="C38" s="4">
        <f t="shared" si="41"/>
        <v>123.33333333333333</v>
      </c>
      <c r="E38" s="2">
        <f t="shared" si="25"/>
        <v>15</v>
      </c>
      <c r="F38" s="3">
        <f t="shared" si="42"/>
        <v>-28.875</v>
      </c>
      <c r="G38" s="4">
        <f t="shared" si="43"/>
        <v>132.42424242424244</v>
      </c>
      <c r="I38" s="2">
        <f t="shared" si="26"/>
        <v>15</v>
      </c>
      <c r="J38" s="3">
        <f t="shared" si="44"/>
        <v>-40</v>
      </c>
      <c r="K38" s="4">
        <f t="shared" si="45"/>
        <v>142.85714285714286</v>
      </c>
      <c r="M38" s="2">
        <f t="shared" si="27"/>
        <v>15</v>
      </c>
      <c r="N38" s="3">
        <f t="shared" si="46"/>
        <v>-49.583333333333336</v>
      </c>
      <c r="O38" s="4">
        <f t="shared" si="47"/>
        <v>153.24324324324323</v>
      </c>
      <c r="Q38" s="2">
        <f t="shared" si="36"/>
        <v>35</v>
      </c>
      <c r="R38" s="3">
        <f t="shared" si="48"/>
        <v>-75</v>
      </c>
      <c r="S38" s="4">
        <f t="shared" si="49"/>
        <v>185</v>
      </c>
      <c r="U38" s="2">
        <f t="shared" si="37"/>
        <v>35</v>
      </c>
      <c r="V38" s="3">
        <f t="shared" si="50"/>
        <v>-77</v>
      </c>
      <c r="W38" s="4">
        <f t="shared" si="51"/>
        <v>190</v>
      </c>
      <c r="Y38" s="2">
        <f t="shared" si="38"/>
        <v>35</v>
      </c>
      <c r="Z38" s="3">
        <f t="shared" si="52"/>
        <v>-80</v>
      </c>
      <c r="AA38" s="4">
        <f t="shared" si="53"/>
        <v>200</v>
      </c>
      <c r="AC38" s="2">
        <f t="shared" si="39"/>
        <v>35</v>
      </c>
      <c r="AD38" s="3">
        <f t="shared" si="54"/>
        <v>-85</v>
      </c>
      <c r="AE38" s="4">
        <f t="shared" si="55"/>
        <v>210</v>
      </c>
      <c r="AH38" s="2">
        <f t="shared" si="32"/>
        <v>3.3749999999999969</v>
      </c>
      <c r="AI38" s="3">
        <f t="shared" si="56"/>
        <v>-75</v>
      </c>
      <c r="AJ38" s="4">
        <f t="shared" si="57"/>
        <v>185</v>
      </c>
      <c r="AL38" s="2">
        <f t="shared" si="33"/>
        <v>3.3749999999999969</v>
      </c>
      <c r="AM38" s="3">
        <f t="shared" si="58"/>
        <v>-77</v>
      </c>
      <c r="AN38" s="4">
        <f t="shared" si="59"/>
        <v>190</v>
      </c>
      <c r="AP38" s="2">
        <f t="shared" si="34"/>
        <v>3.3749999999999969</v>
      </c>
      <c r="AQ38" s="3">
        <f t="shared" si="60"/>
        <v>-80</v>
      </c>
      <c r="AR38" s="4">
        <f t="shared" si="61"/>
        <v>200</v>
      </c>
      <c r="AT38" s="2">
        <f t="shared" si="35"/>
        <v>3.3749999999999969</v>
      </c>
      <c r="AU38" s="3">
        <f t="shared" si="62"/>
        <v>-85</v>
      </c>
      <c r="AV38" s="4">
        <f t="shared" si="63"/>
        <v>210</v>
      </c>
    </row>
    <row r="39" spans="1:48" x14ac:dyDescent="0.25">
      <c r="A39" s="2">
        <f t="shared" si="24"/>
        <v>16</v>
      </c>
      <c r="B39" s="3">
        <f t="shared" si="40"/>
        <v>-15</v>
      </c>
      <c r="C39" s="4">
        <f t="shared" si="41"/>
        <v>129.5</v>
      </c>
      <c r="E39" s="2">
        <f t="shared" si="25"/>
        <v>16</v>
      </c>
      <c r="F39" s="3">
        <f t="shared" si="42"/>
        <v>-38.5</v>
      </c>
      <c r="G39" s="4">
        <f t="shared" si="43"/>
        <v>138.18181818181819</v>
      </c>
      <c r="I39" s="2">
        <f t="shared" si="26"/>
        <v>16</v>
      </c>
      <c r="J39" s="3">
        <f t="shared" si="44"/>
        <v>-48</v>
      </c>
      <c r="K39" s="4">
        <f t="shared" si="45"/>
        <v>148.57142857142858</v>
      </c>
      <c r="M39" s="2">
        <f t="shared" si="27"/>
        <v>16</v>
      </c>
      <c r="N39" s="3">
        <f t="shared" si="46"/>
        <v>-56.666666666666664</v>
      </c>
      <c r="O39" s="4">
        <f t="shared" si="47"/>
        <v>158.91891891891891</v>
      </c>
      <c r="Q39" s="2">
        <f t="shared" si="36"/>
        <v>36</v>
      </c>
      <c r="R39" s="3">
        <f t="shared" si="48"/>
        <v>-75</v>
      </c>
      <c r="S39" s="4">
        <f t="shared" si="49"/>
        <v>185</v>
      </c>
      <c r="U39" s="2">
        <f t="shared" si="37"/>
        <v>36</v>
      </c>
      <c r="V39" s="3">
        <f t="shared" si="50"/>
        <v>-77</v>
      </c>
      <c r="W39" s="4">
        <f t="shared" si="51"/>
        <v>190</v>
      </c>
      <c r="Y39" s="2">
        <f t="shared" si="38"/>
        <v>36</v>
      </c>
      <c r="Z39" s="3">
        <f t="shared" si="52"/>
        <v>-80</v>
      </c>
      <c r="AA39" s="4">
        <f t="shared" si="53"/>
        <v>200</v>
      </c>
      <c r="AC39" s="2">
        <f t="shared" si="39"/>
        <v>36</v>
      </c>
      <c r="AD39" s="3">
        <f t="shared" si="54"/>
        <v>-85</v>
      </c>
      <c r="AE39" s="4">
        <f t="shared" si="55"/>
        <v>210</v>
      </c>
      <c r="AH39" s="2">
        <f t="shared" si="32"/>
        <v>3.3999999999999968</v>
      </c>
      <c r="AI39" s="3">
        <f t="shared" si="56"/>
        <v>-75</v>
      </c>
      <c r="AJ39" s="4">
        <f t="shared" si="57"/>
        <v>185</v>
      </c>
      <c r="AL39" s="2">
        <f t="shared" si="33"/>
        <v>3.3999999999999968</v>
      </c>
      <c r="AM39" s="3">
        <f t="shared" si="58"/>
        <v>-77</v>
      </c>
      <c r="AN39" s="4">
        <f t="shared" si="59"/>
        <v>190</v>
      </c>
      <c r="AP39" s="2">
        <f t="shared" si="34"/>
        <v>3.3999999999999968</v>
      </c>
      <c r="AQ39" s="3">
        <f t="shared" si="60"/>
        <v>-80</v>
      </c>
      <c r="AR39" s="4">
        <f t="shared" si="61"/>
        <v>200</v>
      </c>
      <c r="AT39" s="2">
        <f t="shared" si="35"/>
        <v>3.3999999999999968</v>
      </c>
      <c r="AU39" s="3">
        <f t="shared" si="62"/>
        <v>-85</v>
      </c>
      <c r="AV39" s="4">
        <f t="shared" si="63"/>
        <v>210</v>
      </c>
    </row>
    <row r="40" spans="1:48" x14ac:dyDescent="0.25">
      <c r="A40" s="2">
        <f t="shared" si="24"/>
        <v>17</v>
      </c>
      <c r="B40" s="3">
        <f t="shared" si="40"/>
        <v>-30</v>
      </c>
      <c r="C40" s="4">
        <f t="shared" si="41"/>
        <v>135.66666666666669</v>
      </c>
      <c r="E40" s="2">
        <f t="shared" si="25"/>
        <v>17</v>
      </c>
      <c r="F40" s="3">
        <f t="shared" si="42"/>
        <v>-48.125</v>
      </c>
      <c r="G40" s="4">
        <f t="shared" si="43"/>
        <v>143.93939393939394</v>
      </c>
      <c r="I40" s="2">
        <f t="shared" si="26"/>
        <v>17</v>
      </c>
      <c r="J40" s="3">
        <f t="shared" si="44"/>
        <v>-56</v>
      </c>
      <c r="K40" s="4">
        <f t="shared" si="45"/>
        <v>154.28571428571428</v>
      </c>
      <c r="M40" s="2">
        <f t="shared" si="27"/>
        <v>17</v>
      </c>
      <c r="N40" s="3">
        <f t="shared" si="46"/>
        <v>-63.749999999999993</v>
      </c>
      <c r="O40" s="4">
        <f t="shared" si="47"/>
        <v>164.59459459459458</v>
      </c>
      <c r="Q40" s="2">
        <f t="shared" si="36"/>
        <v>37</v>
      </c>
      <c r="R40" s="3">
        <f t="shared" si="48"/>
        <v>-75</v>
      </c>
      <c r="S40" s="4">
        <f t="shared" si="49"/>
        <v>185</v>
      </c>
      <c r="U40" s="2">
        <f t="shared" si="37"/>
        <v>37</v>
      </c>
      <c r="V40" s="3">
        <f t="shared" si="50"/>
        <v>-77</v>
      </c>
      <c r="W40" s="4">
        <f t="shared" si="51"/>
        <v>190</v>
      </c>
      <c r="Y40" s="2">
        <f t="shared" si="38"/>
        <v>37</v>
      </c>
      <c r="Z40" s="3">
        <f t="shared" si="52"/>
        <v>-80</v>
      </c>
      <c r="AA40" s="4">
        <f t="shared" si="53"/>
        <v>200</v>
      </c>
      <c r="AC40" s="2">
        <f t="shared" si="39"/>
        <v>37</v>
      </c>
      <c r="AD40" s="3">
        <f t="shared" si="54"/>
        <v>-85</v>
      </c>
      <c r="AE40" s="4">
        <f t="shared" si="55"/>
        <v>210</v>
      </c>
      <c r="AH40" s="2">
        <f>AH39+0.025</f>
        <v>3.4249999999999967</v>
      </c>
      <c r="AI40" s="3">
        <f t="shared" si="56"/>
        <v>-75</v>
      </c>
      <c r="AJ40" s="4">
        <f t="shared" si="57"/>
        <v>185</v>
      </c>
      <c r="AL40" s="2">
        <f>AL39+0.025</f>
        <v>3.4249999999999967</v>
      </c>
      <c r="AM40" s="3">
        <f t="shared" si="58"/>
        <v>-77</v>
      </c>
      <c r="AN40" s="4">
        <f t="shared" si="59"/>
        <v>190</v>
      </c>
      <c r="AP40" s="2">
        <f>AP39+0.025</f>
        <v>3.4249999999999967</v>
      </c>
      <c r="AQ40" s="3">
        <f t="shared" si="60"/>
        <v>-80</v>
      </c>
      <c r="AR40" s="4">
        <f t="shared" si="61"/>
        <v>200</v>
      </c>
      <c r="AT40" s="2">
        <f>AT39+0.025</f>
        <v>3.4249999999999967</v>
      </c>
      <c r="AU40" s="3">
        <f t="shared" si="62"/>
        <v>-85</v>
      </c>
      <c r="AV40" s="4">
        <f t="shared" si="63"/>
        <v>210</v>
      </c>
    </row>
    <row r="41" spans="1:48" x14ac:dyDescent="0.25">
      <c r="A41" s="2">
        <f t="shared" si="24"/>
        <v>18</v>
      </c>
      <c r="B41" s="3">
        <f t="shared" si="40"/>
        <v>-45</v>
      </c>
      <c r="C41" s="4">
        <f t="shared" si="41"/>
        <v>141.83333333333334</v>
      </c>
      <c r="E41" s="2">
        <f t="shared" si="25"/>
        <v>18</v>
      </c>
      <c r="F41" s="3">
        <f t="shared" si="42"/>
        <v>-57.75</v>
      </c>
      <c r="G41" s="4">
        <f t="shared" si="43"/>
        <v>149.69696969696969</v>
      </c>
      <c r="I41" s="2">
        <f t="shared" si="26"/>
        <v>18</v>
      </c>
      <c r="J41" s="3">
        <f t="shared" si="44"/>
        <v>-64</v>
      </c>
      <c r="K41" s="4">
        <f t="shared" si="45"/>
        <v>160</v>
      </c>
      <c r="M41" s="2">
        <f t="shared" si="27"/>
        <v>18</v>
      </c>
      <c r="N41" s="3">
        <f t="shared" si="46"/>
        <v>-70.833333333333343</v>
      </c>
      <c r="O41" s="4">
        <f t="shared" si="47"/>
        <v>170.27027027027026</v>
      </c>
      <c r="Q41" s="2">
        <f t="shared" si="36"/>
        <v>38</v>
      </c>
      <c r="R41" s="3">
        <f t="shared" si="48"/>
        <v>-75</v>
      </c>
      <c r="S41" s="4">
        <f t="shared" si="49"/>
        <v>185</v>
      </c>
      <c r="U41" s="2">
        <f t="shared" si="37"/>
        <v>38</v>
      </c>
      <c r="V41" s="3">
        <f t="shared" si="50"/>
        <v>-77</v>
      </c>
      <c r="W41" s="4">
        <f t="shared" si="51"/>
        <v>190</v>
      </c>
      <c r="Y41" s="2">
        <f t="shared" si="38"/>
        <v>38</v>
      </c>
      <c r="Z41" s="3">
        <f t="shared" si="52"/>
        <v>-80</v>
      </c>
      <c r="AA41" s="4">
        <f t="shared" si="53"/>
        <v>200</v>
      </c>
      <c r="AC41" s="2">
        <f t="shared" si="39"/>
        <v>38</v>
      </c>
      <c r="AD41" s="3">
        <f t="shared" si="54"/>
        <v>-85</v>
      </c>
      <c r="AE41" s="4">
        <f t="shared" si="55"/>
        <v>210</v>
      </c>
      <c r="AH41" s="2">
        <f t="shared" si="32"/>
        <v>3.4499999999999966</v>
      </c>
      <c r="AI41" s="3">
        <f t="shared" si="56"/>
        <v>-75</v>
      </c>
      <c r="AJ41" s="4">
        <f t="shared" si="57"/>
        <v>185</v>
      </c>
      <c r="AL41" s="2">
        <f t="shared" si="33"/>
        <v>3.4499999999999966</v>
      </c>
      <c r="AM41" s="3">
        <f t="shared" si="58"/>
        <v>-77</v>
      </c>
      <c r="AN41" s="4">
        <f t="shared" si="59"/>
        <v>190</v>
      </c>
      <c r="AP41" s="2">
        <f t="shared" si="34"/>
        <v>3.4499999999999966</v>
      </c>
      <c r="AQ41" s="3">
        <f t="shared" si="60"/>
        <v>-80</v>
      </c>
      <c r="AR41" s="4">
        <f t="shared" si="61"/>
        <v>200</v>
      </c>
      <c r="AT41" s="2">
        <f t="shared" si="35"/>
        <v>3.4499999999999966</v>
      </c>
      <c r="AU41" s="3">
        <f t="shared" si="62"/>
        <v>-85</v>
      </c>
      <c r="AV41" s="4">
        <f t="shared" si="63"/>
        <v>210</v>
      </c>
    </row>
    <row r="42" spans="1:48" x14ac:dyDescent="0.25">
      <c r="A42" s="2">
        <f t="shared" si="24"/>
        <v>19</v>
      </c>
      <c r="B42" s="3">
        <f t="shared" si="40"/>
        <v>-60</v>
      </c>
      <c r="C42" s="4">
        <f t="shared" si="41"/>
        <v>148</v>
      </c>
      <c r="E42" s="2">
        <f t="shared" si="25"/>
        <v>19</v>
      </c>
      <c r="F42" s="3">
        <f t="shared" si="42"/>
        <v>-67.375</v>
      </c>
      <c r="G42" s="4">
        <f t="shared" si="43"/>
        <v>155.45454545454547</v>
      </c>
      <c r="I42" s="2">
        <f t="shared" si="26"/>
        <v>19</v>
      </c>
      <c r="J42" s="3">
        <f t="shared" si="44"/>
        <v>-72</v>
      </c>
      <c r="K42" s="4">
        <f t="shared" si="45"/>
        <v>165.71428571428572</v>
      </c>
      <c r="M42" s="2">
        <f t="shared" si="27"/>
        <v>19</v>
      </c>
      <c r="N42" s="3">
        <f t="shared" si="46"/>
        <v>-77.916666666666657</v>
      </c>
      <c r="O42" s="4">
        <f t="shared" si="47"/>
        <v>175.94594594594594</v>
      </c>
      <c r="Q42" s="2">
        <f t="shared" si="36"/>
        <v>39</v>
      </c>
      <c r="R42" s="3">
        <f t="shared" si="48"/>
        <v>-75</v>
      </c>
      <c r="S42" s="4">
        <f t="shared" si="49"/>
        <v>185</v>
      </c>
      <c r="U42" s="2">
        <f t="shared" si="37"/>
        <v>39</v>
      </c>
      <c r="V42" s="3">
        <f t="shared" si="50"/>
        <v>-77</v>
      </c>
      <c r="W42" s="4">
        <f t="shared" si="51"/>
        <v>190</v>
      </c>
      <c r="Y42" s="2">
        <f t="shared" si="38"/>
        <v>39</v>
      </c>
      <c r="Z42" s="3">
        <f t="shared" si="52"/>
        <v>-80</v>
      </c>
      <c r="AA42" s="4">
        <f t="shared" si="53"/>
        <v>200</v>
      </c>
      <c r="AC42" s="2">
        <f t="shared" si="39"/>
        <v>39</v>
      </c>
      <c r="AD42" s="3">
        <f t="shared" si="54"/>
        <v>-85</v>
      </c>
      <c r="AE42" s="4">
        <f t="shared" si="55"/>
        <v>210</v>
      </c>
      <c r="AH42" s="2">
        <f t="shared" si="32"/>
        <v>3.4749999999999965</v>
      </c>
      <c r="AI42" s="3">
        <f t="shared" si="56"/>
        <v>-75</v>
      </c>
      <c r="AJ42" s="4">
        <f t="shared" si="57"/>
        <v>185</v>
      </c>
      <c r="AL42" s="2">
        <f t="shared" si="33"/>
        <v>3.4749999999999965</v>
      </c>
      <c r="AM42" s="3">
        <f t="shared" si="58"/>
        <v>-77</v>
      </c>
      <c r="AN42" s="4">
        <f t="shared" si="59"/>
        <v>190</v>
      </c>
      <c r="AP42" s="2">
        <f t="shared" si="34"/>
        <v>3.4749999999999965</v>
      </c>
      <c r="AQ42" s="3">
        <f t="shared" si="60"/>
        <v>-80</v>
      </c>
      <c r="AR42" s="4">
        <f t="shared" si="61"/>
        <v>200</v>
      </c>
      <c r="AT42" s="2">
        <f t="shared" si="35"/>
        <v>3.4749999999999965</v>
      </c>
      <c r="AU42" s="3">
        <f t="shared" si="62"/>
        <v>-85</v>
      </c>
      <c r="AV42" s="4">
        <f t="shared" si="63"/>
        <v>210</v>
      </c>
    </row>
    <row r="43" spans="1:48" x14ac:dyDescent="0.25">
      <c r="A43" s="2">
        <f t="shared" si="24"/>
        <v>20</v>
      </c>
      <c r="B43" s="3">
        <f t="shared" si="40"/>
        <v>-75</v>
      </c>
      <c r="C43" s="4">
        <f t="shared" si="41"/>
        <v>154.16666666666669</v>
      </c>
      <c r="E43" s="2">
        <f t="shared" si="25"/>
        <v>20</v>
      </c>
      <c r="F43" s="3">
        <f t="shared" si="42"/>
        <v>-77</v>
      </c>
      <c r="G43" s="4">
        <f t="shared" si="43"/>
        <v>161.21212121212122</v>
      </c>
      <c r="I43" s="2">
        <f t="shared" si="26"/>
        <v>20</v>
      </c>
      <c r="J43" s="3">
        <f t="shared" si="44"/>
        <v>-80</v>
      </c>
      <c r="K43" s="4">
        <f t="shared" si="45"/>
        <v>171.42857142857144</v>
      </c>
      <c r="M43" s="2">
        <f t="shared" si="27"/>
        <v>20</v>
      </c>
      <c r="N43" s="3">
        <f t="shared" si="46"/>
        <v>-85</v>
      </c>
      <c r="O43" s="4">
        <f t="shared" si="47"/>
        <v>181.62162162162161</v>
      </c>
      <c r="Q43" s="2">
        <f t="shared" si="36"/>
        <v>40</v>
      </c>
      <c r="R43" s="3">
        <f t="shared" si="48"/>
        <v>-75</v>
      </c>
      <c r="S43" s="4">
        <f t="shared" si="49"/>
        <v>185</v>
      </c>
      <c r="U43" s="2">
        <f t="shared" si="37"/>
        <v>40</v>
      </c>
      <c r="V43" s="3">
        <f t="shared" si="50"/>
        <v>-77</v>
      </c>
      <c r="W43" s="4">
        <f t="shared" si="51"/>
        <v>190</v>
      </c>
      <c r="Y43" s="2">
        <f t="shared" si="38"/>
        <v>40</v>
      </c>
      <c r="Z43" s="3">
        <f t="shared" si="52"/>
        <v>-80</v>
      </c>
      <c r="AA43" s="4">
        <f t="shared" si="53"/>
        <v>200</v>
      </c>
      <c r="AC43" s="2">
        <f t="shared" si="39"/>
        <v>40</v>
      </c>
      <c r="AD43" s="3">
        <f t="shared" si="54"/>
        <v>-85</v>
      </c>
      <c r="AE43" s="4">
        <f t="shared" si="55"/>
        <v>210</v>
      </c>
      <c r="AH43" s="2">
        <f t="shared" si="32"/>
        <v>3.4999999999999964</v>
      </c>
      <c r="AI43" s="3">
        <f t="shared" si="56"/>
        <v>-75</v>
      </c>
      <c r="AJ43" s="4">
        <f t="shared" si="57"/>
        <v>185</v>
      </c>
      <c r="AL43" s="2">
        <f t="shared" si="33"/>
        <v>3.4999999999999964</v>
      </c>
      <c r="AM43" s="3">
        <f t="shared" si="58"/>
        <v>-77</v>
      </c>
      <c r="AN43" s="4">
        <f t="shared" si="59"/>
        <v>190</v>
      </c>
      <c r="AP43" s="2">
        <f t="shared" si="34"/>
        <v>3.4999999999999964</v>
      </c>
      <c r="AQ43" s="3">
        <f t="shared" si="60"/>
        <v>-80</v>
      </c>
      <c r="AR43" s="4">
        <f t="shared" si="61"/>
        <v>200</v>
      </c>
      <c r="AT43" s="2">
        <f t="shared" si="35"/>
        <v>3.4999999999999964</v>
      </c>
      <c r="AU43" s="3">
        <f t="shared" si="62"/>
        <v>-85</v>
      </c>
      <c r="AV43" s="4">
        <f t="shared" si="63"/>
        <v>210</v>
      </c>
    </row>
    <row r="44" spans="1:48" x14ac:dyDescent="0.25">
      <c r="A44" s="2">
        <f t="shared" si="24"/>
        <v>21</v>
      </c>
      <c r="B44" s="3">
        <f t="shared" si="40"/>
        <v>-75</v>
      </c>
      <c r="C44" s="4">
        <f t="shared" si="41"/>
        <v>160.33333333333334</v>
      </c>
      <c r="E44" s="2">
        <f t="shared" si="25"/>
        <v>21</v>
      </c>
      <c r="F44" s="3">
        <f t="shared" si="42"/>
        <v>-77</v>
      </c>
      <c r="G44" s="4">
        <f t="shared" si="43"/>
        <v>166.96969696969697</v>
      </c>
      <c r="I44" s="2">
        <f t="shared" si="26"/>
        <v>21</v>
      </c>
      <c r="J44" s="3">
        <f t="shared" si="44"/>
        <v>-80</v>
      </c>
      <c r="K44" s="4">
        <f t="shared" si="45"/>
        <v>177.14285714285714</v>
      </c>
      <c r="M44" s="2">
        <f t="shared" si="27"/>
        <v>21</v>
      </c>
      <c r="N44" s="3">
        <f t="shared" si="46"/>
        <v>-85</v>
      </c>
      <c r="O44" s="4">
        <f t="shared" si="47"/>
        <v>187.29729729729729</v>
      </c>
      <c r="Q44" s="2">
        <f t="shared" si="36"/>
        <v>41</v>
      </c>
      <c r="R44" s="3">
        <f t="shared" si="48"/>
        <v>-75</v>
      </c>
      <c r="S44" s="4">
        <f t="shared" si="49"/>
        <v>185</v>
      </c>
      <c r="U44" s="2">
        <f t="shared" si="37"/>
        <v>41</v>
      </c>
      <c r="V44" s="3">
        <f t="shared" si="50"/>
        <v>-77</v>
      </c>
      <c r="W44" s="4">
        <f t="shared" si="51"/>
        <v>190</v>
      </c>
      <c r="Y44" s="2">
        <f t="shared" si="38"/>
        <v>41</v>
      </c>
      <c r="Z44" s="3">
        <f t="shared" si="52"/>
        <v>-80</v>
      </c>
      <c r="AA44" s="4">
        <f t="shared" si="53"/>
        <v>200</v>
      </c>
      <c r="AC44" s="2">
        <f t="shared" si="39"/>
        <v>41</v>
      </c>
      <c r="AD44" s="3">
        <f t="shared" si="54"/>
        <v>-85</v>
      </c>
      <c r="AE44" s="4">
        <f t="shared" si="55"/>
        <v>210</v>
      </c>
      <c r="AH44" s="2">
        <f t="shared" si="32"/>
        <v>3.5249999999999964</v>
      </c>
      <c r="AI44" s="3">
        <f t="shared" si="56"/>
        <v>-75</v>
      </c>
      <c r="AJ44" s="4">
        <f t="shared" si="57"/>
        <v>185</v>
      </c>
      <c r="AL44" s="2">
        <f t="shared" si="33"/>
        <v>3.5249999999999964</v>
      </c>
      <c r="AM44" s="3">
        <f t="shared" si="58"/>
        <v>-77</v>
      </c>
      <c r="AN44" s="4">
        <f t="shared" si="59"/>
        <v>190</v>
      </c>
      <c r="AP44" s="2">
        <f t="shared" si="34"/>
        <v>3.5249999999999964</v>
      </c>
      <c r="AQ44" s="3">
        <f t="shared" si="60"/>
        <v>-80</v>
      </c>
      <c r="AR44" s="4">
        <f t="shared" si="61"/>
        <v>200</v>
      </c>
      <c r="AT44" s="2">
        <f t="shared" si="35"/>
        <v>3.5249999999999964</v>
      </c>
      <c r="AU44" s="3">
        <f t="shared" si="62"/>
        <v>-85</v>
      </c>
      <c r="AV44" s="4">
        <f t="shared" si="63"/>
        <v>210</v>
      </c>
    </row>
    <row r="45" spans="1:48" x14ac:dyDescent="0.25">
      <c r="A45" s="2">
        <f>A44+1</f>
        <v>22</v>
      </c>
      <c r="B45" s="3">
        <f t="shared" si="40"/>
        <v>-75</v>
      </c>
      <c r="C45" s="4">
        <f t="shared" si="41"/>
        <v>166.50000000000003</v>
      </c>
      <c r="E45" s="2">
        <f>E44+1</f>
        <v>22</v>
      </c>
      <c r="F45" s="3">
        <f t="shared" si="42"/>
        <v>-77</v>
      </c>
      <c r="G45" s="4">
        <f t="shared" si="43"/>
        <v>172.72727272727275</v>
      </c>
      <c r="I45" s="2">
        <f>I44+1</f>
        <v>22</v>
      </c>
      <c r="J45" s="3">
        <f t="shared" si="44"/>
        <v>-80</v>
      </c>
      <c r="K45" s="4">
        <f t="shared" si="45"/>
        <v>182.85714285714286</v>
      </c>
      <c r="M45" s="2">
        <f>M44+1</f>
        <v>22</v>
      </c>
      <c r="N45" s="3">
        <f t="shared" si="46"/>
        <v>-85</v>
      </c>
      <c r="O45" s="4">
        <f t="shared" si="47"/>
        <v>192.97297297297297</v>
      </c>
      <c r="Q45" s="2">
        <f>Q44+1</f>
        <v>42</v>
      </c>
      <c r="R45" s="3">
        <f t="shared" si="48"/>
        <v>-75</v>
      </c>
      <c r="S45" s="4">
        <f t="shared" si="49"/>
        <v>185</v>
      </c>
      <c r="U45" s="2">
        <f>U44+1</f>
        <v>42</v>
      </c>
      <c r="V45" s="3">
        <f t="shared" si="50"/>
        <v>-77</v>
      </c>
      <c r="W45" s="4">
        <f t="shared" si="51"/>
        <v>190</v>
      </c>
      <c r="Y45" s="2">
        <f>Y44+1</f>
        <v>42</v>
      </c>
      <c r="Z45" s="3">
        <f t="shared" si="52"/>
        <v>-80</v>
      </c>
      <c r="AA45" s="4">
        <f t="shared" si="53"/>
        <v>200</v>
      </c>
      <c r="AC45" s="2">
        <f>AC44+1</f>
        <v>42</v>
      </c>
      <c r="AD45" s="3">
        <f t="shared" si="54"/>
        <v>-85</v>
      </c>
      <c r="AE45" s="4">
        <f t="shared" si="55"/>
        <v>210</v>
      </c>
      <c r="AH45" s="2">
        <f t="shared" si="32"/>
        <v>3.5499999999999963</v>
      </c>
      <c r="AI45" s="3">
        <f t="shared" si="56"/>
        <v>-75</v>
      </c>
      <c r="AJ45" s="4">
        <f t="shared" si="57"/>
        <v>185</v>
      </c>
      <c r="AL45" s="2">
        <f t="shared" si="33"/>
        <v>3.5499999999999963</v>
      </c>
      <c r="AM45" s="3">
        <f t="shared" si="58"/>
        <v>-77</v>
      </c>
      <c r="AN45" s="4">
        <f t="shared" si="59"/>
        <v>190</v>
      </c>
      <c r="AP45" s="2">
        <f t="shared" si="34"/>
        <v>3.5499999999999963</v>
      </c>
      <c r="AQ45" s="3">
        <f t="shared" si="60"/>
        <v>-80</v>
      </c>
      <c r="AR45" s="4">
        <f t="shared" si="61"/>
        <v>200</v>
      </c>
      <c r="AT45" s="2">
        <f t="shared" si="35"/>
        <v>3.5499999999999963</v>
      </c>
      <c r="AU45" s="3">
        <f t="shared" si="62"/>
        <v>-85</v>
      </c>
      <c r="AV45" s="4">
        <f t="shared" si="63"/>
        <v>210</v>
      </c>
    </row>
    <row r="46" spans="1:48" x14ac:dyDescent="0.25">
      <c r="A46" s="2">
        <f t="shared" si="24"/>
        <v>23</v>
      </c>
      <c r="B46" s="3">
        <f t="shared" si="40"/>
        <v>-75</v>
      </c>
      <c r="C46" s="4">
        <f t="shared" si="41"/>
        <v>172.66666666666669</v>
      </c>
      <c r="E46" s="2">
        <f t="shared" si="25"/>
        <v>23</v>
      </c>
      <c r="F46" s="3">
        <f t="shared" si="42"/>
        <v>-77</v>
      </c>
      <c r="G46" s="4">
        <f t="shared" si="43"/>
        <v>178.4848484848485</v>
      </c>
      <c r="I46" s="2">
        <f t="shared" si="26"/>
        <v>23</v>
      </c>
      <c r="J46" s="3">
        <f t="shared" si="44"/>
        <v>-80</v>
      </c>
      <c r="K46" s="4">
        <f t="shared" si="45"/>
        <v>188.57142857142858</v>
      </c>
      <c r="M46" s="2">
        <f t="shared" si="27"/>
        <v>23</v>
      </c>
      <c r="N46" s="3">
        <f t="shared" si="46"/>
        <v>-85</v>
      </c>
      <c r="O46" s="4">
        <f t="shared" si="47"/>
        <v>198.64864864864865</v>
      </c>
      <c r="Q46" s="2">
        <f t="shared" ref="Q46:Q64" si="64">Q45+1</f>
        <v>43</v>
      </c>
      <c r="R46" s="3">
        <f t="shared" si="48"/>
        <v>-75</v>
      </c>
      <c r="S46" s="4">
        <f t="shared" si="49"/>
        <v>185</v>
      </c>
      <c r="U46" s="2">
        <f t="shared" ref="U46:U64" si="65">U45+1</f>
        <v>43</v>
      </c>
      <c r="V46" s="3">
        <f t="shared" si="50"/>
        <v>-77</v>
      </c>
      <c r="W46" s="4">
        <f t="shared" si="51"/>
        <v>190</v>
      </c>
      <c r="Y46" s="2">
        <f t="shared" ref="Y46:Y64" si="66">Y45+1</f>
        <v>43</v>
      </c>
      <c r="Z46" s="3">
        <f t="shared" si="52"/>
        <v>-80</v>
      </c>
      <c r="AA46" s="4">
        <f t="shared" si="53"/>
        <v>200</v>
      </c>
      <c r="AC46" s="2">
        <f t="shared" ref="AC46:AC64" si="67">AC45+1</f>
        <v>43</v>
      </c>
      <c r="AD46" s="3">
        <f t="shared" si="54"/>
        <v>-85</v>
      </c>
      <c r="AE46" s="4">
        <f t="shared" si="55"/>
        <v>210</v>
      </c>
      <c r="AH46" s="2">
        <f t="shared" si="32"/>
        <v>3.5749999999999962</v>
      </c>
      <c r="AI46" s="3">
        <f t="shared" si="56"/>
        <v>-75</v>
      </c>
      <c r="AJ46" s="4">
        <f t="shared" si="57"/>
        <v>185</v>
      </c>
      <c r="AL46" s="2">
        <f t="shared" si="33"/>
        <v>3.5749999999999962</v>
      </c>
      <c r="AM46" s="3">
        <f t="shared" si="58"/>
        <v>-77</v>
      </c>
      <c r="AN46" s="4">
        <f t="shared" si="59"/>
        <v>190</v>
      </c>
      <c r="AP46" s="2">
        <f t="shared" si="34"/>
        <v>3.5749999999999962</v>
      </c>
      <c r="AQ46" s="3">
        <f t="shared" si="60"/>
        <v>-80</v>
      </c>
      <c r="AR46" s="4">
        <f t="shared" si="61"/>
        <v>200</v>
      </c>
      <c r="AT46" s="2">
        <f t="shared" si="35"/>
        <v>3.5749999999999962</v>
      </c>
      <c r="AU46" s="3">
        <f t="shared" si="62"/>
        <v>-85</v>
      </c>
      <c r="AV46" s="4">
        <f t="shared" si="63"/>
        <v>210</v>
      </c>
    </row>
    <row r="47" spans="1:48" x14ac:dyDescent="0.25">
      <c r="A47" s="2">
        <f t="shared" si="24"/>
        <v>24</v>
      </c>
      <c r="B47" s="3">
        <f t="shared" si="40"/>
        <v>-75</v>
      </c>
      <c r="C47" s="4">
        <f t="shared" si="41"/>
        <v>178.83333333333334</v>
      </c>
      <c r="E47" s="2">
        <f t="shared" si="25"/>
        <v>24</v>
      </c>
      <c r="F47" s="3">
        <f t="shared" si="42"/>
        <v>-77</v>
      </c>
      <c r="G47" s="4">
        <f t="shared" si="43"/>
        <v>184.24242424242425</v>
      </c>
      <c r="I47" s="2">
        <f t="shared" si="26"/>
        <v>24</v>
      </c>
      <c r="J47" s="3">
        <f t="shared" si="44"/>
        <v>-80</v>
      </c>
      <c r="K47" s="4">
        <f t="shared" si="45"/>
        <v>194.28571428571428</v>
      </c>
      <c r="M47" s="2">
        <f t="shared" si="27"/>
        <v>24</v>
      </c>
      <c r="N47" s="3">
        <f t="shared" si="46"/>
        <v>-85</v>
      </c>
      <c r="O47" s="4">
        <f t="shared" si="47"/>
        <v>204.32432432432432</v>
      </c>
      <c r="Q47" s="2">
        <f t="shared" si="64"/>
        <v>44</v>
      </c>
      <c r="R47" s="3">
        <f t="shared" si="48"/>
        <v>-75</v>
      </c>
      <c r="S47" s="4">
        <f t="shared" si="49"/>
        <v>185</v>
      </c>
      <c r="U47" s="2">
        <f t="shared" si="65"/>
        <v>44</v>
      </c>
      <c r="V47" s="3">
        <f t="shared" si="50"/>
        <v>-77</v>
      </c>
      <c r="W47" s="4">
        <f t="shared" si="51"/>
        <v>190</v>
      </c>
      <c r="Y47" s="2">
        <f t="shared" si="66"/>
        <v>44</v>
      </c>
      <c r="Z47" s="3">
        <f t="shared" si="52"/>
        <v>-80</v>
      </c>
      <c r="AA47" s="4">
        <f t="shared" si="53"/>
        <v>200</v>
      </c>
      <c r="AC47" s="2">
        <f t="shared" si="67"/>
        <v>44</v>
      </c>
      <c r="AD47" s="3">
        <f t="shared" si="54"/>
        <v>-85</v>
      </c>
      <c r="AE47" s="4">
        <f t="shared" si="55"/>
        <v>210</v>
      </c>
      <c r="AH47" s="2">
        <f t="shared" si="32"/>
        <v>3.5999999999999961</v>
      </c>
      <c r="AI47" s="3">
        <f t="shared" si="56"/>
        <v>-75</v>
      </c>
      <c r="AJ47" s="4">
        <f t="shared" si="57"/>
        <v>185</v>
      </c>
      <c r="AL47" s="2">
        <f t="shared" si="33"/>
        <v>3.5999999999999961</v>
      </c>
      <c r="AM47" s="3">
        <f t="shared" si="58"/>
        <v>-77</v>
      </c>
      <c r="AN47" s="4">
        <f t="shared" si="59"/>
        <v>190</v>
      </c>
      <c r="AP47" s="2">
        <f t="shared" si="34"/>
        <v>3.5999999999999961</v>
      </c>
      <c r="AQ47" s="3">
        <f t="shared" si="60"/>
        <v>-80</v>
      </c>
      <c r="AR47" s="4">
        <f t="shared" si="61"/>
        <v>200</v>
      </c>
      <c r="AT47" s="2">
        <f t="shared" si="35"/>
        <v>3.5999999999999961</v>
      </c>
      <c r="AU47" s="3">
        <f t="shared" si="62"/>
        <v>-85</v>
      </c>
      <c r="AV47" s="4">
        <f t="shared" si="63"/>
        <v>210</v>
      </c>
    </row>
    <row r="48" spans="1:48" x14ac:dyDescent="0.25">
      <c r="A48" s="2">
        <f t="shared" si="24"/>
        <v>25</v>
      </c>
      <c r="B48" s="3">
        <f t="shared" si="40"/>
        <v>-75</v>
      </c>
      <c r="C48" s="4">
        <f t="shared" si="41"/>
        <v>185</v>
      </c>
      <c r="E48" s="2">
        <f t="shared" si="25"/>
        <v>25</v>
      </c>
      <c r="F48" s="3">
        <f t="shared" si="42"/>
        <v>-77</v>
      </c>
      <c r="G48" s="4">
        <f t="shared" si="43"/>
        <v>190</v>
      </c>
      <c r="I48" s="2">
        <f t="shared" si="26"/>
        <v>25</v>
      </c>
      <c r="J48" s="3">
        <f t="shared" si="44"/>
        <v>-80</v>
      </c>
      <c r="K48" s="4">
        <f t="shared" si="45"/>
        <v>200</v>
      </c>
      <c r="M48" s="2">
        <f t="shared" si="27"/>
        <v>25</v>
      </c>
      <c r="N48" s="3">
        <f t="shared" si="46"/>
        <v>-85</v>
      </c>
      <c r="O48" s="4">
        <f t="shared" si="47"/>
        <v>210</v>
      </c>
      <c r="Q48" s="2">
        <f t="shared" si="64"/>
        <v>45</v>
      </c>
      <c r="R48" s="3">
        <f t="shared" si="48"/>
        <v>-75</v>
      </c>
      <c r="S48" s="4">
        <f t="shared" si="49"/>
        <v>185</v>
      </c>
      <c r="U48" s="2">
        <f t="shared" si="65"/>
        <v>45</v>
      </c>
      <c r="V48" s="3">
        <f t="shared" si="50"/>
        <v>-77</v>
      </c>
      <c r="W48" s="4">
        <f t="shared" si="51"/>
        <v>190</v>
      </c>
      <c r="Y48" s="2">
        <f t="shared" si="66"/>
        <v>45</v>
      </c>
      <c r="Z48" s="3">
        <f t="shared" si="52"/>
        <v>-80</v>
      </c>
      <c r="AA48" s="4">
        <f t="shared" si="53"/>
        <v>200</v>
      </c>
      <c r="AC48" s="2">
        <f t="shared" si="67"/>
        <v>45</v>
      </c>
      <c r="AD48" s="3">
        <f t="shared" si="54"/>
        <v>-85</v>
      </c>
      <c r="AE48" s="4">
        <f t="shared" si="55"/>
        <v>210</v>
      </c>
      <c r="AH48" s="2">
        <f t="shared" si="32"/>
        <v>3.624999999999996</v>
      </c>
      <c r="AI48" s="3">
        <f t="shared" si="56"/>
        <v>-75</v>
      </c>
      <c r="AJ48" s="4">
        <f t="shared" si="57"/>
        <v>185</v>
      </c>
      <c r="AL48" s="2">
        <f t="shared" si="33"/>
        <v>3.624999999999996</v>
      </c>
      <c r="AM48" s="3">
        <f t="shared" si="58"/>
        <v>-77</v>
      </c>
      <c r="AN48" s="4">
        <f t="shared" si="59"/>
        <v>190</v>
      </c>
      <c r="AP48" s="2">
        <f t="shared" si="34"/>
        <v>3.624999999999996</v>
      </c>
      <c r="AQ48" s="3">
        <f t="shared" si="60"/>
        <v>-80</v>
      </c>
      <c r="AR48" s="4">
        <f t="shared" si="61"/>
        <v>200</v>
      </c>
      <c r="AT48" s="2">
        <f t="shared" si="35"/>
        <v>3.624999999999996</v>
      </c>
      <c r="AU48" s="3">
        <f t="shared" si="62"/>
        <v>-85</v>
      </c>
      <c r="AV48" s="4">
        <f t="shared" si="63"/>
        <v>210</v>
      </c>
    </row>
    <row r="49" spans="1:48" x14ac:dyDescent="0.25">
      <c r="A49" s="2">
        <f t="shared" si="24"/>
        <v>26</v>
      </c>
      <c r="B49" s="3">
        <f t="shared" si="40"/>
        <v>-75</v>
      </c>
      <c r="C49" s="4">
        <f t="shared" si="41"/>
        <v>185</v>
      </c>
      <c r="E49" s="2">
        <f t="shared" si="25"/>
        <v>26</v>
      </c>
      <c r="F49" s="3">
        <f t="shared" si="42"/>
        <v>-77</v>
      </c>
      <c r="G49" s="4">
        <f t="shared" si="43"/>
        <v>190</v>
      </c>
      <c r="I49" s="2">
        <f t="shared" si="26"/>
        <v>26</v>
      </c>
      <c r="J49" s="3">
        <f t="shared" si="44"/>
        <v>-80</v>
      </c>
      <c r="K49" s="4">
        <f t="shared" si="45"/>
        <v>200</v>
      </c>
      <c r="M49" s="2">
        <f t="shared" si="27"/>
        <v>26</v>
      </c>
      <c r="N49" s="3">
        <f t="shared" si="46"/>
        <v>-85</v>
      </c>
      <c r="O49" s="4">
        <f t="shared" si="47"/>
        <v>210</v>
      </c>
      <c r="Q49" s="2">
        <f t="shared" si="64"/>
        <v>46</v>
      </c>
      <c r="R49" s="3">
        <f t="shared" si="48"/>
        <v>-75</v>
      </c>
      <c r="S49" s="4">
        <f t="shared" si="49"/>
        <v>185</v>
      </c>
      <c r="U49" s="2">
        <f t="shared" si="65"/>
        <v>46</v>
      </c>
      <c r="V49" s="3">
        <f t="shared" si="50"/>
        <v>-77</v>
      </c>
      <c r="W49" s="4">
        <f t="shared" si="51"/>
        <v>190</v>
      </c>
      <c r="Y49" s="2">
        <f t="shared" si="66"/>
        <v>46</v>
      </c>
      <c r="Z49" s="3">
        <f t="shared" si="52"/>
        <v>-80</v>
      </c>
      <c r="AA49" s="4">
        <f t="shared" si="53"/>
        <v>200</v>
      </c>
      <c r="AC49" s="2">
        <f t="shared" si="67"/>
        <v>46</v>
      </c>
      <c r="AD49" s="3">
        <f t="shared" si="54"/>
        <v>-85</v>
      </c>
      <c r="AE49" s="4">
        <f t="shared" si="55"/>
        <v>210</v>
      </c>
      <c r="AH49" s="2">
        <f t="shared" si="32"/>
        <v>3.6499999999999959</v>
      </c>
      <c r="AI49" s="3">
        <f t="shared" si="56"/>
        <v>-75</v>
      </c>
      <c r="AJ49" s="4">
        <f t="shared" si="57"/>
        <v>185</v>
      </c>
      <c r="AL49" s="2">
        <f t="shared" si="33"/>
        <v>3.6499999999999959</v>
      </c>
      <c r="AM49" s="3">
        <f t="shared" si="58"/>
        <v>-77</v>
      </c>
      <c r="AN49" s="4">
        <f t="shared" si="59"/>
        <v>190</v>
      </c>
      <c r="AP49" s="2">
        <f t="shared" si="34"/>
        <v>3.6499999999999959</v>
      </c>
      <c r="AQ49" s="3">
        <f t="shared" si="60"/>
        <v>-80</v>
      </c>
      <c r="AR49" s="4">
        <f t="shared" si="61"/>
        <v>200</v>
      </c>
      <c r="AT49" s="2">
        <f t="shared" si="35"/>
        <v>3.6499999999999959</v>
      </c>
      <c r="AU49" s="3">
        <f t="shared" si="62"/>
        <v>-85</v>
      </c>
      <c r="AV49" s="4">
        <f t="shared" si="63"/>
        <v>210</v>
      </c>
    </row>
    <row r="50" spans="1:48" x14ac:dyDescent="0.25">
      <c r="A50" s="2">
        <f t="shared" si="24"/>
        <v>27</v>
      </c>
      <c r="B50" s="3">
        <f t="shared" si="40"/>
        <v>-75</v>
      </c>
      <c r="C50" s="4">
        <f t="shared" si="41"/>
        <v>185</v>
      </c>
      <c r="E50" s="2">
        <f t="shared" si="25"/>
        <v>27</v>
      </c>
      <c r="F50" s="3">
        <f t="shared" si="42"/>
        <v>-77</v>
      </c>
      <c r="G50" s="4">
        <f t="shared" si="43"/>
        <v>190</v>
      </c>
      <c r="I50" s="2">
        <f t="shared" si="26"/>
        <v>27</v>
      </c>
      <c r="J50" s="3">
        <f t="shared" si="44"/>
        <v>-80</v>
      </c>
      <c r="K50" s="4">
        <f t="shared" si="45"/>
        <v>200</v>
      </c>
      <c r="M50" s="2">
        <f t="shared" si="27"/>
        <v>27</v>
      </c>
      <c r="N50" s="3">
        <f t="shared" si="46"/>
        <v>-85</v>
      </c>
      <c r="O50" s="4">
        <f t="shared" si="47"/>
        <v>210</v>
      </c>
      <c r="Q50" s="2">
        <f t="shared" si="64"/>
        <v>47</v>
      </c>
      <c r="R50" s="3">
        <f t="shared" si="48"/>
        <v>-75</v>
      </c>
      <c r="S50" s="4">
        <f t="shared" si="49"/>
        <v>185</v>
      </c>
      <c r="U50" s="2">
        <f t="shared" si="65"/>
        <v>47</v>
      </c>
      <c r="V50" s="3">
        <f t="shared" si="50"/>
        <v>-77</v>
      </c>
      <c r="W50" s="4">
        <f t="shared" si="51"/>
        <v>190</v>
      </c>
      <c r="Y50" s="2">
        <f t="shared" si="66"/>
        <v>47</v>
      </c>
      <c r="Z50" s="3">
        <f t="shared" si="52"/>
        <v>-80</v>
      </c>
      <c r="AA50" s="4">
        <f t="shared" si="53"/>
        <v>200</v>
      </c>
      <c r="AC50" s="2">
        <f t="shared" si="67"/>
        <v>47</v>
      </c>
      <c r="AD50" s="3">
        <f t="shared" si="54"/>
        <v>-85</v>
      </c>
      <c r="AE50" s="4">
        <f t="shared" si="55"/>
        <v>210</v>
      </c>
      <c r="AH50" s="2">
        <f t="shared" si="32"/>
        <v>3.6749999999999958</v>
      </c>
      <c r="AI50" s="3">
        <f t="shared" si="56"/>
        <v>-75</v>
      </c>
      <c r="AJ50" s="4">
        <f t="shared" si="57"/>
        <v>185</v>
      </c>
      <c r="AL50" s="2">
        <f t="shared" si="33"/>
        <v>3.6749999999999958</v>
      </c>
      <c r="AM50" s="3">
        <f t="shared" si="58"/>
        <v>-77</v>
      </c>
      <c r="AN50" s="4">
        <f t="shared" si="59"/>
        <v>190</v>
      </c>
      <c r="AP50" s="2">
        <f t="shared" si="34"/>
        <v>3.6749999999999958</v>
      </c>
      <c r="AQ50" s="3">
        <f t="shared" si="60"/>
        <v>-80</v>
      </c>
      <c r="AR50" s="4">
        <f t="shared" si="61"/>
        <v>200</v>
      </c>
      <c r="AT50" s="2">
        <f t="shared" si="35"/>
        <v>3.6749999999999958</v>
      </c>
      <c r="AU50" s="3">
        <f t="shared" si="62"/>
        <v>-85</v>
      </c>
      <c r="AV50" s="4">
        <f t="shared" si="63"/>
        <v>210</v>
      </c>
    </row>
    <row r="51" spans="1:48" x14ac:dyDescent="0.25">
      <c r="A51" s="2">
        <f t="shared" si="24"/>
        <v>28</v>
      </c>
      <c r="B51" s="3">
        <f t="shared" si="40"/>
        <v>-75</v>
      </c>
      <c r="C51" s="4">
        <f t="shared" si="41"/>
        <v>185</v>
      </c>
      <c r="E51" s="2">
        <f t="shared" si="25"/>
        <v>28</v>
      </c>
      <c r="F51" s="3">
        <f t="shared" si="42"/>
        <v>-77</v>
      </c>
      <c r="G51" s="4">
        <f t="shared" si="43"/>
        <v>190</v>
      </c>
      <c r="I51" s="2">
        <f t="shared" si="26"/>
        <v>28</v>
      </c>
      <c r="J51" s="3">
        <f t="shared" si="44"/>
        <v>-80</v>
      </c>
      <c r="K51" s="4">
        <f t="shared" si="45"/>
        <v>200</v>
      </c>
      <c r="M51" s="2">
        <f t="shared" si="27"/>
        <v>28</v>
      </c>
      <c r="N51" s="3">
        <f t="shared" si="46"/>
        <v>-85</v>
      </c>
      <c r="O51" s="4">
        <f t="shared" si="47"/>
        <v>210</v>
      </c>
      <c r="Q51" s="2">
        <f t="shared" si="64"/>
        <v>48</v>
      </c>
      <c r="R51" s="3">
        <f t="shared" si="48"/>
        <v>-75</v>
      </c>
      <c r="S51" s="4">
        <f t="shared" si="49"/>
        <v>185</v>
      </c>
      <c r="U51" s="2">
        <f t="shared" si="65"/>
        <v>48</v>
      </c>
      <c r="V51" s="3">
        <f t="shared" si="50"/>
        <v>-77</v>
      </c>
      <c r="W51" s="4">
        <f t="shared" si="51"/>
        <v>190</v>
      </c>
      <c r="Y51" s="2">
        <f t="shared" si="66"/>
        <v>48</v>
      </c>
      <c r="Z51" s="3">
        <f t="shared" si="52"/>
        <v>-80</v>
      </c>
      <c r="AA51" s="4">
        <f t="shared" si="53"/>
        <v>200</v>
      </c>
      <c r="AC51" s="2">
        <f t="shared" si="67"/>
        <v>48</v>
      </c>
      <c r="AD51" s="3">
        <f t="shared" si="54"/>
        <v>-85</v>
      </c>
      <c r="AE51" s="4">
        <f t="shared" si="55"/>
        <v>210</v>
      </c>
      <c r="AH51" s="2">
        <f t="shared" si="32"/>
        <v>3.6999999999999957</v>
      </c>
      <c r="AI51" s="3">
        <f t="shared" si="56"/>
        <v>-75</v>
      </c>
      <c r="AJ51" s="4">
        <f t="shared" si="57"/>
        <v>185</v>
      </c>
      <c r="AL51" s="2">
        <f t="shared" si="33"/>
        <v>3.6999999999999957</v>
      </c>
      <c r="AM51" s="3">
        <f t="shared" si="58"/>
        <v>-77</v>
      </c>
      <c r="AN51" s="4">
        <f t="shared" si="59"/>
        <v>190</v>
      </c>
      <c r="AP51" s="2">
        <f t="shared" si="34"/>
        <v>3.6999999999999957</v>
      </c>
      <c r="AQ51" s="3">
        <f t="shared" si="60"/>
        <v>-80</v>
      </c>
      <c r="AR51" s="4">
        <f t="shared" si="61"/>
        <v>200</v>
      </c>
      <c r="AT51" s="2">
        <f t="shared" si="35"/>
        <v>3.6999999999999957</v>
      </c>
      <c r="AU51" s="3">
        <f t="shared" si="62"/>
        <v>-85</v>
      </c>
      <c r="AV51" s="4">
        <f t="shared" si="63"/>
        <v>210</v>
      </c>
    </row>
    <row r="52" spans="1:48" x14ac:dyDescent="0.25">
      <c r="A52" s="2">
        <f t="shared" si="24"/>
        <v>29</v>
      </c>
      <c r="B52" s="3">
        <f t="shared" si="40"/>
        <v>-75</v>
      </c>
      <c r="C52" s="4">
        <f t="shared" si="41"/>
        <v>185</v>
      </c>
      <c r="E52" s="2">
        <f t="shared" si="25"/>
        <v>29</v>
      </c>
      <c r="F52" s="3">
        <f t="shared" si="42"/>
        <v>-77</v>
      </c>
      <c r="G52" s="4">
        <f t="shared" si="43"/>
        <v>190</v>
      </c>
      <c r="I52" s="2">
        <f t="shared" si="26"/>
        <v>29</v>
      </c>
      <c r="J52" s="3">
        <f t="shared" si="44"/>
        <v>-80</v>
      </c>
      <c r="K52" s="4">
        <f t="shared" si="45"/>
        <v>200</v>
      </c>
      <c r="M52" s="2">
        <f t="shared" si="27"/>
        <v>29</v>
      </c>
      <c r="N52" s="3">
        <f t="shared" si="46"/>
        <v>-85</v>
      </c>
      <c r="O52" s="4">
        <f t="shared" si="47"/>
        <v>210</v>
      </c>
      <c r="Q52" s="2">
        <f t="shared" si="64"/>
        <v>49</v>
      </c>
      <c r="R52" s="3">
        <f t="shared" si="48"/>
        <v>-75</v>
      </c>
      <c r="S52" s="4">
        <f t="shared" si="49"/>
        <v>185</v>
      </c>
      <c r="U52" s="2">
        <f t="shared" si="65"/>
        <v>49</v>
      </c>
      <c r="V52" s="3">
        <f t="shared" si="50"/>
        <v>-77</v>
      </c>
      <c r="W52" s="4">
        <f t="shared" si="51"/>
        <v>190</v>
      </c>
      <c r="Y52" s="2">
        <f t="shared" si="66"/>
        <v>49</v>
      </c>
      <c r="Z52" s="3">
        <f t="shared" si="52"/>
        <v>-80</v>
      </c>
      <c r="AA52" s="4">
        <f t="shared" si="53"/>
        <v>200</v>
      </c>
      <c r="AC52" s="2">
        <f t="shared" si="67"/>
        <v>49</v>
      </c>
      <c r="AD52" s="3">
        <f t="shared" si="54"/>
        <v>-85</v>
      </c>
      <c r="AE52" s="4">
        <f t="shared" si="55"/>
        <v>210</v>
      </c>
      <c r="AH52" s="2">
        <f t="shared" si="32"/>
        <v>3.7249999999999956</v>
      </c>
      <c r="AI52" s="3">
        <f t="shared" si="56"/>
        <v>-75</v>
      </c>
      <c r="AJ52" s="4">
        <f t="shared" si="57"/>
        <v>185</v>
      </c>
      <c r="AL52" s="2">
        <f t="shared" si="33"/>
        <v>3.7249999999999956</v>
      </c>
      <c r="AM52" s="3">
        <f t="shared" si="58"/>
        <v>-77</v>
      </c>
      <c r="AN52" s="4">
        <f t="shared" si="59"/>
        <v>190</v>
      </c>
      <c r="AP52" s="2">
        <f t="shared" si="34"/>
        <v>3.7249999999999956</v>
      </c>
      <c r="AQ52" s="3">
        <f t="shared" si="60"/>
        <v>-80</v>
      </c>
      <c r="AR52" s="4">
        <f t="shared" si="61"/>
        <v>200</v>
      </c>
      <c r="AT52" s="2">
        <f t="shared" si="35"/>
        <v>3.7249999999999956</v>
      </c>
      <c r="AU52" s="3">
        <f t="shared" si="62"/>
        <v>-85</v>
      </c>
      <c r="AV52" s="4">
        <f t="shared" si="63"/>
        <v>210</v>
      </c>
    </row>
    <row r="53" spans="1:48" x14ac:dyDescent="0.25">
      <c r="A53" s="2">
        <f t="shared" si="24"/>
        <v>30</v>
      </c>
      <c r="B53" s="3">
        <f t="shared" si="40"/>
        <v>-75</v>
      </c>
      <c r="C53" s="4">
        <f t="shared" si="41"/>
        <v>185</v>
      </c>
      <c r="E53" s="2">
        <f t="shared" si="25"/>
        <v>30</v>
      </c>
      <c r="F53" s="3">
        <f t="shared" si="42"/>
        <v>-77</v>
      </c>
      <c r="G53" s="4">
        <f t="shared" si="43"/>
        <v>190</v>
      </c>
      <c r="I53" s="2">
        <f t="shared" si="26"/>
        <v>30</v>
      </c>
      <c r="J53" s="3">
        <f t="shared" si="44"/>
        <v>-80</v>
      </c>
      <c r="K53" s="4">
        <f t="shared" si="45"/>
        <v>200</v>
      </c>
      <c r="M53" s="2">
        <f t="shared" si="27"/>
        <v>30</v>
      </c>
      <c r="N53" s="3">
        <f t="shared" si="46"/>
        <v>-85</v>
      </c>
      <c r="O53" s="4">
        <f t="shared" si="47"/>
        <v>210</v>
      </c>
      <c r="Q53" s="2">
        <f t="shared" si="64"/>
        <v>50</v>
      </c>
      <c r="R53" s="3">
        <f t="shared" si="48"/>
        <v>-75</v>
      </c>
      <c r="S53" s="4">
        <f t="shared" si="49"/>
        <v>185</v>
      </c>
      <c r="U53" s="2">
        <f t="shared" si="65"/>
        <v>50</v>
      </c>
      <c r="V53" s="3">
        <f t="shared" si="50"/>
        <v>-77</v>
      </c>
      <c r="W53" s="4">
        <f t="shared" si="51"/>
        <v>190</v>
      </c>
      <c r="Y53" s="2">
        <f t="shared" si="66"/>
        <v>50</v>
      </c>
      <c r="Z53" s="3">
        <f t="shared" si="52"/>
        <v>-80</v>
      </c>
      <c r="AA53" s="4">
        <f t="shared" si="53"/>
        <v>200</v>
      </c>
      <c r="AC53" s="2">
        <f t="shared" si="67"/>
        <v>50</v>
      </c>
      <c r="AD53" s="3">
        <f t="shared" si="54"/>
        <v>-85</v>
      </c>
      <c r="AE53" s="4">
        <f t="shared" si="55"/>
        <v>210</v>
      </c>
      <c r="AH53" s="2">
        <f t="shared" si="32"/>
        <v>3.7499999999999956</v>
      </c>
      <c r="AI53" s="3">
        <f t="shared" si="56"/>
        <v>-75</v>
      </c>
      <c r="AJ53" s="4">
        <f t="shared" si="57"/>
        <v>185</v>
      </c>
      <c r="AL53" s="2">
        <f t="shared" si="33"/>
        <v>3.7499999999999956</v>
      </c>
      <c r="AM53" s="3">
        <f t="shared" si="58"/>
        <v>-77</v>
      </c>
      <c r="AN53" s="4">
        <f t="shared" si="59"/>
        <v>190</v>
      </c>
      <c r="AP53" s="2">
        <f t="shared" si="34"/>
        <v>3.7499999999999956</v>
      </c>
      <c r="AQ53" s="3">
        <f t="shared" si="60"/>
        <v>-80</v>
      </c>
      <c r="AR53" s="4">
        <f t="shared" si="61"/>
        <v>200</v>
      </c>
      <c r="AT53" s="2">
        <f t="shared" si="35"/>
        <v>3.7499999999999956</v>
      </c>
      <c r="AU53" s="3">
        <f t="shared" si="62"/>
        <v>-85</v>
      </c>
      <c r="AV53" s="4">
        <f t="shared" si="63"/>
        <v>210</v>
      </c>
    </row>
    <row r="54" spans="1:48" x14ac:dyDescent="0.25">
      <c r="A54" s="2">
        <f t="shared" si="24"/>
        <v>31</v>
      </c>
      <c r="B54" s="3">
        <f t="shared" si="40"/>
        <v>-75</v>
      </c>
      <c r="C54" s="4">
        <f t="shared" si="41"/>
        <v>185</v>
      </c>
      <c r="E54" s="2">
        <f t="shared" si="25"/>
        <v>31</v>
      </c>
      <c r="F54" s="3">
        <f t="shared" si="42"/>
        <v>-77</v>
      </c>
      <c r="G54" s="4">
        <f t="shared" si="43"/>
        <v>190</v>
      </c>
      <c r="I54" s="2">
        <f t="shared" si="26"/>
        <v>31</v>
      </c>
      <c r="J54" s="3">
        <f t="shared" si="44"/>
        <v>-80</v>
      </c>
      <c r="K54" s="4">
        <f t="shared" si="45"/>
        <v>200</v>
      </c>
      <c r="M54" s="2">
        <f t="shared" si="27"/>
        <v>31</v>
      </c>
      <c r="N54" s="3">
        <f t="shared" si="46"/>
        <v>-85</v>
      </c>
      <c r="O54" s="4">
        <f t="shared" si="47"/>
        <v>210</v>
      </c>
      <c r="Q54" s="2">
        <f t="shared" si="64"/>
        <v>51</v>
      </c>
      <c r="R54" s="3">
        <f t="shared" si="48"/>
        <v>-75</v>
      </c>
      <c r="S54" s="4">
        <f t="shared" si="49"/>
        <v>185</v>
      </c>
      <c r="U54" s="2">
        <f t="shared" si="65"/>
        <v>51</v>
      </c>
      <c r="V54" s="3">
        <f t="shared" si="50"/>
        <v>-77</v>
      </c>
      <c r="W54" s="4">
        <f t="shared" si="51"/>
        <v>190</v>
      </c>
      <c r="Y54" s="2">
        <f t="shared" si="66"/>
        <v>51</v>
      </c>
      <c r="Z54" s="3">
        <f t="shared" si="52"/>
        <v>-80</v>
      </c>
      <c r="AA54" s="4">
        <f t="shared" si="53"/>
        <v>200</v>
      </c>
      <c r="AC54" s="2">
        <f t="shared" si="67"/>
        <v>51</v>
      </c>
      <c r="AD54" s="3">
        <f t="shared" si="54"/>
        <v>-85</v>
      </c>
      <c r="AE54" s="4">
        <f t="shared" si="55"/>
        <v>210</v>
      </c>
      <c r="AH54" s="2">
        <f t="shared" si="32"/>
        <v>3.7749999999999955</v>
      </c>
      <c r="AI54" s="3">
        <f t="shared" si="56"/>
        <v>-75</v>
      </c>
      <c r="AJ54" s="4">
        <f t="shared" si="57"/>
        <v>185</v>
      </c>
      <c r="AL54" s="2">
        <f t="shared" si="33"/>
        <v>3.7749999999999955</v>
      </c>
      <c r="AM54" s="3">
        <f t="shared" si="58"/>
        <v>-77</v>
      </c>
      <c r="AN54" s="4">
        <f t="shared" si="59"/>
        <v>190</v>
      </c>
      <c r="AP54" s="2">
        <f t="shared" si="34"/>
        <v>3.7749999999999955</v>
      </c>
      <c r="AQ54" s="3">
        <f t="shared" si="60"/>
        <v>-80</v>
      </c>
      <c r="AR54" s="4">
        <f t="shared" si="61"/>
        <v>200</v>
      </c>
      <c r="AT54" s="2">
        <f t="shared" si="35"/>
        <v>3.7749999999999955</v>
      </c>
      <c r="AU54" s="3">
        <f t="shared" si="62"/>
        <v>-85</v>
      </c>
      <c r="AV54" s="4">
        <f t="shared" si="63"/>
        <v>210</v>
      </c>
    </row>
    <row r="55" spans="1:48" x14ac:dyDescent="0.25">
      <c r="A55" s="2">
        <f t="shared" si="24"/>
        <v>32</v>
      </c>
      <c r="B55" s="3">
        <f t="shared" si="40"/>
        <v>-75</v>
      </c>
      <c r="C55" s="4">
        <f t="shared" si="41"/>
        <v>185</v>
      </c>
      <c r="E55" s="2">
        <f t="shared" si="25"/>
        <v>32</v>
      </c>
      <c r="F55" s="3">
        <f t="shared" si="42"/>
        <v>-77</v>
      </c>
      <c r="G55" s="4">
        <f t="shared" si="43"/>
        <v>190</v>
      </c>
      <c r="I55" s="2">
        <f t="shared" si="26"/>
        <v>32</v>
      </c>
      <c r="J55" s="3">
        <f t="shared" si="44"/>
        <v>-80</v>
      </c>
      <c r="K55" s="4">
        <f t="shared" si="45"/>
        <v>200</v>
      </c>
      <c r="M55" s="2">
        <f t="shared" si="27"/>
        <v>32</v>
      </c>
      <c r="N55" s="3">
        <f t="shared" si="46"/>
        <v>-85</v>
      </c>
      <c r="O55" s="4">
        <f t="shared" si="47"/>
        <v>210</v>
      </c>
      <c r="Q55" s="2">
        <f t="shared" si="64"/>
        <v>52</v>
      </c>
      <c r="R55" s="3">
        <f t="shared" si="48"/>
        <v>-75</v>
      </c>
      <c r="S55" s="4">
        <f t="shared" si="49"/>
        <v>185</v>
      </c>
      <c r="U55" s="2">
        <f t="shared" si="65"/>
        <v>52</v>
      </c>
      <c r="V55" s="3">
        <f t="shared" si="50"/>
        <v>-77</v>
      </c>
      <c r="W55" s="4">
        <f t="shared" si="51"/>
        <v>190</v>
      </c>
      <c r="Y55" s="2">
        <f t="shared" si="66"/>
        <v>52</v>
      </c>
      <c r="Z55" s="3">
        <f t="shared" si="52"/>
        <v>-80</v>
      </c>
      <c r="AA55" s="4">
        <f t="shared" si="53"/>
        <v>200</v>
      </c>
      <c r="AC55" s="2">
        <f t="shared" si="67"/>
        <v>52</v>
      </c>
      <c r="AD55" s="3">
        <f t="shared" si="54"/>
        <v>-85</v>
      </c>
      <c r="AE55" s="4">
        <f t="shared" si="55"/>
        <v>210</v>
      </c>
      <c r="AH55" s="2">
        <f t="shared" si="32"/>
        <v>3.7999999999999954</v>
      </c>
      <c r="AI55" s="3">
        <f t="shared" si="56"/>
        <v>-75.000000000001592</v>
      </c>
      <c r="AJ55" s="4">
        <f t="shared" si="57"/>
        <v>185</v>
      </c>
      <c r="AL55" s="2">
        <f t="shared" si="33"/>
        <v>3.7999999999999954</v>
      </c>
      <c r="AM55" s="3">
        <f t="shared" si="58"/>
        <v>-77</v>
      </c>
      <c r="AN55" s="4">
        <f t="shared" si="59"/>
        <v>190</v>
      </c>
      <c r="AP55" s="2">
        <f t="shared" si="34"/>
        <v>3.7999999999999954</v>
      </c>
      <c r="AQ55" s="3">
        <f t="shared" si="60"/>
        <v>-80</v>
      </c>
      <c r="AR55" s="4">
        <f t="shared" si="61"/>
        <v>200</v>
      </c>
      <c r="AT55" s="2">
        <f t="shared" si="35"/>
        <v>3.7999999999999954</v>
      </c>
      <c r="AU55" s="3">
        <f t="shared" si="62"/>
        <v>-85</v>
      </c>
      <c r="AV55" s="4">
        <f t="shared" si="63"/>
        <v>210</v>
      </c>
    </row>
    <row r="56" spans="1:48" x14ac:dyDescent="0.25">
      <c r="A56" s="2">
        <f t="shared" si="24"/>
        <v>33</v>
      </c>
      <c r="B56" s="3">
        <f t="shared" si="40"/>
        <v>-75</v>
      </c>
      <c r="C56" s="4">
        <f t="shared" si="41"/>
        <v>185</v>
      </c>
      <c r="E56" s="2">
        <f t="shared" si="25"/>
        <v>33</v>
      </c>
      <c r="F56" s="3">
        <f t="shared" si="42"/>
        <v>-77</v>
      </c>
      <c r="G56" s="4">
        <f t="shared" si="43"/>
        <v>190</v>
      </c>
      <c r="I56" s="2">
        <f t="shared" si="26"/>
        <v>33</v>
      </c>
      <c r="J56" s="3">
        <f t="shared" si="44"/>
        <v>-80</v>
      </c>
      <c r="K56" s="4">
        <f t="shared" si="45"/>
        <v>200</v>
      </c>
      <c r="M56" s="2">
        <f t="shared" si="27"/>
        <v>33</v>
      </c>
      <c r="N56" s="3">
        <f t="shared" si="46"/>
        <v>-85</v>
      </c>
      <c r="O56" s="4">
        <f t="shared" si="47"/>
        <v>210</v>
      </c>
      <c r="Q56" s="2">
        <f t="shared" si="64"/>
        <v>53</v>
      </c>
      <c r="R56" s="3">
        <f t="shared" si="48"/>
        <v>-75</v>
      </c>
      <c r="S56" s="4">
        <f t="shared" si="49"/>
        <v>185</v>
      </c>
      <c r="U56" s="2">
        <f t="shared" si="65"/>
        <v>53</v>
      </c>
      <c r="V56" s="3">
        <f t="shared" si="50"/>
        <v>-77</v>
      </c>
      <c r="W56" s="4">
        <f t="shared" si="51"/>
        <v>190</v>
      </c>
      <c r="Y56" s="2">
        <f t="shared" si="66"/>
        <v>53</v>
      </c>
      <c r="Z56" s="3">
        <f t="shared" si="52"/>
        <v>-80</v>
      </c>
      <c r="AA56" s="4">
        <f t="shared" si="53"/>
        <v>200</v>
      </c>
      <c r="AC56" s="2">
        <f t="shared" si="67"/>
        <v>53</v>
      </c>
      <c r="AD56" s="3">
        <f t="shared" si="54"/>
        <v>-85</v>
      </c>
      <c r="AE56" s="4">
        <f t="shared" si="55"/>
        <v>210</v>
      </c>
      <c r="AH56" s="2">
        <f t="shared" si="32"/>
        <v>3.8249999999999953</v>
      </c>
      <c r="AI56" s="3">
        <f t="shared" si="56"/>
        <v>-65.625000000001819</v>
      </c>
      <c r="AJ56" s="4">
        <f t="shared" si="57"/>
        <v>185</v>
      </c>
      <c r="AL56" s="2">
        <f t="shared" si="33"/>
        <v>3.8249999999999953</v>
      </c>
      <c r="AM56" s="3">
        <f t="shared" si="58"/>
        <v>-77</v>
      </c>
      <c r="AN56" s="4">
        <f t="shared" si="59"/>
        <v>190</v>
      </c>
      <c r="AP56" s="2">
        <f t="shared" si="34"/>
        <v>3.8249999999999953</v>
      </c>
      <c r="AQ56" s="3">
        <f t="shared" si="60"/>
        <v>-80</v>
      </c>
      <c r="AR56" s="4">
        <f t="shared" si="61"/>
        <v>200</v>
      </c>
      <c r="AT56" s="2">
        <f t="shared" si="35"/>
        <v>3.8249999999999953</v>
      </c>
      <c r="AU56" s="3">
        <f t="shared" si="62"/>
        <v>-85</v>
      </c>
      <c r="AV56" s="4">
        <f t="shared" si="63"/>
        <v>210</v>
      </c>
    </row>
    <row r="57" spans="1:48" x14ac:dyDescent="0.25">
      <c r="A57" s="2">
        <f t="shared" si="24"/>
        <v>34</v>
      </c>
      <c r="B57" s="3">
        <f t="shared" si="40"/>
        <v>-75</v>
      </c>
      <c r="C57" s="4">
        <f t="shared" si="41"/>
        <v>185</v>
      </c>
      <c r="E57" s="2">
        <f t="shared" si="25"/>
        <v>34</v>
      </c>
      <c r="F57" s="3">
        <f t="shared" si="42"/>
        <v>-77</v>
      </c>
      <c r="G57" s="4">
        <f t="shared" si="43"/>
        <v>190</v>
      </c>
      <c r="I57" s="2">
        <f t="shared" si="26"/>
        <v>34</v>
      </c>
      <c r="J57" s="3">
        <f t="shared" si="44"/>
        <v>-80</v>
      </c>
      <c r="K57" s="4">
        <f t="shared" si="45"/>
        <v>200</v>
      </c>
      <c r="M57" s="2">
        <f t="shared" si="27"/>
        <v>34</v>
      </c>
      <c r="N57" s="3">
        <f t="shared" si="46"/>
        <v>-85</v>
      </c>
      <c r="O57" s="4">
        <f t="shared" si="47"/>
        <v>210</v>
      </c>
      <c r="Q57" s="2">
        <f t="shared" si="64"/>
        <v>54</v>
      </c>
      <c r="R57" s="3">
        <f t="shared" si="48"/>
        <v>-75</v>
      </c>
      <c r="S57" s="4">
        <f t="shared" si="49"/>
        <v>185</v>
      </c>
      <c r="U57" s="2">
        <f t="shared" si="65"/>
        <v>54</v>
      </c>
      <c r="V57" s="3">
        <f t="shared" si="50"/>
        <v>-77</v>
      </c>
      <c r="W57" s="4">
        <f t="shared" si="51"/>
        <v>190</v>
      </c>
      <c r="Y57" s="2">
        <f t="shared" si="66"/>
        <v>54</v>
      </c>
      <c r="Z57" s="3">
        <f t="shared" si="52"/>
        <v>-80</v>
      </c>
      <c r="AA57" s="4">
        <f t="shared" si="53"/>
        <v>200</v>
      </c>
      <c r="AC57" s="2">
        <f t="shared" si="67"/>
        <v>54</v>
      </c>
      <c r="AD57" s="3">
        <f t="shared" si="54"/>
        <v>-85</v>
      </c>
      <c r="AE57" s="4">
        <f t="shared" si="55"/>
        <v>210</v>
      </c>
      <c r="AH57" s="2">
        <f t="shared" si="32"/>
        <v>3.8499999999999952</v>
      </c>
      <c r="AI57" s="3">
        <f t="shared" si="56"/>
        <v>-56.250000000001819</v>
      </c>
      <c r="AJ57" s="4">
        <f t="shared" si="57"/>
        <v>185</v>
      </c>
      <c r="AL57" s="2">
        <f t="shared" si="33"/>
        <v>3.8499999999999952</v>
      </c>
      <c r="AM57" s="3">
        <f t="shared" si="58"/>
        <v>-77.000000000001592</v>
      </c>
      <c r="AN57" s="4">
        <f t="shared" si="59"/>
        <v>190</v>
      </c>
      <c r="AP57" s="2">
        <f t="shared" si="34"/>
        <v>3.8499999999999952</v>
      </c>
      <c r="AQ57" s="3">
        <f t="shared" si="60"/>
        <v>-80</v>
      </c>
      <c r="AR57" s="4">
        <f t="shared" si="61"/>
        <v>200</v>
      </c>
      <c r="AT57" s="2">
        <f t="shared" si="35"/>
        <v>3.8499999999999952</v>
      </c>
      <c r="AU57" s="3">
        <f t="shared" si="62"/>
        <v>-85</v>
      </c>
      <c r="AV57" s="4">
        <f t="shared" si="63"/>
        <v>210</v>
      </c>
    </row>
    <row r="58" spans="1:48" x14ac:dyDescent="0.25">
      <c r="A58" s="2">
        <f t="shared" si="24"/>
        <v>35</v>
      </c>
      <c r="B58" s="3">
        <f t="shared" si="40"/>
        <v>-75</v>
      </c>
      <c r="C58" s="4">
        <f t="shared" si="41"/>
        <v>185</v>
      </c>
      <c r="E58" s="2">
        <f t="shared" si="25"/>
        <v>35</v>
      </c>
      <c r="F58" s="3">
        <f t="shared" si="42"/>
        <v>-77</v>
      </c>
      <c r="G58" s="4">
        <f t="shared" si="43"/>
        <v>190</v>
      </c>
      <c r="I58" s="2">
        <f t="shared" si="26"/>
        <v>35</v>
      </c>
      <c r="J58" s="3">
        <f t="shared" si="44"/>
        <v>-80</v>
      </c>
      <c r="K58" s="4">
        <f t="shared" si="45"/>
        <v>200</v>
      </c>
      <c r="M58" s="2">
        <f t="shared" si="27"/>
        <v>35</v>
      </c>
      <c r="N58" s="3">
        <f t="shared" si="46"/>
        <v>-85.000000000000028</v>
      </c>
      <c r="O58" s="4">
        <f t="shared" si="47"/>
        <v>210</v>
      </c>
      <c r="Q58" s="2">
        <f t="shared" si="64"/>
        <v>55</v>
      </c>
      <c r="R58" s="3">
        <f t="shared" si="48"/>
        <v>-75</v>
      </c>
      <c r="S58" s="4">
        <f t="shared" si="49"/>
        <v>185</v>
      </c>
      <c r="U58" s="2">
        <f t="shared" si="65"/>
        <v>55</v>
      </c>
      <c r="V58" s="3">
        <f t="shared" si="50"/>
        <v>-77</v>
      </c>
      <c r="W58" s="4">
        <f t="shared" si="51"/>
        <v>190</v>
      </c>
      <c r="Y58" s="2">
        <f t="shared" si="66"/>
        <v>55</v>
      </c>
      <c r="Z58" s="3">
        <f t="shared" si="52"/>
        <v>-80</v>
      </c>
      <c r="AA58" s="4">
        <f t="shared" si="53"/>
        <v>200</v>
      </c>
      <c r="AC58" s="2">
        <f t="shared" si="67"/>
        <v>55</v>
      </c>
      <c r="AD58" s="3">
        <f t="shared" si="54"/>
        <v>-85</v>
      </c>
      <c r="AE58" s="4">
        <f t="shared" si="55"/>
        <v>210</v>
      </c>
      <c r="AH58" s="2">
        <f>AH57+0.025</f>
        <v>3.8749999999999951</v>
      </c>
      <c r="AI58" s="3">
        <f t="shared" si="56"/>
        <v>-46.875000000001819</v>
      </c>
      <c r="AJ58" s="4">
        <f t="shared" si="57"/>
        <v>185</v>
      </c>
      <c r="AL58" s="2">
        <f>AL57+0.025</f>
        <v>3.8749999999999951</v>
      </c>
      <c r="AM58" s="3">
        <f t="shared" si="58"/>
        <v>-67.375000000001819</v>
      </c>
      <c r="AN58" s="4">
        <f t="shared" si="59"/>
        <v>190</v>
      </c>
      <c r="AP58" s="2">
        <f>AP57+0.025</f>
        <v>3.8749999999999951</v>
      </c>
      <c r="AQ58" s="3">
        <f t="shared" si="60"/>
        <v>-80</v>
      </c>
      <c r="AR58" s="4">
        <f t="shared" si="61"/>
        <v>200</v>
      </c>
      <c r="AT58" s="2">
        <f>AT57+0.025</f>
        <v>3.8749999999999951</v>
      </c>
      <c r="AU58" s="3">
        <f t="shared" si="62"/>
        <v>-85</v>
      </c>
      <c r="AV58" s="4">
        <f t="shared" si="63"/>
        <v>210</v>
      </c>
    </row>
    <row r="59" spans="1:48" x14ac:dyDescent="0.25">
      <c r="A59" s="2">
        <f t="shared" si="24"/>
        <v>36</v>
      </c>
      <c r="B59" s="3">
        <f t="shared" si="40"/>
        <v>-60</v>
      </c>
      <c r="C59" s="4">
        <f t="shared" si="41"/>
        <v>185</v>
      </c>
      <c r="E59" s="2">
        <f t="shared" si="25"/>
        <v>36</v>
      </c>
      <c r="F59" s="3">
        <f t="shared" si="42"/>
        <v>-67.375</v>
      </c>
      <c r="G59" s="4">
        <f t="shared" si="43"/>
        <v>190</v>
      </c>
      <c r="I59" s="2">
        <f t="shared" si="26"/>
        <v>36</v>
      </c>
      <c r="J59" s="3">
        <f t="shared" si="44"/>
        <v>-72</v>
      </c>
      <c r="K59" s="4">
        <f t="shared" si="45"/>
        <v>200</v>
      </c>
      <c r="M59" s="2">
        <f t="shared" si="27"/>
        <v>36</v>
      </c>
      <c r="N59" s="3">
        <f t="shared" si="46"/>
        <v>-77.916666666666686</v>
      </c>
      <c r="O59" s="4">
        <f t="shared" si="47"/>
        <v>210</v>
      </c>
      <c r="Q59" s="2">
        <f t="shared" si="64"/>
        <v>56</v>
      </c>
      <c r="R59" s="3">
        <f t="shared" si="48"/>
        <v>-75</v>
      </c>
      <c r="S59" s="4">
        <f t="shared" si="49"/>
        <v>185</v>
      </c>
      <c r="U59" s="2">
        <f t="shared" si="65"/>
        <v>56</v>
      </c>
      <c r="V59" s="3">
        <f t="shared" si="50"/>
        <v>-77</v>
      </c>
      <c r="W59" s="4">
        <f t="shared" si="51"/>
        <v>190</v>
      </c>
      <c r="Y59" s="2">
        <f t="shared" si="66"/>
        <v>56</v>
      </c>
      <c r="Z59" s="3">
        <f t="shared" si="52"/>
        <v>-80</v>
      </c>
      <c r="AA59" s="4">
        <f t="shared" si="53"/>
        <v>200</v>
      </c>
      <c r="AC59" s="2">
        <f t="shared" si="67"/>
        <v>56</v>
      </c>
      <c r="AD59" s="3">
        <f t="shared" si="54"/>
        <v>-85</v>
      </c>
      <c r="AE59" s="4">
        <f t="shared" si="55"/>
        <v>210</v>
      </c>
      <c r="AH59" s="2">
        <f t="shared" si="32"/>
        <v>3.899999999999995</v>
      </c>
      <c r="AI59" s="3">
        <f t="shared" si="56"/>
        <v>-37.500000000001819</v>
      </c>
      <c r="AJ59" s="4">
        <f t="shared" si="57"/>
        <v>185</v>
      </c>
      <c r="AL59" s="2">
        <f t="shared" si="33"/>
        <v>3.899999999999995</v>
      </c>
      <c r="AM59" s="3">
        <f t="shared" si="58"/>
        <v>-57.750000000001819</v>
      </c>
      <c r="AN59" s="4">
        <f t="shared" si="59"/>
        <v>190</v>
      </c>
      <c r="AP59" s="2">
        <f t="shared" si="34"/>
        <v>3.899999999999995</v>
      </c>
      <c r="AQ59" s="3">
        <f t="shared" si="60"/>
        <v>-80.000000000002274</v>
      </c>
      <c r="AR59" s="4">
        <f t="shared" si="61"/>
        <v>200</v>
      </c>
      <c r="AT59" s="2">
        <f t="shared" si="35"/>
        <v>3.899999999999995</v>
      </c>
      <c r="AU59" s="3">
        <f t="shared" si="62"/>
        <v>-85</v>
      </c>
      <c r="AV59" s="4">
        <f t="shared" si="63"/>
        <v>210</v>
      </c>
    </row>
    <row r="60" spans="1:48" x14ac:dyDescent="0.25">
      <c r="A60" s="2">
        <f t="shared" si="24"/>
        <v>37</v>
      </c>
      <c r="B60" s="3">
        <f t="shared" si="40"/>
        <v>-45</v>
      </c>
      <c r="C60" s="4">
        <f t="shared" si="41"/>
        <v>185</v>
      </c>
      <c r="E60" s="2">
        <f t="shared" si="25"/>
        <v>37</v>
      </c>
      <c r="F60" s="3">
        <f t="shared" si="42"/>
        <v>-57.75</v>
      </c>
      <c r="G60" s="4">
        <f t="shared" si="43"/>
        <v>190</v>
      </c>
      <c r="I60" s="2">
        <f t="shared" si="26"/>
        <v>37</v>
      </c>
      <c r="J60" s="3">
        <f t="shared" si="44"/>
        <v>-64</v>
      </c>
      <c r="K60" s="4">
        <f t="shared" si="45"/>
        <v>200</v>
      </c>
      <c r="M60" s="2">
        <f t="shared" si="27"/>
        <v>37</v>
      </c>
      <c r="N60" s="3">
        <f t="shared" si="46"/>
        <v>-70.833333333333371</v>
      </c>
      <c r="O60" s="4">
        <f t="shared" si="47"/>
        <v>210</v>
      </c>
      <c r="Q60" s="2">
        <f t="shared" si="64"/>
        <v>57</v>
      </c>
      <c r="R60" s="3">
        <f t="shared" si="48"/>
        <v>-75</v>
      </c>
      <c r="S60" s="4">
        <f t="shared" si="49"/>
        <v>185</v>
      </c>
      <c r="U60" s="2">
        <f t="shared" si="65"/>
        <v>57</v>
      </c>
      <c r="V60" s="3">
        <f t="shared" si="50"/>
        <v>-77</v>
      </c>
      <c r="W60" s="4">
        <f t="shared" si="51"/>
        <v>190</v>
      </c>
      <c r="Y60" s="2">
        <f t="shared" si="66"/>
        <v>57</v>
      </c>
      <c r="Z60" s="3">
        <f t="shared" si="52"/>
        <v>-80</v>
      </c>
      <c r="AA60" s="4">
        <f t="shared" si="53"/>
        <v>200</v>
      </c>
      <c r="AC60" s="2">
        <f t="shared" si="67"/>
        <v>57</v>
      </c>
      <c r="AD60" s="3">
        <f t="shared" si="54"/>
        <v>-85</v>
      </c>
      <c r="AE60" s="4">
        <f t="shared" si="55"/>
        <v>210</v>
      </c>
      <c r="AH60" s="2">
        <f t="shared" si="32"/>
        <v>3.9249999999999949</v>
      </c>
      <c r="AI60" s="3">
        <f t="shared" si="56"/>
        <v>-28.125000000001819</v>
      </c>
      <c r="AJ60" s="4">
        <f t="shared" si="57"/>
        <v>185</v>
      </c>
      <c r="AL60" s="2">
        <f t="shared" si="33"/>
        <v>3.9249999999999949</v>
      </c>
      <c r="AM60" s="3">
        <f t="shared" si="58"/>
        <v>-48.125000000001819</v>
      </c>
      <c r="AN60" s="4">
        <f t="shared" si="59"/>
        <v>190</v>
      </c>
      <c r="AP60" s="2">
        <f t="shared" si="34"/>
        <v>3.9249999999999949</v>
      </c>
      <c r="AQ60" s="3">
        <f t="shared" si="60"/>
        <v>-70.000000000002274</v>
      </c>
      <c r="AR60" s="4">
        <f t="shared" si="61"/>
        <v>200</v>
      </c>
      <c r="AT60" s="2">
        <f t="shared" si="35"/>
        <v>3.9249999999999949</v>
      </c>
      <c r="AU60" s="3">
        <f t="shared" si="62"/>
        <v>-85</v>
      </c>
      <c r="AV60" s="4">
        <f t="shared" si="63"/>
        <v>210</v>
      </c>
    </row>
    <row r="61" spans="1:48" x14ac:dyDescent="0.25">
      <c r="A61" s="2">
        <f t="shared" si="24"/>
        <v>38</v>
      </c>
      <c r="B61" s="3">
        <f t="shared" si="40"/>
        <v>-30</v>
      </c>
      <c r="C61" s="4">
        <f t="shared" si="41"/>
        <v>185</v>
      </c>
      <c r="E61" s="2">
        <f t="shared" si="25"/>
        <v>38</v>
      </c>
      <c r="F61" s="3">
        <f t="shared" si="42"/>
        <v>-48.125</v>
      </c>
      <c r="G61" s="4">
        <f t="shared" si="43"/>
        <v>190</v>
      </c>
      <c r="I61" s="2">
        <f t="shared" si="26"/>
        <v>38</v>
      </c>
      <c r="J61" s="3">
        <f t="shared" si="44"/>
        <v>-56</v>
      </c>
      <c r="K61" s="4">
        <f t="shared" si="45"/>
        <v>200</v>
      </c>
      <c r="M61" s="2">
        <f t="shared" si="27"/>
        <v>38</v>
      </c>
      <c r="N61" s="3">
        <f t="shared" si="46"/>
        <v>-63.750000000000057</v>
      </c>
      <c r="O61" s="4">
        <f t="shared" si="47"/>
        <v>210</v>
      </c>
      <c r="Q61" s="2">
        <f t="shared" si="64"/>
        <v>58</v>
      </c>
      <c r="R61" s="3">
        <f t="shared" si="48"/>
        <v>-75</v>
      </c>
      <c r="S61" s="4">
        <f t="shared" si="49"/>
        <v>185</v>
      </c>
      <c r="U61" s="2">
        <f t="shared" si="65"/>
        <v>58</v>
      </c>
      <c r="V61" s="3">
        <f t="shared" si="50"/>
        <v>-77</v>
      </c>
      <c r="W61" s="4">
        <f t="shared" si="51"/>
        <v>190</v>
      </c>
      <c r="Y61" s="2">
        <f t="shared" si="66"/>
        <v>58</v>
      </c>
      <c r="Z61" s="3">
        <f t="shared" si="52"/>
        <v>-80</v>
      </c>
      <c r="AA61" s="4">
        <f t="shared" si="53"/>
        <v>200</v>
      </c>
      <c r="AC61" s="2">
        <f t="shared" si="67"/>
        <v>58</v>
      </c>
      <c r="AD61" s="3">
        <f t="shared" si="54"/>
        <v>-85</v>
      </c>
      <c r="AE61" s="4">
        <f t="shared" si="55"/>
        <v>210</v>
      </c>
      <c r="AH61" s="2">
        <f t="shared" si="32"/>
        <v>3.9499999999999948</v>
      </c>
      <c r="AI61" s="3">
        <f t="shared" si="56"/>
        <v>-18.750000000001819</v>
      </c>
      <c r="AJ61" s="4">
        <f t="shared" si="57"/>
        <v>185</v>
      </c>
      <c r="AL61" s="2">
        <f t="shared" si="33"/>
        <v>3.9499999999999948</v>
      </c>
      <c r="AM61" s="3">
        <f t="shared" si="58"/>
        <v>-38.500000000001819</v>
      </c>
      <c r="AN61" s="4">
        <f t="shared" si="59"/>
        <v>190</v>
      </c>
      <c r="AP61" s="2">
        <f t="shared" si="34"/>
        <v>3.9499999999999948</v>
      </c>
      <c r="AQ61" s="3">
        <f t="shared" si="60"/>
        <v>-60.000000000002274</v>
      </c>
      <c r="AR61" s="4">
        <f t="shared" si="61"/>
        <v>200</v>
      </c>
      <c r="AT61" s="2">
        <f t="shared" si="35"/>
        <v>3.9499999999999948</v>
      </c>
      <c r="AU61" s="3">
        <f t="shared" si="62"/>
        <v>-85</v>
      </c>
      <c r="AV61" s="4">
        <f t="shared" si="63"/>
        <v>210</v>
      </c>
    </row>
    <row r="62" spans="1:48" x14ac:dyDescent="0.25">
      <c r="A62" s="2">
        <f t="shared" si="24"/>
        <v>39</v>
      </c>
      <c r="B62" s="3">
        <f t="shared" si="40"/>
        <v>-15</v>
      </c>
      <c r="C62" s="4">
        <f t="shared" si="41"/>
        <v>185</v>
      </c>
      <c r="E62" s="2">
        <f t="shared" si="25"/>
        <v>39</v>
      </c>
      <c r="F62" s="3">
        <f t="shared" si="42"/>
        <v>-38.5</v>
      </c>
      <c r="G62" s="4">
        <f t="shared" si="43"/>
        <v>190</v>
      </c>
      <c r="I62" s="2">
        <f t="shared" si="26"/>
        <v>39</v>
      </c>
      <c r="J62" s="3">
        <f t="shared" si="44"/>
        <v>-48</v>
      </c>
      <c r="K62" s="4">
        <f t="shared" si="45"/>
        <v>200</v>
      </c>
      <c r="M62" s="2">
        <f t="shared" si="27"/>
        <v>39</v>
      </c>
      <c r="N62" s="3">
        <f t="shared" si="46"/>
        <v>-56.666666666666686</v>
      </c>
      <c r="O62" s="4">
        <f t="shared" si="47"/>
        <v>210</v>
      </c>
      <c r="Q62" s="2">
        <f t="shared" si="64"/>
        <v>59</v>
      </c>
      <c r="R62" s="3">
        <f t="shared" si="48"/>
        <v>-75</v>
      </c>
      <c r="S62" s="4">
        <f t="shared" si="49"/>
        <v>185</v>
      </c>
      <c r="U62" s="2">
        <f t="shared" si="65"/>
        <v>59</v>
      </c>
      <c r="V62" s="3">
        <f t="shared" si="50"/>
        <v>-77</v>
      </c>
      <c r="W62" s="4">
        <f t="shared" si="51"/>
        <v>190</v>
      </c>
      <c r="Y62" s="2">
        <f t="shared" si="66"/>
        <v>59</v>
      </c>
      <c r="Z62" s="3">
        <f t="shared" si="52"/>
        <v>-80</v>
      </c>
      <c r="AA62" s="4">
        <f t="shared" si="53"/>
        <v>200</v>
      </c>
      <c r="AC62" s="2">
        <f t="shared" si="67"/>
        <v>59</v>
      </c>
      <c r="AD62" s="3">
        <f t="shared" si="54"/>
        <v>-85</v>
      </c>
      <c r="AE62" s="4">
        <f t="shared" si="55"/>
        <v>210</v>
      </c>
      <c r="AH62" s="2">
        <f>AH61+0.025</f>
        <v>3.9749999999999948</v>
      </c>
      <c r="AI62" s="3">
        <f t="shared" si="56"/>
        <v>-9.3750000000020464</v>
      </c>
      <c r="AJ62" s="4">
        <f t="shared" si="57"/>
        <v>185</v>
      </c>
      <c r="AL62" s="2">
        <f>AL61+0.025</f>
        <v>3.9749999999999948</v>
      </c>
      <c r="AM62" s="3">
        <f t="shared" si="58"/>
        <v>-28.875000000001819</v>
      </c>
      <c r="AN62" s="4">
        <f t="shared" si="59"/>
        <v>190</v>
      </c>
      <c r="AP62" s="2">
        <f>AP61+0.025</f>
        <v>3.9749999999999948</v>
      </c>
      <c r="AQ62" s="3">
        <f t="shared" si="60"/>
        <v>-50.000000000002274</v>
      </c>
      <c r="AR62" s="4">
        <f t="shared" si="61"/>
        <v>200</v>
      </c>
      <c r="AT62" s="2">
        <f>AT61+0.025</f>
        <v>3.9749999999999948</v>
      </c>
      <c r="AU62" s="3">
        <f t="shared" si="62"/>
        <v>-85</v>
      </c>
      <c r="AV62" s="4">
        <f t="shared" si="63"/>
        <v>210</v>
      </c>
    </row>
    <row r="63" spans="1:48" x14ac:dyDescent="0.25">
      <c r="A63" s="2">
        <f t="shared" si="24"/>
        <v>40</v>
      </c>
      <c r="B63" s="3">
        <f t="shared" si="40"/>
        <v>0</v>
      </c>
      <c r="C63" s="4">
        <f t="shared" si="41"/>
        <v>185</v>
      </c>
      <c r="E63" s="2">
        <f t="shared" si="25"/>
        <v>40</v>
      </c>
      <c r="F63" s="3">
        <f t="shared" si="42"/>
        <v>-28.875</v>
      </c>
      <c r="G63" s="4">
        <f t="shared" si="43"/>
        <v>190</v>
      </c>
      <c r="I63" s="2">
        <f t="shared" si="26"/>
        <v>40</v>
      </c>
      <c r="J63" s="3">
        <f t="shared" si="44"/>
        <v>-40</v>
      </c>
      <c r="K63" s="4">
        <f t="shared" si="45"/>
        <v>200</v>
      </c>
      <c r="M63" s="2">
        <f t="shared" si="27"/>
        <v>40</v>
      </c>
      <c r="N63" s="3">
        <f t="shared" si="46"/>
        <v>-49.583333333333371</v>
      </c>
      <c r="O63" s="4">
        <f t="shared" si="47"/>
        <v>210</v>
      </c>
      <c r="Q63" s="2">
        <f t="shared" si="64"/>
        <v>60</v>
      </c>
      <c r="R63" s="3">
        <f t="shared" si="48"/>
        <v>-75</v>
      </c>
      <c r="S63" s="4">
        <f t="shared" si="49"/>
        <v>185</v>
      </c>
      <c r="U63" s="2">
        <f t="shared" si="65"/>
        <v>60</v>
      </c>
      <c r="V63" s="3">
        <f t="shared" si="50"/>
        <v>-77</v>
      </c>
      <c r="W63" s="4">
        <f t="shared" si="51"/>
        <v>190</v>
      </c>
      <c r="Y63" s="2">
        <f t="shared" si="66"/>
        <v>60</v>
      </c>
      <c r="Z63" s="3">
        <f t="shared" si="52"/>
        <v>-80</v>
      </c>
      <c r="AA63" s="4">
        <f t="shared" si="53"/>
        <v>200</v>
      </c>
      <c r="AC63" s="2">
        <f t="shared" si="67"/>
        <v>60</v>
      </c>
      <c r="AD63" s="3">
        <f t="shared" si="54"/>
        <v>-85</v>
      </c>
      <c r="AE63" s="4">
        <f t="shared" si="55"/>
        <v>210</v>
      </c>
      <c r="AH63" s="2">
        <f t="shared" si="32"/>
        <v>3.9999999999999947</v>
      </c>
      <c r="AI63" s="3">
        <f t="shared" si="56"/>
        <v>-2.0463630789890885E-12</v>
      </c>
      <c r="AJ63" s="4">
        <f t="shared" si="57"/>
        <v>185</v>
      </c>
      <c r="AL63" s="2">
        <f t="shared" si="33"/>
        <v>3.9999999999999947</v>
      </c>
      <c r="AM63" s="3">
        <f t="shared" si="58"/>
        <v>-19.250000000001819</v>
      </c>
      <c r="AN63" s="4">
        <f t="shared" si="59"/>
        <v>190</v>
      </c>
      <c r="AP63" s="2">
        <f t="shared" si="34"/>
        <v>3.9999999999999947</v>
      </c>
      <c r="AQ63" s="3">
        <f t="shared" si="60"/>
        <v>-40.000000000002274</v>
      </c>
      <c r="AR63" s="4">
        <f t="shared" si="61"/>
        <v>200</v>
      </c>
      <c r="AT63" s="2">
        <f t="shared" si="35"/>
        <v>3.9999999999999947</v>
      </c>
      <c r="AU63" s="3">
        <f t="shared" si="62"/>
        <v>-85</v>
      </c>
      <c r="AV63" s="4">
        <f t="shared" si="63"/>
        <v>210</v>
      </c>
    </row>
    <row r="64" spans="1:48" x14ac:dyDescent="0.25">
      <c r="A64" s="2">
        <f t="shared" si="24"/>
        <v>41</v>
      </c>
      <c r="B64" s="3">
        <f t="shared" si="40"/>
        <v>0</v>
      </c>
      <c r="C64" s="4">
        <f t="shared" si="41"/>
        <v>185</v>
      </c>
      <c r="E64" s="2">
        <f t="shared" si="25"/>
        <v>41</v>
      </c>
      <c r="F64" s="3">
        <f t="shared" si="42"/>
        <v>-19.25</v>
      </c>
      <c r="G64" s="4">
        <f t="shared" si="43"/>
        <v>190</v>
      </c>
      <c r="I64" s="2">
        <f t="shared" si="26"/>
        <v>41</v>
      </c>
      <c r="J64" s="3">
        <f t="shared" si="44"/>
        <v>-32</v>
      </c>
      <c r="K64" s="4">
        <f t="shared" si="45"/>
        <v>200</v>
      </c>
      <c r="M64" s="2">
        <f t="shared" si="27"/>
        <v>41</v>
      </c>
      <c r="N64" s="3">
        <f t="shared" si="46"/>
        <v>-42.500000000000057</v>
      </c>
      <c r="O64" s="4">
        <f t="shared" si="47"/>
        <v>210</v>
      </c>
      <c r="Q64" s="2">
        <f t="shared" si="64"/>
        <v>61</v>
      </c>
      <c r="R64" s="3">
        <f t="shared" si="48"/>
        <v>-75</v>
      </c>
      <c r="S64" s="4">
        <f t="shared" si="49"/>
        <v>185</v>
      </c>
      <c r="U64" s="2">
        <f t="shared" si="65"/>
        <v>61</v>
      </c>
      <c r="V64" s="3">
        <f t="shared" si="50"/>
        <v>-77</v>
      </c>
      <c r="W64" s="4">
        <f t="shared" si="51"/>
        <v>190</v>
      </c>
      <c r="Y64" s="2">
        <f t="shared" si="66"/>
        <v>61</v>
      </c>
      <c r="Z64" s="3">
        <f t="shared" si="52"/>
        <v>-80</v>
      </c>
      <c r="AA64" s="4">
        <f t="shared" si="53"/>
        <v>200</v>
      </c>
      <c r="AC64" s="2">
        <f t="shared" si="67"/>
        <v>61</v>
      </c>
      <c r="AD64" s="3">
        <f t="shared" si="54"/>
        <v>-85</v>
      </c>
      <c r="AE64" s="4">
        <f t="shared" si="55"/>
        <v>210</v>
      </c>
      <c r="AH64" s="2">
        <f t="shared" si="32"/>
        <v>4.024999999999995</v>
      </c>
      <c r="AI64" s="3">
        <f t="shared" si="56"/>
        <v>0</v>
      </c>
      <c r="AJ64" s="4">
        <f t="shared" si="57"/>
        <v>185</v>
      </c>
      <c r="AL64" s="2">
        <f t="shared" si="33"/>
        <v>4.024999999999995</v>
      </c>
      <c r="AM64" s="3">
        <f t="shared" si="58"/>
        <v>-9.6250000000015916</v>
      </c>
      <c r="AN64" s="4">
        <f t="shared" si="59"/>
        <v>190</v>
      </c>
      <c r="AP64" s="2">
        <f t="shared" si="34"/>
        <v>4.024999999999995</v>
      </c>
      <c r="AQ64" s="3">
        <f t="shared" si="60"/>
        <v>-30.000000000002274</v>
      </c>
      <c r="AR64" s="4">
        <f t="shared" si="61"/>
        <v>200</v>
      </c>
      <c r="AT64" s="2">
        <f t="shared" si="35"/>
        <v>4.024999999999995</v>
      </c>
      <c r="AU64" s="3">
        <f t="shared" si="62"/>
        <v>-70.833333333336213</v>
      </c>
      <c r="AV64" s="4">
        <f t="shared" si="63"/>
        <v>210</v>
      </c>
    </row>
    <row r="65" spans="1:48" x14ac:dyDescent="0.25">
      <c r="A65" s="2">
        <f>A64+1</f>
        <v>42</v>
      </c>
      <c r="B65" s="3">
        <f t="shared" si="40"/>
        <v>0</v>
      </c>
      <c r="C65" s="4">
        <f t="shared" si="41"/>
        <v>185</v>
      </c>
      <c r="E65" s="2">
        <f>E64+1</f>
        <v>42</v>
      </c>
      <c r="F65" s="3">
        <f t="shared" si="42"/>
        <v>-9.625</v>
      </c>
      <c r="G65" s="4">
        <f t="shared" si="43"/>
        <v>190</v>
      </c>
      <c r="I65" s="2">
        <f>I64+1</f>
        <v>42</v>
      </c>
      <c r="J65" s="3">
        <f t="shared" si="44"/>
        <v>-24</v>
      </c>
      <c r="K65" s="4">
        <f t="shared" si="45"/>
        <v>200</v>
      </c>
      <c r="M65" s="2">
        <f>M64+1</f>
        <v>42</v>
      </c>
      <c r="N65" s="3">
        <f t="shared" si="46"/>
        <v>-35.416666666666686</v>
      </c>
      <c r="O65" s="4">
        <f t="shared" si="47"/>
        <v>210</v>
      </c>
      <c r="Q65" s="2">
        <f>Q64+1</f>
        <v>62</v>
      </c>
      <c r="R65" s="3">
        <f t="shared" si="48"/>
        <v>-75</v>
      </c>
      <c r="S65" s="4">
        <f t="shared" si="49"/>
        <v>185</v>
      </c>
      <c r="U65" s="2">
        <f>U64+1</f>
        <v>62</v>
      </c>
      <c r="V65" s="3">
        <f t="shared" si="50"/>
        <v>-77</v>
      </c>
      <c r="W65" s="4">
        <f t="shared" si="51"/>
        <v>190</v>
      </c>
      <c r="Y65" s="2">
        <f>Y64+1</f>
        <v>62</v>
      </c>
      <c r="Z65" s="3">
        <f t="shared" si="52"/>
        <v>-80</v>
      </c>
      <c r="AA65" s="4">
        <f t="shared" si="53"/>
        <v>200</v>
      </c>
      <c r="AC65" s="2">
        <f>AC64+1</f>
        <v>62</v>
      </c>
      <c r="AD65" s="3">
        <f t="shared" si="54"/>
        <v>-85</v>
      </c>
      <c r="AE65" s="4">
        <f t="shared" si="55"/>
        <v>210</v>
      </c>
      <c r="AH65" s="2">
        <f t="shared" si="32"/>
        <v>4.0499999999999954</v>
      </c>
      <c r="AI65" s="3">
        <f t="shared" si="56"/>
        <v>0</v>
      </c>
      <c r="AJ65" s="4">
        <f t="shared" si="57"/>
        <v>185</v>
      </c>
      <c r="AL65" s="2">
        <f t="shared" si="33"/>
        <v>4.0499999999999954</v>
      </c>
      <c r="AM65" s="3">
        <f t="shared" si="58"/>
        <v>0</v>
      </c>
      <c r="AN65" s="4">
        <f t="shared" si="59"/>
        <v>190</v>
      </c>
      <c r="AP65" s="2">
        <f t="shared" si="34"/>
        <v>4.0499999999999954</v>
      </c>
      <c r="AQ65" s="3">
        <f t="shared" si="60"/>
        <v>-20.000000000002046</v>
      </c>
      <c r="AR65" s="4">
        <f t="shared" si="61"/>
        <v>200</v>
      </c>
      <c r="AT65" s="2">
        <f t="shared" si="35"/>
        <v>4.0499999999999954</v>
      </c>
      <c r="AU65" s="3">
        <f t="shared" si="62"/>
        <v>-56.666666666669244</v>
      </c>
      <c r="AV65" s="4">
        <f t="shared" si="63"/>
        <v>210</v>
      </c>
    </row>
    <row r="66" spans="1:48" x14ac:dyDescent="0.25">
      <c r="A66" s="2">
        <f t="shared" si="24"/>
        <v>43</v>
      </c>
      <c r="B66" s="3">
        <f t="shared" si="40"/>
        <v>0</v>
      </c>
      <c r="C66" s="4">
        <f t="shared" si="41"/>
        <v>185</v>
      </c>
      <c r="E66" s="2">
        <f t="shared" si="25"/>
        <v>43</v>
      </c>
      <c r="F66" s="3">
        <f t="shared" si="42"/>
        <v>0</v>
      </c>
      <c r="G66" s="4">
        <f t="shared" si="43"/>
        <v>190</v>
      </c>
      <c r="I66" s="2">
        <f t="shared" si="26"/>
        <v>43</v>
      </c>
      <c r="J66" s="3">
        <f t="shared" si="44"/>
        <v>-16</v>
      </c>
      <c r="K66" s="4">
        <f t="shared" si="45"/>
        <v>200</v>
      </c>
      <c r="M66" s="2">
        <f t="shared" si="27"/>
        <v>43</v>
      </c>
      <c r="N66" s="3">
        <f t="shared" si="46"/>
        <v>-28.333333333333371</v>
      </c>
      <c r="O66" s="4">
        <f t="shared" si="47"/>
        <v>210</v>
      </c>
      <c r="Q66" s="2">
        <f t="shared" ref="Q66:Q85" si="68">Q65+1</f>
        <v>63</v>
      </c>
      <c r="R66" s="3">
        <f t="shared" si="48"/>
        <v>-75</v>
      </c>
      <c r="S66" s="4">
        <f t="shared" si="49"/>
        <v>185</v>
      </c>
      <c r="U66" s="2">
        <f t="shared" ref="U66:U85" si="69">U65+1</f>
        <v>63</v>
      </c>
      <c r="V66" s="3">
        <f t="shared" si="50"/>
        <v>-77</v>
      </c>
      <c r="W66" s="4">
        <f t="shared" si="51"/>
        <v>190</v>
      </c>
      <c r="Y66" s="2">
        <f t="shared" ref="Y66:Y85" si="70">Y65+1</f>
        <v>63</v>
      </c>
      <c r="Z66" s="3">
        <f t="shared" si="52"/>
        <v>-80</v>
      </c>
      <c r="AA66" s="4">
        <f t="shared" si="53"/>
        <v>200</v>
      </c>
      <c r="AC66" s="2">
        <f t="shared" ref="AC66:AC85" si="71">AC65+1</f>
        <v>63</v>
      </c>
      <c r="AD66" s="3">
        <f t="shared" si="54"/>
        <v>-85</v>
      </c>
      <c r="AE66" s="4">
        <f t="shared" si="55"/>
        <v>210</v>
      </c>
      <c r="AH66" s="2">
        <f t="shared" si="32"/>
        <v>4.0749999999999957</v>
      </c>
      <c r="AI66" s="3">
        <f t="shared" si="56"/>
        <v>0</v>
      </c>
      <c r="AJ66" s="4">
        <f t="shared" si="57"/>
        <v>185</v>
      </c>
      <c r="AL66" s="2">
        <f t="shared" si="33"/>
        <v>4.0749999999999957</v>
      </c>
      <c r="AM66" s="3">
        <f t="shared" si="58"/>
        <v>0</v>
      </c>
      <c r="AN66" s="4">
        <f t="shared" si="59"/>
        <v>190</v>
      </c>
      <c r="AP66" s="2">
        <f t="shared" si="34"/>
        <v>4.0749999999999957</v>
      </c>
      <c r="AQ66" s="3">
        <f t="shared" si="60"/>
        <v>-10.000000000001819</v>
      </c>
      <c r="AR66" s="4">
        <f t="shared" si="61"/>
        <v>200</v>
      </c>
      <c r="AT66" s="2">
        <f t="shared" si="35"/>
        <v>4.0749999999999957</v>
      </c>
      <c r="AU66" s="3">
        <f t="shared" si="62"/>
        <v>-42.500000000002728</v>
      </c>
      <c r="AV66" s="4">
        <f t="shared" si="63"/>
        <v>210</v>
      </c>
    </row>
    <row r="67" spans="1:48" x14ac:dyDescent="0.25">
      <c r="A67" s="2">
        <f t="shared" si="24"/>
        <v>44</v>
      </c>
      <c r="B67" s="3">
        <f t="shared" ref="B67:B86" si="72">IF(A67&lt;LimitTempLowCha,
       0,
       IF(A67&lt;CutoffTempLowCha,
                       IF(A67*(MaxIContCha/(-CutoffTempLowCha+LimitTempLowCha))+(MaxIContCha*LimitTempLowCha/(CutoffTempLowCha-LimitTempLowCha))&lt;0,A67*(MaxIContCha/(-CutoffTempLowCha+LimitTempLowCha))+(MaxIContCha*LimitTempLowCha/(CutoffTempLowCha-LimitTempLowCha)),A67*(MaxIContCha/(+CutoffTempLowCha-LimitTempLowCha))-(MaxIContCha*LimitTempLowCha/(CutoffTempLowCha-LimitTempLowCha))),
                       IF(A67&lt;CutoffTempHighCha,
                                 MaxIContCha,
                                 IF(A67&lt;LimitTempHighCha,
                                                   A67*(MaxIContCha/(+CutoffTempHighCha-LimitTempHighCha))+(MaxIContCha*LimitTempHighCha/(-CutoffTempHighCha+LimitTempHighCha)),
                                                    0))))</f>
        <v>0</v>
      </c>
      <c r="C67" s="4">
        <f t="shared" ref="C67:C86" si="73">IF(A67&lt;LimitTempLowDis,
       0,
       IF(A67&lt;CutoffTempLowDis,
                       A67*(MaxIContDis/(CutoffTempLowDis-LimitTempLowDis))+(MaxIContDis*LimitTempLowDis/(-CutoffTempLowDis+LimitTempLowDis)),
                       IF(A67&lt;CutoffTempHighDis,
                                 MaxIContDis,
                                 IF(A67&lt;LimitTempHighDis,
                                                   A67*(MaxIContDis/(+CutoffTempHighDis-LimitTempHighDis))+(MaxIContDis*LimitTempHighDis/(-CutoffTempHighDis+LimitTempHighDis)),
                                                    0))))</f>
        <v>185</v>
      </c>
      <c r="E67" s="2">
        <f t="shared" si="25"/>
        <v>44</v>
      </c>
      <c r="F67" s="3">
        <f t="shared" ref="F67:F86" si="74">IF(E67&lt;LimitTempLowCha_Warning,
       0,
       IF(E67&lt;CutoffTempLowCha_Warning,
                       IF(E67*(MaxIContCha_Warning/(-CutoffTempLowCha_Warning+LimitTempLowCha_Warning))+(MaxIContCha_Warning*LimitTempLowCha_Warning/(CutoffTempLowCha_Warning-LimitTempLowCha_Warning))&lt;0,E67*(MaxIContCha_Warning/(-CutoffTempLowCha_Warning+LimitTempLowCha_Warning))+(MaxIContCha_Warning*LimitTempLowCha_Warning/(CutoffTempLowCha_Warning-LimitTempLowCha_Warning)),E67*(MaxIContCha_Warning/(+CutoffTempLowCha_Warning-LimitTempLowCha_Warning))-(MaxIContCha_Warning*LimitTempLowCha_Warning/(CutoffTempLowCha_Warning-LimitTempLowCha_Warning))),
                       IF(E67&lt;CutoffTempHighCha_Warning,
                                 MaxIContCha_Warning,
                                 IF(E67&lt;LimitTempHighCha_Warning,
                                                   E67*(MaxIContCha_Warning/(+CutoffTempHighCha_Warning-LimitTempHighCha_Warning))+(MaxIContCha_Warning*LimitTempHighCha_Warning/(-CutoffTempHighCha_Warning+LimitTempHighCha_Warning)),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67" s="4">
        <f t="shared" ref="G67:G86" si="75">IF(E67&lt;LimitTempLowDis_Warning,
       0,
       IF(E67&lt;CutoffTempLowDis_Warning,
                       E67*(MaxIContDis_Warning/(CutoffTempLowDis_Warning-LimitTempLowDis_Warning))+(MaxIContDis_Warning*LimitTempLowDis_Warning/(-CutoffTempLowDis_Warning+LimitTempLowDis_Warning)),
                       IF(E67&lt;CutoffTempHighDis_Warning,
                                 MaxIContDis_Warning,
                                 IF(E67&lt;LimitTempHighDis_Warning,
                                                   E67*(MaxIContDis_Warning/(+CutoffTempHighDis_Warning-LimitTempHighDis_Warning))+(MaxIContDis_Warning*LimitTempHighDis_Warning/(-CutoffTempHighDis_Warning+LimitTempHighDis_Warning)),
                                                    0))))</f>
        <v>190</v>
      </c>
      <c r="I67" s="2">
        <f t="shared" si="26"/>
        <v>44</v>
      </c>
      <c r="J67" s="3">
        <f t="shared" ref="J67:J86" si="76">IF(I67&lt;LimitTempLowCha_Alarm,
       0,
       IF(I67&lt;CutoffTempLowCha_Alarm,
                       IF(I67*(MaxIContCha_Alarm/(-CutoffTempLowCha_Alarm+LimitTempLowCha_Alarm))+(MaxIContCha_Alarm*LimitTempLowCha_Alarm/(CutoffTempLowCha_Alarm-LimitTempLowCha_Alarm))&lt;0,I67*(MaxIContCha_Alarm/(-CutoffTempLowCha_Alarm+LimitTempLowCha_Alarm))+(MaxIContCha_Alarm*LimitTempLowCha_Alarm/(CutoffTempLowCha_Alarm-LimitTempLowCha_Alarm)),I67*(MaxIContCha_Alarm/(+CutoffTempLowCha_Alarm-LimitTempLowCha_Alarm))-(MaxIContCha_Alarm*LimitTempLowCha_Alarm/(CutoffTempLowCha_Alarm-LimitTempLowCha_Alarm))),
                       IF(I67&lt;CutoffTempHighCha_Alarm,
                                 MaxIContCha_Alarm,
                                 IF(I67&lt;LimitTempHighCha_Alarm,
                                                   I67*(MaxIContCha_Alarm/(+CutoffTempHighCha_Alarm-LimitTempHighCha_Alarm))+(MaxIContCha_Alarm*LimitTempHighCha_Alarm/(-CutoffTempHighCha_Alarm+LimitTempHighCha_Alarm)),
                                                    0))))</f>
        <v>-8</v>
      </c>
      <c r="K67" s="4">
        <f t="shared" ref="K67:K86" si="77">IF(I67&lt;LimitTempLowDis_Alarm,
       0,
       IF(I67&lt;CutoffTempLowDis_Alarm,
                       I67*(MaxIContDis_Alarm/(CutoffTempLowDis_Alarm-LimitTempLowDis_Alarm))+(MaxIContDis_Alarm*LimitTempLowDis_Alarm/(-CutoffTempLowDis_Alarm+LimitTempLowDis_Alarm)),
                       IF(I67&lt;CutoffTempHighDis_Alarm,
                                 MaxIContDis_Alarm,
                                 IF(I67&lt;LimitTempHighDis_Alarm,
                                                   I67*(MaxIContDis_Alarm/(+CutoffTempHighDis_Alarm-LimitTempHighDis_Alarm))+(MaxIContDis_Alarm*LimitTempHighDis_Alarm/(-CutoffTempHighDis_Alarm+LimitTempHighDis_Alarm)),
                                                    0))))</f>
        <v>200</v>
      </c>
      <c r="M67" s="2">
        <f t="shared" si="27"/>
        <v>44</v>
      </c>
      <c r="N67" s="3">
        <f t="shared" ref="N67:N86" si="78">IF(M67&lt;LimitTempLowCha_Error,
       0,
       IF(M67&lt;CutoffTempLowCha_Error,
                       IF(M67*(MaxIContCha_Error/(-CutoffTempLowCha_Error+LimitTempLowCha_Error))+(MaxIContCha_Error*LimitTempLowCha_Error/(CutoffTempLowCha_Error-LimitTempLowCha_Error))&lt;0,M67*(MaxIContCha_Error/(-CutoffTempLowCha_Error+LimitTempLowCha_Error))+(MaxIContCha_Error*LimitTempLowCha_Error/(CutoffTempLowCha_Error-LimitTempLowCha_Error)),M67*(MaxIContCha_Error/(+CutoffTempLowCha_Error-LimitTempLowCha_Error))-(MaxIContCha_Error*LimitTempLowCha_Error/(CutoffTempLowCha_Error-LimitTempLowCha_Error))),
                       IF(M67&lt;CutoffTempHighCha_Error,
                                 MaxIContCha_Error,
                                 IF(M67&lt;LimitTempHighCha_Error,
                                                   M67*(MaxIContCha_Error/(+CutoffTempHighCha_Error-LimitTempHighCha_Error))+(MaxIContCha_Error*LimitTempHighCha_Error/(-CutoffTempHighCha_Error+LimitTempHighCha_Error)),
                                                    0))))</f>
        <v>-21.250000000000057</v>
      </c>
      <c r="O67" s="4">
        <f t="shared" ref="O67:O86" si="79">IF(M67&lt;LimitTempLowDis_Error,
       0,
       IF(M67&lt;CutoffTempLowDis_Error,
                       M67*(MaxIContDis_Error/(CutoffTempLowDis_Error-LimitTempLowDis_Error))+(MaxIContDis_Error*LimitTempLowDis_Error/(-CutoffTempLowDis_Error+LimitTempLowDis_Error)),
                       IF(M67&lt;CutoffTempHighDis_Error,
                                 MaxIContDis_Error,
                                 IF(M67&lt;LimitTempHighDis_Error,
                                                   M67*(MaxIContDis_Error/(+CutoffTempHighDis_Error-LimitTempHighDis_Error))+(MaxIContDis_Error*LimitTempHighDis_Error/(-CutoffTempHighDis_Error+LimitTempHighDis_Error)),
                                                    0))))</f>
        <v>210</v>
      </c>
      <c r="Q67" s="2">
        <f t="shared" si="68"/>
        <v>64</v>
      </c>
      <c r="R67" s="3">
        <f t="shared" ref="R67:R98" si="80">IF(Q67&lt;LimitSocCha,
       IF(Q67&lt;CutoffSocCha,
                                 MaxIContCha,
                                 Q67*(MaxIContCha/(+CutoffSocCha-LimitSocCha))+(MaxIContCha*LimitSocCha/(-CutoffSocCha+LimitSocCha))
        ),
   0)</f>
        <v>-75</v>
      </c>
      <c r="S67" s="4">
        <f t="shared" ref="S67:S103" si="81">IF(Q67&gt;LimitSocDis,
       IF(Q67&gt;CutoffSocDis,
                                 MaxIContDis,
                                 Q67*((-MaxIContDis+MaxILimpHome)/(-CutoffSocDis+LimitSocDis))+(MaxIContDis-((MaxILimpHome-MaxIContDis) /(-CutoffSocDis+LimitSocDis)) *CutoffSocDis)
        ),
   MaxILimpHome)</f>
        <v>185</v>
      </c>
      <c r="U67" s="2">
        <f t="shared" si="69"/>
        <v>64</v>
      </c>
      <c r="V67" s="3">
        <f t="shared" ref="V67:V98" si="82">IF(U67&lt;LimitSocCha_Warning,
       IF(U67&lt;CutoffSocCha_Warning,
                                 MaxIContCha_Warning,
                                 U67*(MaxIContCha_Warning/(+CutoffSocCha_Warning-LimitSocCha_Warning))+(MaxIContCha_Warning*LimitSocCha_Warning/(-CutoffSocCha_Warning+LimitSocCha_Warning))
        ),
   0)</f>
        <v>-77</v>
      </c>
      <c r="W67" s="4">
        <f t="shared" ref="W67:W103" si="83">IF(U67&gt;LimitSocDis_Warning,
       IF(U67&gt;CutoffSocDis_Warning,
                                 MaxIContDis_Warning,
                                 U67*((-MaxIContDis_Warning+MaxILimpHome_Warning)/(-CutoffSocDis_Warning+LimitSocDis_Warning))+(MaxIContDis_Warning-((MaxILimpHome_Warning-MaxIContDis_Warning)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67" s="2">
        <f t="shared" si="70"/>
        <v>64</v>
      </c>
      <c r="Z67" s="3">
        <f t="shared" ref="Z67:Z98" si="84">IF(Y67&lt;LimitSocCha_Alarm,
       IF(Y67&lt;CutoffSocCha_Alarm,
                                 MaxIContCha_Alarm,
                                 Y67*(MaxIContCha_Alarm/(+CutoffSocCha_Alarm-LimitSocCha_Alarm))+(MaxIContCha_Alarm*LimitSocCha_Alarm/(-CutoffSocCha_Alarm+LimitSocCha_Alarm))
        ),
   0)</f>
        <v>-80</v>
      </c>
      <c r="AA67" s="4">
        <f t="shared" ref="AA67:AA103" si="85">IF(Y67&gt;LimitSocDis_Alarm,
       IF(Y67&gt;CutoffSocDis_Alarm,
                                 MaxIContDis_Alarm,
                                 Y67*((-MaxIContDis_Alarm+MaxILimpHome_Alarm)/(-CutoffSocDis_Alarm+LimitSocDis_Alarm))+(MaxIContDis_Alarm-((MaxILimpHome_Alarm-MaxIContDis_Alarm)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67" s="2">
        <f t="shared" si="71"/>
        <v>64</v>
      </c>
      <c r="AD67" s="3">
        <f t="shared" ref="AD67:AD98" si="86">IF(AC67&lt;LimitSocCha_Error,
       IF(AC67&lt;CutoffSocCha_Error,
                                 MaxIContCha_Error,
                                 AC67*(MaxIContCha_Error/(+CutoffSocCha_Error-LimitSocCha_Error))+(MaxIContCha_Error*LimitSocCha_Error/(-CutoffSocCha_Error+LimitSocCha_Error))
        ),
   0)</f>
        <v>-85</v>
      </c>
      <c r="AE67" s="4">
        <f t="shared" ref="AE67:AE103" si="87">IF(AC67&gt;LimitSocDis_Error,
       IF(AC67&gt;CutoffSocDis_Error,
                                 MaxIContDis_Error,
                                 AC67*((-MaxIContDis_Error+MaxILimpHome_Error)/(-CutoffSocDis_Error+LimitSocDis_Error))+(MaxIContDis_Error-((MaxILimpHome_Error-MaxIContDis_Error)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67" s="2">
        <f t="shared" si="32"/>
        <v>4.0999999999999961</v>
      </c>
      <c r="AI67" s="3">
        <f t="shared" ref="AI67:AI75" si="88">IF(AH67&lt;LimitVoltCha,
       IF(AH67&lt;CutoffVoltCha,
                                 MaxIContCha,
                                 AH67*(MaxIContCha/(+CutoffVoltCha-LimitVoltCha))+(MaxIContCha*LimitVoltCha/(-CutoffVoltCha+LimitVoltCha))
        ),
   0)</f>
        <v>0</v>
      </c>
      <c r="AJ67" s="4">
        <f t="shared" ref="AJ67:AJ75" si="89">IF(AH67&gt;LimitVoltDis,
       IF(AH67&gt;CutoffVoltDis,
                                 MaxIContDis,
                                 AH67*(MaxIContDis/(+CutoffVoltDis-LimitVoltDis))+(MaxIContDis*LimitVoltDis/(-CutoffVoltDis+LimitVoltDis))
        ),
   0)</f>
        <v>185</v>
      </c>
      <c r="AL67" s="2">
        <f t="shared" si="33"/>
        <v>4.0999999999999961</v>
      </c>
      <c r="AM67" s="3">
        <f t="shared" ref="AM67:AM75" si="90">IF(AL67&lt;LimitVoltCha_Warning,
       IF(AL67&lt;CutoffVoltCha_Warning,
                                 MaxIContCha_Warning,
                                 AL67*(MaxIContCha_Warning/(+CutoffVoltCha_Warning-LimitVoltCha_Warning))+(MaxIContCha_Warning*LimitVoltCha_Warning/(-CutoffVoltCha_Warning+LimitVoltCha_Warning))
        ),
   0)</f>
        <v>0</v>
      </c>
      <c r="AN67" s="4">
        <f t="shared" ref="AN67:AN75" si="91">IF(AL67&gt;LimitVoltDis_Warning,
       IF(AL67&gt;CutoffVoltDis_Warning,
                                 MaxIContDis_Warning,
                                 AL67*(MaxIContDis_Warning/(+CutoffVoltDis_Warning-LimitVoltDis_Warning))+(MaxIContDis_Warning*LimitVoltDis_Warning/(-CutoffVoltDis_Warning+LimitVoltDis_Warning))
        ),
   0)</f>
        <v>190</v>
      </c>
      <c r="AP67" s="2">
        <f t="shared" si="34"/>
        <v>4.0999999999999961</v>
      </c>
      <c r="AQ67" s="3">
        <f t="shared" ref="AQ67:AQ75" si="92">IF(AP67&lt;LimitVoltCha_Alarm,
       IF(AP67&lt;CutoffVoltCha_Alarm,
                                 MaxIContCha_Alarm,
                                 AP67*(MaxIContCha_Alarm/(+CutoffVoltCha_Alarm-LimitVoltCha_Alarm))+(MaxIContCha_Alarm*LimitVoltCha_Alarm/(-CutoffVoltCha_Alarm+LimitVoltCha_Alarm))
        ),
   0)</f>
        <v>0</v>
      </c>
      <c r="AR67" s="4">
        <f t="shared" ref="AR67:AR75" si="93">IF(AP67&gt;LimitVoltDis_Alarm,
       IF(AP67&gt;CutoffVoltDis_Alarm,
                                 MaxIContDis_Alarm,
                                 AP67*(MaxIContDis_Alarm/(+CutoffVoltDis_Alarm-LimitVoltDis_Alarm))+(MaxIContDis_Alarm*LimitVoltDis_Alarm/(-CutoffVoltDis_Alarm+LimitVoltDis_Alarm))
        ),
   0)</f>
        <v>200</v>
      </c>
      <c r="AT67" s="2">
        <f t="shared" si="35"/>
        <v>4.0999999999999961</v>
      </c>
      <c r="AU67" s="3">
        <f t="shared" ref="AU67:AU75" si="94">IF(AT67&lt;LimitVoltCha_Error,
       IF(AT67&lt;CutoffVoltCha_Error,
                                 MaxIContCha_Error,
                                 AT67*(MaxIContCha_Error/(+CutoffVoltCha_Error-LimitVoltCha_Error))+(MaxIContCha_Error*LimitVoltCha_Error/(-CutoffVoltCha_Error+LimitVoltCha_Error))
        ),
   0)</f>
        <v>-28.333333333335759</v>
      </c>
      <c r="AV67" s="4">
        <f t="shared" ref="AV67:AV75" si="95">IF(AT67&gt;LimitVoltDis_Error,
       IF(AT67&gt;CutoffVoltDis_Error,
                                 MaxIContDis_Error,
                                 AT67*(MaxIContDis_Error/(+CutoffVoltDis_Error-LimitVoltDis_Error))+(MaxIContDis_Error*LimitVoltDis_Error/(-CutoffVoltDis_Error+LimitVoltDis_Error))
        ),
   0)</f>
        <v>210</v>
      </c>
    </row>
    <row r="68" spans="1:48" x14ac:dyDescent="0.25">
      <c r="A68" s="2">
        <f t="shared" si="24"/>
        <v>45</v>
      </c>
      <c r="B68" s="3">
        <f t="shared" si="72"/>
        <v>0</v>
      </c>
      <c r="C68" s="4">
        <f t="shared" si="73"/>
        <v>185</v>
      </c>
      <c r="E68" s="2">
        <f t="shared" si="25"/>
        <v>45</v>
      </c>
      <c r="F68" s="3">
        <f t="shared" si="74"/>
        <v>0</v>
      </c>
      <c r="G68" s="4">
        <f t="shared" si="75"/>
        <v>190</v>
      </c>
      <c r="I68" s="2">
        <f t="shared" si="26"/>
        <v>45</v>
      </c>
      <c r="J68" s="3">
        <f t="shared" si="76"/>
        <v>0</v>
      </c>
      <c r="K68" s="4">
        <f t="shared" si="77"/>
        <v>200</v>
      </c>
      <c r="M68" s="2">
        <f t="shared" si="27"/>
        <v>45</v>
      </c>
      <c r="N68" s="3">
        <f t="shared" si="78"/>
        <v>-14.166666666666686</v>
      </c>
      <c r="O68" s="4">
        <f t="shared" si="79"/>
        <v>210</v>
      </c>
      <c r="Q68" s="2">
        <f t="shared" si="68"/>
        <v>65</v>
      </c>
      <c r="R68" s="3">
        <f t="shared" si="80"/>
        <v>-75</v>
      </c>
      <c r="S68" s="4">
        <f t="shared" si="81"/>
        <v>185</v>
      </c>
      <c r="U68" s="2">
        <f t="shared" si="69"/>
        <v>65</v>
      </c>
      <c r="V68" s="3">
        <f t="shared" si="82"/>
        <v>-77</v>
      </c>
      <c r="W68" s="4">
        <f t="shared" si="83"/>
        <v>190</v>
      </c>
      <c r="Y68" s="2">
        <f t="shared" si="70"/>
        <v>65</v>
      </c>
      <c r="Z68" s="3">
        <f t="shared" si="84"/>
        <v>-80</v>
      </c>
      <c r="AA68" s="4">
        <f t="shared" si="85"/>
        <v>200</v>
      </c>
      <c r="AC68" s="2">
        <f t="shared" si="71"/>
        <v>65</v>
      </c>
      <c r="AD68" s="3">
        <f t="shared" si="86"/>
        <v>-85</v>
      </c>
      <c r="AE68" s="4">
        <f t="shared" si="87"/>
        <v>210</v>
      </c>
      <c r="AH68" s="2">
        <f t="shared" si="32"/>
        <v>4.1249999999999964</v>
      </c>
      <c r="AI68" s="3">
        <f t="shared" si="88"/>
        <v>0</v>
      </c>
      <c r="AJ68" s="4">
        <f t="shared" si="89"/>
        <v>185</v>
      </c>
      <c r="AL68" s="2">
        <f t="shared" si="33"/>
        <v>4.1249999999999964</v>
      </c>
      <c r="AM68" s="3">
        <f t="shared" si="90"/>
        <v>0</v>
      </c>
      <c r="AN68" s="4">
        <f t="shared" si="91"/>
        <v>190</v>
      </c>
      <c r="AP68" s="2">
        <f t="shared" si="34"/>
        <v>4.1249999999999964</v>
      </c>
      <c r="AQ68" s="3">
        <f t="shared" si="92"/>
        <v>0</v>
      </c>
      <c r="AR68" s="4">
        <f t="shared" si="93"/>
        <v>200</v>
      </c>
      <c r="AT68" s="2">
        <f t="shared" si="35"/>
        <v>4.1249999999999964</v>
      </c>
      <c r="AU68" s="3">
        <f t="shared" si="94"/>
        <v>-14.166666666668789</v>
      </c>
      <c r="AV68" s="4">
        <f t="shared" si="95"/>
        <v>210</v>
      </c>
    </row>
    <row r="69" spans="1:48" x14ac:dyDescent="0.25">
      <c r="A69" s="2">
        <f t="shared" ref="A69:A85" si="96">A68+1</f>
        <v>46</v>
      </c>
      <c r="B69" s="3">
        <f t="shared" si="72"/>
        <v>0</v>
      </c>
      <c r="C69" s="4">
        <f t="shared" si="73"/>
        <v>148</v>
      </c>
      <c r="E69" s="2">
        <f t="shared" ref="E69:E85" si="97">E68+1</f>
        <v>46</v>
      </c>
      <c r="F69" s="3">
        <f t="shared" si="74"/>
        <v>0</v>
      </c>
      <c r="G69" s="4">
        <f t="shared" si="75"/>
        <v>166.25</v>
      </c>
      <c r="I69" s="2">
        <f t="shared" ref="I69:I85" si="98">I68+1</f>
        <v>46</v>
      </c>
      <c r="J69" s="3">
        <f t="shared" si="76"/>
        <v>0</v>
      </c>
      <c r="K69" s="4">
        <f t="shared" si="77"/>
        <v>180</v>
      </c>
      <c r="M69" s="2">
        <f t="shared" ref="M69:M85" si="99">M68+1</f>
        <v>46</v>
      </c>
      <c r="N69" s="3">
        <f t="shared" si="78"/>
        <v>-7.0833333333333712</v>
      </c>
      <c r="O69" s="4">
        <f t="shared" si="79"/>
        <v>192.5</v>
      </c>
      <c r="Q69" s="2">
        <f t="shared" si="68"/>
        <v>66</v>
      </c>
      <c r="R69" s="3">
        <f t="shared" si="80"/>
        <v>-75</v>
      </c>
      <c r="S69" s="4">
        <f t="shared" si="81"/>
        <v>185</v>
      </c>
      <c r="U69" s="2">
        <f t="shared" si="69"/>
        <v>66</v>
      </c>
      <c r="V69" s="3">
        <f t="shared" si="82"/>
        <v>-77</v>
      </c>
      <c r="W69" s="4">
        <f t="shared" si="83"/>
        <v>190</v>
      </c>
      <c r="Y69" s="2">
        <f t="shared" si="70"/>
        <v>66</v>
      </c>
      <c r="Z69" s="3">
        <f t="shared" si="84"/>
        <v>-80</v>
      </c>
      <c r="AA69" s="4">
        <f t="shared" si="85"/>
        <v>200</v>
      </c>
      <c r="AC69" s="2">
        <f t="shared" si="71"/>
        <v>66</v>
      </c>
      <c r="AD69" s="3">
        <f t="shared" si="86"/>
        <v>-85</v>
      </c>
      <c r="AE69" s="4">
        <f t="shared" si="87"/>
        <v>210</v>
      </c>
      <c r="AH69" s="2">
        <f t="shared" ref="AH69:AH75" si="100">AH68+0.025</f>
        <v>4.1499999999999968</v>
      </c>
      <c r="AI69" s="3">
        <f t="shared" si="88"/>
        <v>0</v>
      </c>
      <c r="AJ69" s="4">
        <f t="shared" si="89"/>
        <v>185</v>
      </c>
      <c r="AL69" s="2">
        <f t="shared" ref="AL69:AL75" si="101">AL68+0.025</f>
        <v>4.1499999999999968</v>
      </c>
      <c r="AM69" s="3">
        <f t="shared" si="90"/>
        <v>0</v>
      </c>
      <c r="AN69" s="4">
        <f t="shared" si="91"/>
        <v>190</v>
      </c>
      <c r="AP69" s="2">
        <f t="shared" ref="AP69:AP75" si="102">AP68+0.025</f>
        <v>4.1499999999999968</v>
      </c>
      <c r="AQ69" s="3">
        <f t="shared" si="92"/>
        <v>0</v>
      </c>
      <c r="AR69" s="4">
        <f t="shared" si="93"/>
        <v>200</v>
      </c>
      <c r="AT69" s="2">
        <f t="shared" ref="AT69:AT75" si="103">AT68+0.025</f>
        <v>4.1499999999999968</v>
      </c>
      <c r="AU69" s="3">
        <f t="shared" si="94"/>
        <v>0</v>
      </c>
      <c r="AV69" s="4">
        <f t="shared" si="95"/>
        <v>210</v>
      </c>
    </row>
    <row r="70" spans="1:48" x14ac:dyDescent="0.25">
      <c r="A70" s="2">
        <f t="shared" si="96"/>
        <v>47</v>
      </c>
      <c r="B70" s="3">
        <f t="shared" si="72"/>
        <v>0</v>
      </c>
      <c r="C70" s="4">
        <f t="shared" si="73"/>
        <v>111</v>
      </c>
      <c r="E70" s="2">
        <f t="shared" si="97"/>
        <v>47</v>
      </c>
      <c r="F70" s="3">
        <f t="shared" si="74"/>
        <v>0</v>
      </c>
      <c r="G70" s="4">
        <f t="shared" si="75"/>
        <v>142.5</v>
      </c>
      <c r="I70" s="2">
        <f t="shared" si="98"/>
        <v>47</v>
      </c>
      <c r="J70" s="3">
        <f t="shared" si="76"/>
        <v>0</v>
      </c>
      <c r="K70" s="4">
        <f t="shared" si="77"/>
        <v>160</v>
      </c>
      <c r="M70" s="2">
        <f t="shared" si="99"/>
        <v>47</v>
      </c>
      <c r="N70" s="3">
        <f t="shared" si="78"/>
        <v>0</v>
      </c>
      <c r="O70" s="4">
        <f t="shared" si="79"/>
        <v>175</v>
      </c>
      <c r="Q70" s="2">
        <f t="shared" si="68"/>
        <v>67</v>
      </c>
      <c r="R70" s="3">
        <f t="shared" si="80"/>
        <v>-75</v>
      </c>
      <c r="S70" s="4">
        <f t="shared" si="81"/>
        <v>185</v>
      </c>
      <c r="U70" s="2">
        <f t="shared" si="69"/>
        <v>67</v>
      </c>
      <c r="V70" s="3">
        <f t="shared" si="82"/>
        <v>-77</v>
      </c>
      <c r="W70" s="4">
        <f t="shared" si="83"/>
        <v>190</v>
      </c>
      <c r="Y70" s="2">
        <f t="shared" si="70"/>
        <v>67</v>
      </c>
      <c r="Z70" s="3">
        <f t="shared" si="84"/>
        <v>-80</v>
      </c>
      <c r="AA70" s="4">
        <f t="shared" si="85"/>
        <v>200</v>
      </c>
      <c r="AC70" s="2">
        <f t="shared" si="71"/>
        <v>67</v>
      </c>
      <c r="AD70" s="3">
        <f t="shared" si="86"/>
        <v>-85</v>
      </c>
      <c r="AE70" s="4">
        <f t="shared" si="87"/>
        <v>210</v>
      </c>
      <c r="AH70" s="2">
        <f t="shared" si="100"/>
        <v>4.1749999999999972</v>
      </c>
      <c r="AI70" s="3">
        <f t="shared" si="88"/>
        <v>0</v>
      </c>
      <c r="AJ70" s="4">
        <f t="shared" si="89"/>
        <v>185</v>
      </c>
      <c r="AL70" s="2">
        <f t="shared" si="101"/>
        <v>4.1749999999999972</v>
      </c>
      <c r="AM70" s="3">
        <f t="shared" si="90"/>
        <v>0</v>
      </c>
      <c r="AN70" s="4">
        <f t="shared" si="91"/>
        <v>190</v>
      </c>
      <c r="AP70" s="2">
        <f t="shared" si="102"/>
        <v>4.1749999999999972</v>
      </c>
      <c r="AQ70" s="3">
        <f t="shared" si="92"/>
        <v>0</v>
      </c>
      <c r="AR70" s="4">
        <f t="shared" si="93"/>
        <v>200</v>
      </c>
      <c r="AT70" s="2">
        <f t="shared" si="103"/>
        <v>4.1749999999999972</v>
      </c>
      <c r="AU70" s="3">
        <f t="shared" si="94"/>
        <v>0</v>
      </c>
      <c r="AV70" s="4">
        <f t="shared" si="95"/>
        <v>210</v>
      </c>
    </row>
    <row r="71" spans="1:48" x14ac:dyDescent="0.25">
      <c r="A71" s="2">
        <f t="shared" si="96"/>
        <v>48</v>
      </c>
      <c r="B71" s="3">
        <f t="shared" si="72"/>
        <v>0</v>
      </c>
      <c r="C71" s="4">
        <f t="shared" si="73"/>
        <v>74</v>
      </c>
      <c r="E71" s="2">
        <f t="shared" si="97"/>
        <v>48</v>
      </c>
      <c r="F71" s="3">
        <f t="shared" si="74"/>
        <v>0</v>
      </c>
      <c r="G71" s="4">
        <f t="shared" si="75"/>
        <v>118.75</v>
      </c>
      <c r="I71" s="2">
        <f t="shared" si="98"/>
        <v>48</v>
      </c>
      <c r="J71" s="3">
        <f t="shared" si="76"/>
        <v>0</v>
      </c>
      <c r="K71" s="4">
        <f t="shared" si="77"/>
        <v>140</v>
      </c>
      <c r="M71" s="2">
        <f t="shared" si="99"/>
        <v>48</v>
      </c>
      <c r="N71" s="3">
        <f t="shared" si="78"/>
        <v>0</v>
      </c>
      <c r="O71" s="4">
        <f t="shared" si="79"/>
        <v>157.5</v>
      </c>
      <c r="Q71" s="2">
        <f t="shared" si="68"/>
        <v>68</v>
      </c>
      <c r="R71" s="3">
        <f t="shared" si="80"/>
        <v>-75</v>
      </c>
      <c r="S71" s="4">
        <f t="shared" si="81"/>
        <v>185</v>
      </c>
      <c r="U71" s="2">
        <f t="shared" si="69"/>
        <v>68</v>
      </c>
      <c r="V71" s="3">
        <f t="shared" si="82"/>
        <v>-77</v>
      </c>
      <c r="W71" s="4">
        <f t="shared" si="83"/>
        <v>190</v>
      </c>
      <c r="Y71" s="2">
        <f t="shared" si="70"/>
        <v>68</v>
      </c>
      <c r="Z71" s="3">
        <f t="shared" si="84"/>
        <v>-80</v>
      </c>
      <c r="AA71" s="4">
        <f t="shared" si="85"/>
        <v>200</v>
      </c>
      <c r="AC71" s="2">
        <f t="shared" si="71"/>
        <v>68</v>
      </c>
      <c r="AD71" s="3">
        <f t="shared" si="86"/>
        <v>-85</v>
      </c>
      <c r="AE71" s="4">
        <f t="shared" si="87"/>
        <v>210</v>
      </c>
      <c r="AH71" s="2">
        <f t="shared" si="100"/>
        <v>4.1999999999999975</v>
      </c>
      <c r="AI71" s="3">
        <f t="shared" si="88"/>
        <v>0</v>
      </c>
      <c r="AJ71" s="4">
        <f t="shared" si="89"/>
        <v>185</v>
      </c>
      <c r="AL71" s="2">
        <f t="shared" si="101"/>
        <v>4.1999999999999975</v>
      </c>
      <c r="AM71" s="3">
        <f t="shared" si="90"/>
        <v>0</v>
      </c>
      <c r="AN71" s="4">
        <f t="shared" si="91"/>
        <v>190</v>
      </c>
      <c r="AP71" s="2">
        <f t="shared" si="102"/>
        <v>4.1999999999999975</v>
      </c>
      <c r="AQ71" s="3">
        <f t="shared" si="92"/>
        <v>0</v>
      </c>
      <c r="AR71" s="4">
        <f t="shared" si="93"/>
        <v>200</v>
      </c>
      <c r="AT71" s="2">
        <f t="shared" si="103"/>
        <v>4.1999999999999975</v>
      </c>
      <c r="AU71" s="3">
        <f t="shared" si="94"/>
        <v>0</v>
      </c>
      <c r="AV71" s="4">
        <f t="shared" si="95"/>
        <v>210</v>
      </c>
    </row>
    <row r="72" spans="1:48" x14ac:dyDescent="0.25">
      <c r="A72" s="2">
        <f t="shared" si="96"/>
        <v>49</v>
      </c>
      <c r="B72" s="3">
        <f t="shared" si="72"/>
        <v>0</v>
      </c>
      <c r="C72" s="4">
        <f t="shared" si="73"/>
        <v>37</v>
      </c>
      <c r="E72" s="2">
        <f t="shared" si="97"/>
        <v>49</v>
      </c>
      <c r="F72" s="3">
        <f t="shared" si="74"/>
        <v>0</v>
      </c>
      <c r="G72" s="4">
        <f t="shared" si="75"/>
        <v>95</v>
      </c>
      <c r="I72" s="2">
        <f t="shared" si="98"/>
        <v>49</v>
      </c>
      <c r="J72" s="3">
        <f t="shared" si="76"/>
        <v>0</v>
      </c>
      <c r="K72" s="4">
        <f t="shared" si="77"/>
        <v>120</v>
      </c>
      <c r="M72" s="2">
        <f t="shared" si="99"/>
        <v>49</v>
      </c>
      <c r="N72" s="3">
        <f t="shared" si="78"/>
        <v>0</v>
      </c>
      <c r="O72" s="4">
        <f t="shared" si="79"/>
        <v>140</v>
      </c>
      <c r="Q72" s="2">
        <f t="shared" si="68"/>
        <v>69</v>
      </c>
      <c r="R72" s="3">
        <f t="shared" si="80"/>
        <v>-75</v>
      </c>
      <c r="S72" s="4">
        <f t="shared" si="81"/>
        <v>185</v>
      </c>
      <c r="U72" s="2">
        <f t="shared" si="69"/>
        <v>69</v>
      </c>
      <c r="V72" s="3">
        <f t="shared" si="82"/>
        <v>-77</v>
      </c>
      <c r="W72" s="4">
        <f t="shared" si="83"/>
        <v>190</v>
      </c>
      <c r="Y72" s="2">
        <f t="shared" si="70"/>
        <v>69</v>
      </c>
      <c r="Z72" s="3">
        <f t="shared" si="84"/>
        <v>-80</v>
      </c>
      <c r="AA72" s="4">
        <f t="shared" si="85"/>
        <v>200</v>
      </c>
      <c r="AC72" s="2">
        <f t="shared" si="71"/>
        <v>69</v>
      </c>
      <c r="AD72" s="3">
        <f t="shared" si="86"/>
        <v>-85</v>
      </c>
      <c r="AE72" s="4">
        <f t="shared" si="87"/>
        <v>210</v>
      </c>
      <c r="AH72" s="2">
        <f t="shared" si="100"/>
        <v>4.2249999999999979</v>
      </c>
      <c r="AI72" s="3">
        <f t="shared" si="88"/>
        <v>0</v>
      </c>
      <c r="AJ72" s="4">
        <f t="shared" si="89"/>
        <v>185</v>
      </c>
      <c r="AL72" s="2">
        <f t="shared" si="101"/>
        <v>4.2249999999999979</v>
      </c>
      <c r="AM72" s="3">
        <f t="shared" si="90"/>
        <v>0</v>
      </c>
      <c r="AN72" s="4">
        <f t="shared" si="91"/>
        <v>190</v>
      </c>
      <c r="AP72" s="2">
        <f t="shared" si="102"/>
        <v>4.2249999999999979</v>
      </c>
      <c r="AQ72" s="3">
        <f t="shared" si="92"/>
        <v>0</v>
      </c>
      <c r="AR72" s="4">
        <f t="shared" si="93"/>
        <v>200</v>
      </c>
      <c r="AT72" s="2">
        <f t="shared" si="103"/>
        <v>4.2249999999999979</v>
      </c>
      <c r="AU72" s="3">
        <f t="shared" si="94"/>
        <v>0</v>
      </c>
      <c r="AV72" s="4">
        <f t="shared" si="95"/>
        <v>210</v>
      </c>
    </row>
    <row r="73" spans="1:48" x14ac:dyDescent="0.25">
      <c r="A73" s="2">
        <f t="shared" si="96"/>
        <v>50</v>
      </c>
      <c r="B73" s="3">
        <f t="shared" si="72"/>
        <v>0</v>
      </c>
      <c r="C73" s="4">
        <f t="shared" si="73"/>
        <v>0</v>
      </c>
      <c r="E73" s="2">
        <f t="shared" si="97"/>
        <v>50</v>
      </c>
      <c r="F73" s="3">
        <f t="shared" si="74"/>
        <v>0</v>
      </c>
      <c r="G73" s="4">
        <f t="shared" si="75"/>
        <v>71.25</v>
      </c>
      <c r="I73" s="2">
        <f t="shared" si="98"/>
        <v>50</v>
      </c>
      <c r="J73" s="3">
        <f t="shared" si="76"/>
        <v>0</v>
      </c>
      <c r="K73" s="4">
        <f t="shared" si="77"/>
        <v>100</v>
      </c>
      <c r="M73" s="2">
        <f t="shared" si="99"/>
        <v>50</v>
      </c>
      <c r="N73" s="3">
        <f t="shared" si="78"/>
        <v>0</v>
      </c>
      <c r="O73" s="4">
        <f t="shared" si="79"/>
        <v>122.5</v>
      </c>
      <c r="Q73" s="2">
        <f t="shared" si="68"/>
        <v>70</v>
      </c>
      <c r="R73" s="3">
        <f t="shared" si="80"/>
        <v>-75</v>
      </c>
      <c r="S73" s="4">
        <f t="shared" si="81"/>
        <v>185</v>
      </c>
      <c r="U73" s="2">
        <f t="shared" si="69"/>
        <v>70</v>
      </c>
      <c r="V73" s="3">
        <f t="shared" si="82"/>
        <v>-77</v>
      </c>
      <c r="W73" s="4">
        <f t="shared" si="83"/>
        <v>190</v>
      </c>
      <c r="Y73" s="2">
        <f t="shared" si="70"/>
        <v>70</v>
      </c>
      <c r="Z73" s="3">
        <f t="shared" si="84"/>
        <v>-80</v>
      </c>
      <c r="AA73" s="4">
        <f t="shared" si="85"/>
        <v>200</v>
      </c>
      <c r="AC73" s="2">
        <f t="shared" si="71"/>
        <v>70</v>
      </c>
      <c r="AD73" s="3">
        <f t="shared" si="86"/>
        <v>-85</v>
      </c>
      <c r="AE73" s="4">
        <f t="shared" si="87"/>
        <v>210</v>
      </c>
      <c r="AH73" s="2">
        <f t="shared" si="100"/>
        <v>4.2499999999999982</v>
      </c>
      <c r="AI73" s="3">
        <f t="shared" si="88"/>
        <v>0</v>
      </c>
      <c r="AJ73" s="4">
        <f t="shared" si="89"/>
        <v>185</v>
      </c>
      <c r="AL73" s="2">
        <f t="shared" si="101"/>
        <v>4.2499999999999982</v>
      </c>
      <c r="AM73" s="3">
        <f t="shared" si="90"/>
        <v>0</v>
      </c>
      <c r="AN73" s="4">
        <f t="shared" si="91"/>
        <v>190</v>
      </c>
      <c r="AP73" s="2">
        <f t="shared" si="102"/>
        <v>4.2499999999999982</v>
      </c>
      <c r="AQ73" s="3">
        <f t="shared" si="92"/>
        <v>0</v>
      </c>
      <c r="AR73" s="4">
        <f t="shared" si="93"/>
        <v>200</v>
      </c>
      <c r="AT73" s="2">
        <f t="shared" si="103"/>
        <v>4.2499999999999982</v>
      </c>
      <c r="AU73" s="3">
        <f t="shared" si="94"/>
        <v>0</v>
      </c>
      <c r="AV73" s="4">
        <f t="shared" si="95"/>
        <v>210</v>
      </c>
    </row>
    <row r="74" spans="1:48" x14ac:dyDescent="0.25">
      <c r="A74" s="2">
        <f t="shared" si="96"/>
        <v>51</v>
      </c>
      <c r="B74" s="3">
        <f t="shared" si="72"/>
        <v>0</v>
      </c>
      <c r="C74" s="4">
        <f t="shared" si="73"/>
        <v>0</v>
      </c>
      <c r="E74" s="2">
        <f t="shared" si="97"/>
        <v>51</v>
      </c>
      <c r="F74" s="3">
        <f t="shared" si="74"/>
        <v>0</v>
      </c>
      <c r="G74" s="4">
        <f t="shared" si="75"/>
        <v>47.5</v>
      </c>
      <c r="I74" s="2">
        <f t="shared" si="98"/>
        <v>51</v>
      </c>
      <c r="J74" s="3">
        <f t="shared" si="76"/>
        <v>0</v>
      </c>
      <c r="K74" s="4">
        <f t="shared" si="77"/>
        <v>80</v>
      </c>
      <c r="M74" s="2">
        <f t="shared" si="99"/>
        <v>51</v>
      </c>
      <c r="N74" s="3">
        <f t="shared" si="78"/>
        <v>0</v>
      </c>
      <c r="O74" s="4">
        <f t="shared" si="79"/>
        <v>105</v>
      </c>
      <c r="Q74" s="2">
        <f t="shared" si="68"/>
        <v>71</v>
      </c>
      <c r="R74" s="3">
        <f t="shared" si="80"/>
        <v>-75</v>
      </c>
      <c r="S74" s="4">
        <f t="shared" si="81"/>
        <v>185</v>
      </c>
      <c r="U74" s="2">
        <f t="shared" si="69"/>
        <v>71</v>
      </c>
      <c r="V74" s="3">
        <f t="shared" si="82"/>
        <v>-77</v>
      </c>
      <c r="W74" s="4">
        <f t="shared" si="83"/>
        <v>190</v>
      </c>
      <c r="Y74" s="2">
        <f t="shared" si="70"/>
        <v>71</v>
      </c>
      <c r="Z74" s="3">
        <f t="shared" si="84"/>
        <v>-80</v>
      </c>
      <c r="AA74" s="4">
        <f t="shared" si="85"/>
        <v>200</v>
      </c>
      <c r="AC74" s="2">
        <f t="shared" si="71"/>
        <v>71</v>
      </c>
      <c r="AD74" s="3">
        <f t="shared" si="86"/>
        <v>-85</v>
      </c>
      <c r="AE74" s="4">
        <f t="shared" si="87"/>
        <v>210</v>
      </c>
      <c r="AH74" s="2">
        <f t="shared" si="100"/>
        <v>4.2749999999999986</v>
      </c>
      <c r="AI74" s="3">
        <f t="shared" si="88"/>
        <v>0</v>
      </c>
      <c r="AJ74" s="4">
        <f t="shared" si="89"/>
        <v>185</v>
      </c>
      <c r="AL74" s="2">
        <f t="shared" si="101"/>
        <v>4.2749999999999986</v>
      </c>
      <c r="AM74" s="3">
        <f t="shared" si="90"/>
        <v>0</v>
      </c>
      <c r="AN74" s="4">
        <f t="shared" si="91"/>
        <v>190</v>
      </c>
      <c r="AP74" s="2">
        <f t="shared" si="102"/>
        <v>4.2749999999999986</v>
      </c>
      <c r="AQ74" s="3">
        <f t="shared" si="92"/>
        <v>0</v>
      </c>
      <c r="AR74" s="4">
        <f t="shared" si="93"/>
        <v>200</v>
      </c>
      <c r="AT74" s="2">
        <f t="shared" si="103"/>
        <v>4.2749999999999986</v>
      </c>
      <c r="AU74" s="3">
        <f t="shared" si="94"/>
        <v>0</v>
      </c>
      <c r="AV74" s="4">
        <f t="shared" si="95"/>
        <v>210</v>
      </c>
    </row>
    <row r="75" spans="1:48" x14ac:dyDescent="0.25">
      <c r="A75" s="2">
        <f t="shared" si="96"/>
        <v>52</v>
      </c>
      <c r="B75" s="3">
        <f t="shared" si="72"/>
        <v>0</v>
      </c>
      <c r="C75" s="4">
        <f t="shared" si="73"/>
        <v>0</v>
      </c>
      <c r="E75" s="2">
        <f t="shared" si="97"/>
        <v>52</v>
      </c>
      <c r="F75" s="3">
        <f t="shared" si="74"/>
        <v>0</v>
      </c>
      <c r="G75" s="4">
        <f t="shared" si="75"/>
        <v>23.75</v>
      </c>
      <c r="I75" s="2">
        <f t="shared" si="98"/>
        <v>52</v>
      </c>
      <c r="J75" s="3">
        <f t="shared" si="76"/>
        <v>0</v>
      </c>
      <c r="K75" s="4">
        <f t="shared" si="77"/>
        <v>60</v>
      </c>
      <c r="M75" s="2">
        <f t="shared" si="99"/>
        <v>52</v>
      </c>
      <c r="N75" s="3">
        <f t="shared" si="78"/>
        <v>0</v>
      </c>
      <c r="O75" s="4">
        <f t="shared" si="79"/>
        <v>87.5</v>
      </c>
      <c r="Q75" s="2">
        <f t="shared" si="68"/>
        <v>72</v>
      </c>
      <c r="R75" s="3">
        <f t="shared" si="80"/>
        <v>-75</v>
      </c>
      <c r="S75" s="4">
        <f t="shared" si="81"/>
        <v>185</v>
      </c>
      <c r="U75" s="2">
        <f t="shared" si="69"/>
        <v>72</v>
      </c>
      <c r="V75" s="3">
        <f t="shared" si="82"/>
        <v>-77</v>
      </c>
      <c r="W75" s="4">
        <f t="shared" si="83"/>
        <v>190</v>
      </c>
      <c r="Y75" s="2">
        <f t="shared" si="70"/>
        <v>72</v>
      </c>
      <c r="Z75" s="3">
        <f t="shared" si="84"/>
        <v>-80</v>
      </c>
      <c r="AA75" s="4">
        <f t="shared" si="85"/>
        <v>200</v>
      </c>
      <c r="AC75" s="2">
        <f t="shared" si="71"/>
        <v>72</v>
      </c>
      <c r="AD75" s="3">
        <f t="shared" si="86"/>
        <v>-85</v>
      </c>
      <c r="AE75" s="4">
        <f t="shared" si="87"/>
        <v>210</v>
      </c>
      <c r="AH75" s="2">
        <f t="shared" si="100"/>
        <v>4.2999999999999989</v>
      </c>
      <c r="AI75" s="3">
        <f t="shared" si="88"/>
        <v>0</v>
      </c>
      <c r="AJ75" s="4">
        <f t="shared" si="89"/>
        <v>185</v>
      </c>
      <c r="AL75" s="2">
        <f t="shared" si="101"/>
        <v>4.2999999999999989</v>
      </c>
      <c r="AM75" s="3">
        <f t="shared" si="90"/>
        <v>0</v>
      </c>
      <c r="AN75" s="4">
        <f t="shared" si="91"/>
        <v>190</v>
      </c>
      <c r="AP75" s="2">
        <f t="shared" si="102"/>
        <v>4.2999999999999989</v>
      </c>
      <c r="AQ75" s="3">
        <f t="shared" si="92"/>
        <v>0</v>
      </c>
      <c r="AR75" s="4">
        <f t="shared" si="93"/>
        <v>200</v>
      </c>
      <c r="AT75" s="2">
        <f t="shared" si="103"/>
        <v>4.2999999999999989</v>
      </c>
      <c r="AU75" s="3">
        <f t="shared" si="94"/>
        <v>0</v>
      </c>
      <c r="AV75" s="4">
        <f t="shared" si="95"/>
        <v>210</v>
      </c>
    </row>
    <row r="76" spans="1:48" x14ac:dyDescent="0.25">
      <c r="A76" s="2">
        <f t="shared" si="96"/>
        <v>53</v>
      </c>
      <c r="B76" s="3">
        <f t="shared" si="72"/>
        <v>0</v>
      </c>
      <c r="C76" s="4">
        <f t="shared" si="73"/>
        <v>0</v>
      </c>
      <c r="E76" s="2">
        <f t="shared" si="97"/>
        <v>53</v>
      </c>
      <c r="F76" s="3">
        <f t="shared" si="74"/>
        <v>0</v>
      </c>
      <c r="G76" s="4">
        <f t="shared" si="75"/>
        <v>0</v>
      </c>
      <c r="I76" s="2">
        <f t="shared" si="98"/>
        <v>53</v>
      </c>
      <c r="J76" s="3">
        <f t="shared" si="76"/>
        <v>0</v>
      </c>
      <c r="K76" s="4">
        <f t="shared" si="77"/>
        <v>40</v>
      </c>
      <c r="M76" s="2">
        <f t="shared" si="99"/>
        <v>53</v>
      </c>
      <c r="N76" s="3">
        <f t="shared" si="78"/>
        <v>0</v>
      </c>
      <c r="O76" s="4">
        <f t="shared" si="79"/>
        <v>70</v>
      </c>
      <c r="Q76" s="2">
        <f t="shared" si="68"/>
        <v>73</v>
      </c>
      <c r="R76" s="3">
        <f t="shared" si="80"/>
        <v>-75</v>
      </c>
      <c r="S76" s="4">
        <f t="shared" si="81"/>
        <v>185</v>
      </c>
      <c r="U76" s="2">
        <f t="shared" si="69"/>
        <v>73</v>
      </c>
      <c r="V76" s="3">
        <f t="shared" si="82"/>
        <v>-77</v>
      </c>
      <c r="W76" s="4">
        <f t="shared" si="83"/>
        <v>190</v>
      </c>
      <c r="Y76" s="2">
        <f t="shared" si="70"/>
        <v>73</v>
      </c>
      <c r="Z76" s="3">
        <f t="shared" si="84"/>
        <v>-80</v>
      </c>
      <c r="AA76" s="4">
        <f t="shared" si="85"/>
        <v>200</v>
      </c>
      <c r="AC76" s="2">
        <f t="shared" si="71"/>
        <v>73</v>
      </c>
      <c r="AD76" s="3">
        <f t="shared" si="86"/>
        <v>-85</v>
      </c>
      <c r="AE76" s="4">
        <f t="shared" si="87"/>
        <v>210</v>
      </c>
    </row>
    <row r="77" spans="1:48" x14ac:dyDescent="0.25">
      <c r="A77" s="2">
        <f t="shared" si="96"/>
        <v>54</v>
      </c>
      <c r="B77" s="3">
        <f t="shared" si="72"/>
        <v>0</v>
      </c>
      <c r="C77" s="4">
        <f t="shared" si="73"/>
        <v>0</v>
      </c>
      <c r="E77" s="2">
        <f t="shared" si="97"/>
        <v>54</v>
      </c>
      <c r="F77" s="3">
        <f t="shared" si="74"/>
        <v>0</v>
      </c>
      <c r="G77" s="4">
        <f t="shared" si="75"/>
        <v>0</v>
      </c>
      <c r="I77" s="2">
        <f t="shared" si="98"/>
        <v>54</v>
      </c>
      <c r="J77" s="3">
        <f t="shared" si="76"/>
        <v>0</v>
      </c>
      <c r="K77" s="4">
        <f t="shared" si="77"/>
        <v>20</v>
      </c>
      <c r="M77" s="2">
        <f t="shared" si="99"/>
        <v>54</v>
      </c>
      <c r="N77" s="3">
        <f t="shared" si="78"/>
        <v>0</v>
      </c>
      <c r="O77" s="4">
        <f t="shared" si="79"/>
        <v>52.5</v>
      </c>
      <c r="Q77" s="2">
        <f t="shared" si="68"/>
        <v>74</v>
      </c>
      <c r="R77" s="3">
        <f t="shared" si="80"/>
        <v>-75</v>
      </c>
      <c r="S77" s="4">
        <f t="shared" si="81"/>
        <v>185</v>
      </c>
      <c r="U77" s="2">
        <f t="shared" si="69"/>
        <v>74</v>
      </c>
      <c r="V77" s="3">
        <f t="shared" si="82"/>
        <v>-77</v>
      </c>
      <c r="W77" s="4">
        <f t="shared" si="83"/>
        <v>190</v>
      </c>
      <c r="Y77" s="2">
        <f t="shared" si="70"/>
        <v>74</v>
      </c>
      <c r="Z77" s="3">
        <f t="shared" si="84"/>
        <v>-80</v>
      </c>
      <c r="AA77" s="4">
        <f t="shared" si="85"/>
        <v>200</v>
      </c>
      <c r="AC77" s="2">
        <f t="shared" si="71"/>
        <v>74</v>
      </c>
      <c r="AD77" s="3">
        <f t="shared" si="86"/>
        <v>-85</v>
      </c>
      <c r="AE77" s="4">
        <f t="shared" si="87"/>
        <v>210</v>
      </c>
    </row>
    <row r="78" spans="1:48" x14ac:dyDescent="0.25">
      <c r="A78" s="2">
        <f t="shared" si="96"/>
        <v>55</v>
      </c>
      <c r="B78" s="3">
        <f t="shared" si="72"/>
        <v>0</v>
      </c>
      <c r="C78" s="4">
        <f t="shared" si="73"/>
        <v>0</v>
      </c>
      <c r="E78" s="2">
        <f t="shared" si="97"/>
        <v>55</v>
      </c>
      <c r="F78" s="3">
        <f t="shared" si="74"/>
        <v>0</v>
      </c>
      <c r="G78" s="4">
        <f t="shared" si="75"/>
        <v>0</v>
      </c>
      <c r="I78" s="2">
        <f t="shared" si="98"/>
        <v>55</v>
      </c>
      <c r="J78" s="3">
        <f t="shared" si="76"/>
        <v>0</v>
      </c>
      <c r="K78" s="4">
        <f t="shared" si="77"/>
        <v>0</v>
      </c>
      <c r="M78" s="2">
        <f t="shared" si="99"/>
        <v>55</v>
      </c>
      <c r="N78" s="3">
        <f t="shared" si="78"/>
        <v>0</v>
      </c>
      <c r="O78" s="4">
        <f t="shared" si="79"/>
        <v>35</v>
      </c>
      <c r="Q78" s="2">
        <f t="shared" si="68"/>
        <v>75</v>
      </c>
      <c r="R78" s="3">
        <f t="shared" si="80"/>
        <v>-75</v>
      </c>
      <c r="S78" s="4">
        <f t="shared" si="81"/>
        <v>185</v>
      </c>
      <c r="U78" s="2">
        <f t="shared" si="69"/>
        <v>75</v>
      </c>
      <c r="V78" s="3">
        <f t="shared" si="82"/>
        <v>-77</v>
      </c>
      <c r="W78" s="4">
        <f t="shared" si="83"/>
        <v>190</v>
      </c>
      <c r="Y78" s="2">
        <f t="shared" si="70"/>
        <v>75</v>
      </c>
      <c r="Z78" s="3">
        <f t="shared" si="84"/>
        <v>-80</v>
      </c>
      <c r="AA78" s="4">
        <f t="shared" si="85"/>
        <v>200</v>
      </c>
      <c r="AC78" s="2">
        <f t="shared" si="71"/>
        <v>75</v>
      </c>
      <c r="AD78" s="3">
        <f t="shared" si="86"/>
        <v>-85</v>
      </c>
      <c r="AE78" s="4">
        <f t="shared" si="87"/>
        <v>210</v>
      </c>
    </row>
    <row r="79" spans="1:48" x14ac:dyDescent="0.25">
      <c r="A79" s="2">
        <f t="shared" si="96"/>
        <v>56</v>
      </c>
      <c r="B79" s="3">
        <f t="shared" si="72"/>
        <v>0</v>
      </c>
      <c r="C79" s="4">
        <f t="shared" si="73"/>
        <v>0</v>
      </c>
      <c r="E79" s="2">
        <f t="shared" si="97"/>
        <v>56</v>
      </c>
      <c r="F79" s="3">
        <f t="shared" si="74"/>
        <v>0</v>
      </c>
      <c r="G79" s="4">
        <f t="shared" si="75"/>
        <v>0</v>
      </c>
      <c r="I79" s="2">
        <f t="shared" si="98"/>
        <v>56</v>
      </c>
      <c r="J79" s="3">
        <f t="shared" si="76"/>
        <v>0</v>
      </c>
      <c r="K79" s="4">
        <f t="shared" si="77"/>
        <v>0</v>
      </c>
      <c r="M79" s="2">
        <f t="shared" si="99"/>
        <v>56</v>
      </c>
      <c r="N79" s="3">
        <f t="shared" si="78"/>
        <v>0</v>
      </c>
      <c r="O79" s="4">
        <f t="shared" si="79"/>
        <v>17.5</v>
      </c>
      <c r="Q79" s="2">
        <f t="shared" si="68"/>
        <v>76</v>
      </c>
      <c r="R79" s="3">
        <f t="shared" si="80"/>
        <v>-75</v>
      </c>
      <c r="S79" s="4">
        <f t="shared" si="81"/>
        <v>185</v>
      </c>
      <c r="U79" s="2">
        <f t="shared" si="69"/>
        <v>76</v>
      </c>
      <c r="V79" s="3">
        <f t="shared" si="82"/>
        <v>-77</v>
      </c>
      <c r="W79" s="4">
        <f t="shared" si="83"/>
        <v>190</v>
      </c>
      <c r="Y79" s="2">
        <f t="shared" si="70"/>
        <v>76</v>
      </c>
      <c r="Z79" s="3">
        <f t="shared" si="84"/>
        <v>-80</v>
      </c>
      <c r="AA79" s="4">
        <f t="shared" si="85"/>
        <v>200</v>
      </c>
      <c r="AC79" s="2">
        <f t="shared" si="71"/>
        <v>76</v>
      </c>
      <c r="AD79" s="3">
        <f t="shared" si="86"/>
        <v>-85</v>
      </c>
      <c r="AE79" s="4">
        <f t="shared" si="87"/>
        <v>210</v>
      </c>
    </row>
    <row r="80" spans="1:48" x14ac:dyDescent="0.25">
      <c r="A80" s="2">
        <f t="shared" si="96"/>
        <v>57</v>
      </c>
      <c r="B80" s="3">
        <f t="shared" si="72"/>
        <v>0</v>
      </c>
      <c r="C80" s="4">
        <f t="shared" si="73"/>
        <v>0</v>
      </c>
      <c r="E80" s="2">
        <f t="shared" si="97"/>
        <v>57</v>
      </c>
      <c r="F80" s="3">
        <f t="shared" si="74"/>
        <v>0</v>
      </c>
      <c r="G80" s="4">
        <f t="shared" si="75"/>
        <v>0</v>
      </c>
      <c r="I80" s="2">
        <f t="shared" si="98"/>
        <v>57</v>
      </c>
      <c r="J80" s="3">
        <f t="shared" si="76"/>
        <v>0</v>
      </c>
      <c r="K80" s="4">
        <f t="shared" si="77"/>
        <v>0</v>
      </c>
      <c r="M80" s="2">
        <f t="shared" si="99"/>
        <v>57</v>
      </c>
      <c r="N80" s="3">
        <f t="shared" si="78"/>
        <v>0</v>
      </c>
      <c r="O80" s="4">
        <f t="shared" si="79"/>
        <v>0</v>
      </c>
      <c r="Q80" s="2">
        <f t="shared" si="68"/>
        <v>77</v>
      </c>
      <c r="R80" s="3">
        <f t="shared" si="80"/>
        <v>-75</v>
      </c>
      <c r="S80" s="4">
        <f t="shared" si="81"/>
        <v>185</v>
      </c>
      <c r="U80" s="2">
        <f t="shared" si="69"/>
        <v>77</v>
      </c>
      <c r="V80" s="3">
        <f t="shared" si="82"/>
        <v>-77</v>
      </c>
      <c r="W80" s="4">
        <f t="shared" si="83"/>
        <v>190</v>
      </c>
      <c r="Y80" s="2">
        <f t="shared" si="70"/>
        <v>77</v>
      </c>
      <c r="Z80" s="3">
        <f t="shared" si="84"/>
        <v>-80</v>
      </c>
      <c r="AA80" s="4">
        <f t="shared" si="85"/>
        <v>200</v>
      </c>
      <c r="AC80" s="2">
        <f t="shared" si="71"/>
        <v>77</v>
      </c>
      <c r="AD80" s="3">
        <f t="shared" si="86"/>
        <v>-85</v>
      </c>
      <c r="AE80" s="4">
        <f t="shared" si="87"/>
        <v>210</v>
      </c>
    </row>
    <row r="81" spans="1:31" x14ac:dyDescent="0.25">
      <c r="A81" s="2">
        <f t="shared" si="96"/>
        <v>58</v>
      </c>
      <c r="B81" s="3">
        <f t="shared" si="72"/>
        <v>0</v>
      </c>
      <c r="C81" s="4">
        <f t="shared" si="73"/>
        <v>0</v>
      </c>
      <c r="E81" s="2">
        <f t="shared" si="97"/>
        <v>58</v>
      </c>
      <c r="F81" s="3">
        <f t="shared" si="74"/>
        <v>0</v>
      </c>
      <c r="G81" s="4">
        <f t="shared" si="75"/>
        <v>0</v>
      </c>
      <c r="I81" s="2">
        <f t="shared" si="98"/>
        <v>58</v>
      </c>
      <c r="J81" s="3">
        <f t="shared" si="76"/>
        <v>0</v>
      </c>
      <c r="K81" s="4">
        <f t="shared" si="77"/>
        <v>0</v>
      </c>
      <c r="M81" s="2">
        <f t="shared" si="99"/>
        <v>58</v>
      </c>
      <c r="N81" s="3">
        <f t="shared" si="78"/>
        <v>0</v>
      </c>
      <c r="O81" s="4">
        <f t="shared" si="79"/>
        <v>0</v>
      </c>
      <c r="Q81" s="2">
        <f t="shared" si="68"/>
        <v>78</v>
      </c>
      <c r="R81" s="3">
        <f t="shared" si="80"/>
        <v>-75</v>
      </c>
      <c r="S81" s="4">
        <f t="shared" si="81"/>
        <v>185</v>
      </c>
      <c r="U81" s="2">
        <f t="shared" si="69"/>
        <v>78</v>
      </c>
      <c r="V81" s="3">
        <f t="shared" si="82"/>
        <v>-77</v>
      </c>
      <c r="W81" s="4">
        <f t="shared" si="83"/>
        <v>190</v>
      </c>
      <c r="Y81" s="2">
        <f t="shared" si="70"/>
        <v>78</v>
      </c>
      <c r="Z81" s="3">
        <f t="shared" si="84"/>
        <v>-80</v>
      </c>
      <c r="AA81" s="4">
        <f t="shared" si="85"/>
        <v>200</v>
      </c>
      <c r="AC81" s="2">
        <f t="shared" si="71"/>
        <v>78</v>
      </c>
      <c r="AD81" s="3">
        <f t="shared" si="86"/>
        <v>-85</v>
      </c>
      <c r="AE81" s="4">
        <f t="shared" si="87"/>
        <v>210</v>
      </c>
    </row>
    <row r="82" spans="1:31" x14ac:dyDescent="0.25">
      <c r="A82" s="2">
        <f t="shared" si="96"/>
        <v>59</v>
      </c>
      <c r="B82" s="3">
        <f t="shared" si="72"/>
        <v>0</v>
      </c>
      <c r="C82" s="4">
        <f t="shared" si="73"/>
        <v>0</v>
      </c>
      <c r="E82" s="2">
        <f t="shared" si="97"/>
        <v>59</v>
      </c>
      <c r="F82" s="3">
        <f t="shared" si="74"/>
        <v>0</v>
      </c>
      <c r="G82" s="4">
        <f t="shared" si="75"/>
        <v>0</v>
      </c>
      <c r="I82" s="2">
        <f t="shared" si="98"/>
        <v>59</v>
      </c>
      <c r="J82" s="3">
        <f t="shared" si="76"/>
        <v>0</v>
      </c>
      <c r="K82" s="4">
        <f t="shared" si="77"/>
        <v>0</v>
      </c>
      <c r="M82" s="2">
        <f t="shared" si="99"/>
        <v>59</v>
      </c>
      <c r="N82" s="3">
        <f t="shared" si="78"/>
        <v>0</v>
      </c>
      <c r="O82" s="4">
        <f t="shared" si="79"/>
        <v>0</v>
      </c>
      <c r="Q82" s="2">
        <f t="shared" si="68"/>
        <v>79</v>
      </c>
      <c r="R82" s="3">
        <f t="shared" si="80"/>
        <v>-75</v>
      </c>
      <c r="S82" s="4">
        <f t="shared" si="81"/>
        <v>185</v>
      </c>
      <c r="U82" s="2">
        <f t="shared" si="69"/>
        <v>79</v>
      </c>
      <c r="V82" s="3">
        <f t="shared" si="82"/>
        <v>-77</v>
      </c>
      <c r="W82" s="4">
        <f t="shared" si="83"/>
        <v>190</v>
      </c>
      <c r="Y82" s="2">
        <f t="shared" si="70"/>
        <v>79</v>
      </c>
      <c r="Z82" s="3">
        <f t="shared" si="84"/>
        <v>-80</v>
      </c>
      <c r="AA82" s="4">
        <f t="shared" si="85"/>
        <v>200</v>
      </c>
      <c r="AC82" s="2">
        <f t="shared" si="71"/>
        <v>79</v>
      </c>
      <c r="AD82" s="3">
        <f t="shared" si="86"/>
        <v>-85</v>
      </c>
      <c r="AE82" s="4">
        <f t="shared" si="87"/>
        <v>210</v>
      </c>
    </row>
    <row r="83" spans="1:31" x14ac:dyDescent="0.25">
      <c r="A83" s="2">
        <f t="shared" si="96"/>
        <v>60</v>
      </c>
      <c r="B83" s="3">
        <f t="shared" si="72"/>
        <v>0</v>
      </c>
      <c r="C83" s="4">
        <f t="shared" si="73"/>
        <v>0</v>
      </c>
      <c r="E83" s="2">
        <f t="shared" si="97"/>
        <v>60</v>
      </c>
      <c r="F83" s="3">
        <f t="shared" si="74"/>
        <v>0</v>
      </c>
      <c r="G83" s="4">
        <f t="shared" si="75"/>
        <v>0</v>
      </c>
      <c r="I83" s="2">
        <f t="shared" si="98"/>
        <v>60</v>
      </c>
      <c r="J83" s="3">
        <f t="shared" si="76"/>
        <v>0</v>
      </c>
      <c r="K83" s="4">
        <f t="shared" si="77"/>
        <v>0</v>
      </c>
      <c r="M83" s="2">
        <f t="shared" si="99"/>
        <v>60</v>
      </c>
      <c r="N83" s="3">
        <f t="shared" si="78"/>
        <v>0</v>
      </c>
      <c r="O83" s="4">
        <f t="shared" si="79"/>
        <v>0</v>
      </c>
      <c r="Q83" s="2">
        <f t="shared" si="68"/>
        <v>80</v>
      </c>
      <c r="R83" s="3">
        <f t="shared" si="80"/>
        <v>-75</v>
      </c>
      <c r="S83" s="4">
        <f t="shared" si="81"/>
        <v>185</v>
      </c>
      <c r="U83" s="2">
        <f t="shared" si="69"/>
        <v>80</v>
      </c>
      <c r="V83" s="3">
        <f t="shared" si="82"/>
        <v>-77</v>
      </c>
      <c r="W83" s="4">
        <f t="shared" si="83"/>
        <v>190</v>
      </c>
      <c r="Y83" s="2">
        <f t="shared" si="70"/>
        <v>80</v>
      </c>
      <c r="Z83" s="3">
        <f t="shared" si="84"/>
        <v>-80</v>
      </c>
      <c r="AA83" s="4">
        <f t="shared" si="85"/>
        <v>200</v>
      </c>
      <c r="AC83" s="2">
        <f t="shared" si="71"/>
        <v>80</v>
      </c>
      <c r="AD83" s="3">
        <f t="shared" si="86"/>
        <v>-85</v>
      </c>
      <c r="AE83" s="4">
        <f t="shared" si="87"/>
        <v>210</v>
      </c>
    </row>
    <row r="84" spans="1:31" x14ac:dyDescent="0.25">
      <c r="A84" s="2">
        <f t="shared" si="96"/>
        <v>61</v>
      </c>
      <c r="B84" s="3">
        <f t="shared" si="72"/>
        <v>0</v>
      </c>
      <c r="C84" s="4">
        <f t="shared" si="73"/>
        <v>0</v>
      </c>
      <c r="E84" s="2">
        <f t="shared" si="97"/>
        <v>61</v>
      </c>
      <c r="F84" s="3">
        <f t="shared" si="74"/>
        <v>0</v>
      </c>
      <c r="G84" s="4">
        <f t="shared" si="75"/>
        <v>0</v>
      </c>
      <c r="I84" s="2">
        <f t="shared" si="98"/>
        <v>61</v>
      </c>
      <c r="J84" s="3">
        <f t="shared" si="76"/>
        <v>0</v>
      </c>
      <c r="K84" s="4">
        <f t="shared" si="77"/>
        <v>0</v>
      </c>
      <c r="M84" s="2">
        <f t="shared" si="99"/>
        <v>61</v>
      </c>
      <c r="N84" s="3">
        <f t="shared" si="78"/>
        <v>0</v>
      </c>
      <c r="O84" s="4">
        <f t="shared" si="79"/>
        <v>0</v>
      </c>
      <c r="Q84" s="2">
        <f t="shared" si="68"/>
        <v>81</v>
      </c>
      <c r="R84" s="3">
        <f t="shared" si="80"/>
        <v>-75</v>
      </c>
      <c r="S84" s="4">
        <f t="shared" si="81"/>
        <v>185</v>
      </c>
      <c r="U84" s="2">
        <f t="shared" si="69"/>
        <v>81</v>
      </c>
      <c r="V84" s="3">
        <f t="shared" si="82"/>
        <v>-77</v>
      </c>
      <c r="W84" s="4">
        <f t="shared" si="83"/>
        <v>190</v>
      </c>
      <c r="Y84" s="2">
        <f t="shared" si="70"/>
        <v>81</v>
      </c>
      <c r="Z84" s="3">
        <f t="shared" si="84"/>
        <v>-80</v>
      </c>
      <c r="AA84" s="4">
        <f t="shared" si="85"/>
        <v>200</v>
      </c>
      <c r="AC84" s="2">
        <f t="shared" si="71"/>
        <v>81</v>
      </c>
      <c r="AD84" s="3">
        <f t="shared" si="86"/>
        <v>-85</v>
      </c>
      <c r="AE84" s="4">
        <f t="shared" si="87"/>
        <v>210</v>
      </c>
    </row>
    <row r="85" spans="1:31" x14ac:dyDescent="0.25">
      <c r="A85" s="2">
        <f t="shared" si="96"/>
        <v>62</v>
      </c>
      <c r="B85" s="3">
        <f t="shared" si="72"/>
        <v>0</v>
      </c>
      <c r="C85" s="4">
        <f t="shared" si="73"/>
        <v>0</v>
      </c>
      <c r="E85" s="2">
        <f t="shared" si="97"/>
        <v>62</v>
      </c>
      <c r="F85" s="3">
        <f t="shared" si="74"/>
        <v>0</v>
      </c>
      <c r="G85" s="4">
        <f t="shared" si="75"/>
        <v>0</v>
      </c>
      <c r="I85" s="2">
        <f t="shared" si="98"/>
        <v>62</v>
      </c>
      <c r="J85" s="3">
        <f t="shared" si="76"/>
        <v>0</v>
      </c>
      <c r="K85" s="4">
        <f t="shared" si="77"/>
        <v>0</v>
      </c>
      <c r="M85" s="2">
        <f t="shared" si="99"/>
        <v>62</v>
      </c>
      <c r="N85" s="3">
        <f t="shared" si="78"/>
        <v>0</v>
      </c>
      <c r="O85" s="4">
        <f t="shared" si="79"/>
        <v>0</v>
      </c>
      <c r="Q85" s="2">
        <f t="shared" si="68"/>
        <v>82</v>
      </c>
      <c r="R85" s="3">
        <f t="shared" si="80"/>
        <v>-75</v>
      </c>
      <c r="S85" s="4">
        <f t="shared" si="81"/>
        <v>185</v>
      </c>
      <c r="U85" s="2">
        <f t="shared" si="69"/>
        <v>82</v>
      </c>
      <c r="V85" s="3">
        <f t="shared" si="82"/>
        <v>-77</v>
      </c>
      <c r="W85" s="4">
        <f t="shared" si="83"/>
        <v>190</v>
      </c>
      <c r="Y85" s="2">
        <f t="shared" si="70"/>
        <v>82</v>
      </c>
      <c r="Z85" s="3">
        <f t="shared" si="84"/>
        <v>-80</v>
      </c>
      <c r="AA85" s="4">
        <f t="shared" si="85"/>
        <v>200</v>
      </c>
      <c r="AC85" s="2">
        <f t="shared" si="71"/>
        <v>82</v>
      </c>
      <c r="AD85" s="3">
        <f t="shared" si="86"/>
        <v>-85</v>
      </c>
      <c r="AE85" s="4">
        <f t="shared" si="87"/>
        <v>210</v>
      </c>
    </row>
    <row r="86" spans="1:31" x14ac:dyDescent="0.25">
      <c r="A86" s="2">
        <f>A85+1</f>
        <v>63</v>
      </c>
      <c r="B86" s="3">
        <f t="shared" si="72"/>
        <v>0</v>
      </c>
      <c r="C86" s="4">
        <f t="shared" si="73"/>
        <v>0</v>
      </c>
      <c r="E86" s="2">
        <f>E85+1</f>
        <v>63</v>
      </c>
      <c r="F86" s="3">
        <f t="shared" si="74"/>
        <v>0</v>
      </c>
      <c r="G86" s="4">
        <f t="shared" si="75"/>
        <v>0</v>
      </c>
      <c r="I86" s="2">
        <f>I85+1</f>
        <v>63</v>
      </c>
      <c r="J86" s="3">
        <f t="shared" si="76"/>
        <v>0</v>
      </c>
      <c r="K86" s="4">
        <f t="shared" si="77"/>
        <v>0</v>
      </c>
      <c r="M86" s="2">
        <f>M85+1</f>
        <v>63</v>
      </c>
      <c r="N86" s="3">
        <f t="shared" si="78"/>
        <v>0</v>
      </c>
      <c r="O86" s="4">
        <f t="shared" si="79"/>
        <v>0</v>
      </c>
      <c r="Q86" s="2">
        <f>Q85+1</f>
        <v>83</v>
      </c>
      <c r="R86" s="3">
        <f t="shared" si="80"/>
        <v>-75</v>
      </c>
      <c r="S86" s="4">
        <f t="shared" si="81"/>
        <v>185</v>
      </c>
      <c r="U86" s="2">
        <f>U85+1</f>
        <v>83</v>
      </c>
      <c r="V86" s="3">
        <f t="shared" si="82"/>
        <v>-77</v>
      </c>
      <c r="W86" s="4">
        <f t="shared" si="83"/>
        <v>190</v>
      </c>
      <c r="Y86" s="2">
        <f>Y85+1</f>
        <v>83</v>
      </c>
      <c r="Z86" s="3">
        <f t="shared" si="84"/>
        <v>-80</v>
      </c>
      <c r="AA86" s="4">
        <f t="shared" si="85"/>
        <v>200</v>
      </c>
      <c r="AC86" s="2">
        <f>AC85+1</f>
        <v>83</v>
      </c>
      <c r="AD86" s="3">
        <f t="shared" si="86"/>
        <v>-85</v>
      </c>
      <c r="AE86" s="4">
        <f t="shared" si="87"/>
        <v>210</v>
      </c>
    </row>
    <row r="87" spans="1:31" x14ac:dyDescent="0.25">
      <c r="Q87" s="2">
        <f t="shared" ref="Q87:Q103" si="104">Q86+1</f>
        <v>84</v>
      </c>
      <c r="R87" s="3">
        <f t="shared" si="80"/>
        <v>-75</v>
      </c>
      <c r="S87" s="4">
        <f t="shared" si="81"/>
        <v>185</v>
      </c>
      <c r="U87" s="2">
        <f t="shared" ref="U87:U103" si="105">U86+1</f>
        <v>84</v>
      </c>
      <c r="V87" s="3">
        <f t="shared" si="82"/>
        <v>-77</v>
      </c>
      <c r="W87" s="4">
        <f t="shared" si="83"/>
        <v>190</v>
      </c>
      <c r="Y87" s="2">
        <f t="shared" ref="Y87:Y103" si="106">Y86+1</f>
        <v>84</v>
      </c>
      <c r="Z87" s="3">
        <f t="shared" si="84"/>
        <v>-80</v>
      </c>
      <c r="AA87" s="4">
        <f t="shared" si="85"/>
        <v>200</v>
      </c>
      <c r="AC87" s="2">
        <f t="shared" ref="AC87:AC103" si="107">AC86+1</f>
        <v>84</v>
      </c>
      <c r="AD87" s="3">
        <f t="shared" si="86"/>
        <v>-85</v>
      </c>
      <c r="AE87" s="4">
        <f t="shared" si="87"/>
        <v>210</v>
      </c>
    </row>
    <row r="88" spans="1:31" x14ac:dyDescent="0.25">
      <c r="Q88" s="2">
        <f t="shared" si="104"/>
        <v>85</v>
      </c>
      <c r="R88" s="3">
        <f t="shared" si="80"/>
        <v>-75</v>
      </c>
      <c r="S88" s="4">
        <f t="shared" si="81"/>
        <v>185</v>
      </c>
      <c r="U88" s="2">
        <f t="shared" si="105"/>
        <v>85</v>
      </c>
      <c r="V88" s="3">
        <f t="shared" si="82"/>
        <v>-77</v>
      </c>
      <c r="W88" s="4">
        <f t="shared" si="83"/>
        <v>190</v>
      </c>
      <c r="Y88" s="2">
        <f t="shared" si="106"/>
        <v>85</v>
      </c>
      <c r="Z88" s="3">
        <f t="shared" si="84"/>
        <v>-80</v>
      </c>
      <c r="AA88" s="4">
        <f t="shared" si="85"/>
        <v>200</v>
      </c>
      <c r="AC88" s="2">
        <f t="shared" si="107"/>
        <v>85</v>
      </c>
      <c r="AD88" s="3">
        <f t="shared" si="86"/>
        <v>-85</v>
      </c>
      <c r="AE88" s="4">
        <f t="shared" si="87"/>
        <v>210</v>
      </c>
    </row>
    <row r="89" spans="1:31" x14ac:dyDescent="0.25">
      <c r="Q89" s="2">
        <f t="shared" si="104"/>
        <v>86</v>
      </c>
      <c r="R89" s="3">
        <f t="shared" si="80"/>
        <v>-75</v>
      </c>
      <c r="S89" s="4">
        <f t="shared" si="81"/>
        <v>185</v>
      </c>
      <c r="U89" s="2">
        <f t="shared" si="105"/>
        <v>86</v>
      </c>
      <c r="V89" s="3">
        <f t="shared" si="82"/>
        <v>-77</v>
      </c>
      <c r="W89" s="4">
        <f t="shared" si="83"/>
        <v>190</v>
      </c>
      <c r="Y89" s="2">
        <f t="shared" si="106"/>
        <v>86</v>
      </c>
      <c r="Z89" s="3">
        <f t="shared" si="84"/>
        <v>-80</v>
      </c>
      <c r="AA89" s="4">
        <f t="shared" si="85"/>
        <v>200</v>
      </c>
      <c r="AC89" s="2">
        <f t="shared" si="107"/>
        <v>86</v>
      </c>
      <c r="AD89" s="3">
        <f t="shared" si="86"/>
        <v>-85</v>
      </c>
      <c r="AE89" s="4">
        <f t="shared" si="87"/>
        <v>210</v>
      </c>
    </row>
    <row r="90" spans="1:31" x14ac:dyDescent="0.25">
      <c r="Q90" s="2">
        <f t="shared" si="104"/>
        <v>87</v>
      </c>
      <c r="R90" s="3">
        <f t="shared" si="80"/>
        <v>-75</v>
      </c>
      <c r="S90" s="4">
        <f t="shared" si="81"/>
        <v>185</v>
      </c>
      <c r="U90" s="2">
        <f t="shared" si="105"/>
        <v>87</v>
      </c>
      <c r="V90" s="3">
        <f t="shared" si="82"/>
        <v>-77</v>
      </c>
      <c r="W90" s="4">
        <f t="shared" si="83"/>
        <v>190</v>
      </c>
      <c r="Y90" s="2">
        <f t="shared" si="106"/>
        <v>87</v>
      </c>
      <c r="Z90" s="3">
        <f t="shared" si="84"/>
        <v>-80</v>
      </c>
      <c r="AA90" s="4">
        <f t="shared" si="85"/>
        <v>200</v>
      </c>
      <c r="AC90" s="2">
        <f t="shared" si="107"/>
        <v>87</v>
      </c>
      <c r="AD90" s="3">
        <f t="shared" si="86"/>
        <v>-85</v>
      </c>
      <c r="AE90" s="4">
        <f t="shared" si="87"/>
        <v>210</v>
      </c>
    </row>
    <row r="91" spans="1:31" x14ac:dyDescent="0.25">
      <c r="Q91" s="2">
        <f t="shared" si="104"/>
        <v>88</v>
      </c>
      <c r="R91" s="3">
        <f t="shared" si="80"/>
        <v>-75</v>
      </c>
      <c r="S91" s="4">
        <f t="shared" si="81"/>
        <v>185</v>
      </c>
      <c r="U91" s="2">
        <f t="shared" si="105"/>
        <v>88</v>
      </c>
      <c r="V91" s="3">
        <f t="shared" si="82"/>
        <v>-77</v>
      </c>
      <c r="W91" s="4">
        <f t="shared" si="83"/>
        <v>190</v>
      </c>
      <c r="Y91" s="2">
        <f t="shared" si="106"/>
        <v>88</v>
      </c>
      <c r="Z91" s="3">
        <f t="shared" si="84"/>
        <v>-80</v>
      </c>
      <c r="AA91" s="4">
        <f t="shared" si="85"/>
        <v>200</v>
      </c>
      <c r="AC91" s="2">
        <f t="shared" si="107"/>
        <v>88</v>
      </c>
      <c r="AD91" s="3">
        <f t="shared" si="86"/>
        <v>-85</v>
      </c>
      <c r="AE91" s="4">
        <f t="shared" si="87"/>
        <v>210</v>
      </c>
    </row>
    <row r="92" spans="1:31" x14ac:dyDescent="0.25">
      <c r="Q92" s="2">
        <f t="shared" si="104"/>
        <v>89</v>
      </c>
      <c r="R92" s="3">
        <f t="shared" si="80"/>
        <v>-75</v>
      </c>
      <c r="S92" s="4">
        <f t="shared" si="81"/>
        <v>185</v>
      </c>
      <c r="U92" s="2">
        <f t="shared" si="105"/>
        <v>89</v>
      </c>
      <c r="V92" s="3">
        <f t="shared" si="82"/>
        <v>-77</v>
      </c>
      <c r="W92" s="4">
        <f t="shared" si="83"/>
        <v>190</v>
      </c>
      <c r="Y92" s="2">
        <f t="shared" si="106"/>
        <v>89</v>
      </c>
      <c r="Z92" s="3">
        <f t="shared" si="84"/>
        <v>-80</v>
      </c>
      <c r="AA92" s="4">
        <f t="shared" si="85"/>
        <v>200</v>
      </c>
      <c r="AC92" s="2">
        <f t="shared" si="107"/>
        <v>89</v>
      </c>
      <c r="AD92" s="3">
        <f t="shared" si="86"/>
        <v>-85</v>
      </c>
      <c r="AE92" s="4">
        <f t="shared" si="87"/>
        <v>210</v>
      </c>
    </row>
    <row r="93" spans="1:31" x14ac:dyDescent="0.25">
      <c r="Q93" s="2">
        <f>Q92+1</f>
        <v>90</v>
      </c>
      <c r="R93" s="3">
        <f t="shared" si="80"/>
        <v>-75</v>
      </c>
      <c r="S93" s="4">
        <f t="shared" si="81"/>
        <v>185</v>
      </c>
      <c r="U93" s="2">
        <f>U92+1</f>
        <v>90</v>
      </c>
      <c r="V93" s="3">
        <f t="shared" si="82"/>
        <v>-77</v>
      </c>
      <c r="W93" s="4">
        <f t="shared" si="83"/>
        <v>190</v>
      </c>
      <c r="Y93" s="2">
        <f>Y92+1</f>
        <v>90</v>
      </c>
      <c r="Z93" s="3">
        <f t="shared" si="84"/>
        <v>-80</v>
      </c>
      <c r="AA93" s="4">
        <f t="shared" si="85"/>
        <v>200</v>
      </c>
      <c r="AC93" s="2">
        <f>AC92+1</f>
        <v>90</v>
      </c>
      <c r="AD93" s="3">
        <f t="shared" si="86"/>
        <v>-85</v>
      </c>
      <c r="AE93" s="4">
        <f t="shared" si="87"/>
        <v>210</v>
      </c>
    </row>
    <row r="94" spans="1:31" x14ac:dyDescent="0.25">
      <c r="Q94" s="2">
        <f t="shared" si="104"/>
        <v>91</v>
      </c>
      <c r="R94" s="3">
        <f t="shared" si="80"/>
        <v>-60</v>
      </c>
      <c r="S94" s="4">
        <f t="shared" si="81"/>
        <v>185</v>
      </c>
      <c r="U94" s="2">
        <f t="shared" si="105"/>
        <v>91</v>
      </c>
      <c r="V94" s="3">
        <f t="shared" si="82"/>
        <v>-77</v>
      </c>
      <c r="W94" s="4">
        <f t="shared" si="83"/>
        <v>190</v>
      </c>
      <c r="Y94" s="2">
        <f t="shared" si="106"/>
        <v>91</v>
      </c>
      <c r="Z94" s="3">
        <f t="shared" si="84"/>
        <v>-80</v>
      </c>
      <c r="AA94" s="4">
        <f t="shared" si="85"/>
        <v>200</v>
      </c>
      <c r="AC94" s="2">
        <f t="shared" si="107"/>
        <v>91</v>
      </c>
      <c r="AD94" s="3">
        <f t="shared" si="86"/>
        <v>-85</v>
      </c>
      <c r="AE94" s="4">
        <f t="shared" si="87"/>
        <v>210</v>
      </c>
    </row>
    <row r="95" spans="1:31" x14ac:dyDescent="0.25">
      <c r="Q95" s="2">
        <f t="shared" si="104"/>
        <v>92</v>
      </c>
      <c r="R95" s="3">
        <f t="shared" si="80"/>
        <v>-45</v>
      </c>
      <c r="S95" s="4">
        <f t="shared" si="81"/>
        <v>185</v>
      </c>
      <c r="U95" s="2">
        <f t="shared" si="105"/>
        <v>92</v>
      </c>
      <c r="V95" s="3">
        <f t="shared" si="82"/>
        <v>-77</v>
      </c>
      <c r="W95" s="4">
        <f t="shared" si="83"/>
        <v>190</v>
      </c>
      <c r="Y95" s="2">
        <f t="shared" si="106"/>
        <v>92</v>
      </c>
      <c r="Z95" s="3">
        <f t="shared" si="84"/>
        <v>-80</v>
      </c>
      <c r="AA95" s="4">
        <f t="shared" si="85"/>
        <v>200</v>
      </c>
      <c r="AC95" s="2">
        <f t="shared" si="107"/>
        <v>92</v>
      </c>
      <c r="AD95" s="3">
        <f t="shared" si="86"/>
        <v>-85</v>
      </c>
      <c r="AE95" s="4">
        <f t="shared" si="87"/>
        <v>210</v>
      </c>
    </row>
    <row r="96" spans="1:31" x14ac:dyDescent="0.25">
      <c r="Q96" s="2">
        <f t="shared" si="104"/>
        <v>93</v>
      </c>
      <c r="R96" s="3">
        <f t="shared" si="80"/>
        <v>-30</v>
      </c>
      <c r="S96" s="4">
        <f t="shared" si="81"/>
        <v>185</v>
      </c>
      <c r="U96" s="2">
        <f t="shared" si="105"/>
        <v>93</v>
      </c>
      <c r="V96" s="3">
        <f t="shared" si="82"/>
        <v>-61.599999999999909</v>
      </c>
      <c r="W96" s="4">
        <f t="shared" si="83"/>
        <v>190</v>
      </c>
      <c r="Y96" s="2">
        <f t="shared" si="106"/>
        <v>93</v>
      </c>
      <c r="Z96" s="3">
        <f t="shared" si="84"/>
        <v>-80</v>
      </c>
      <c r="AA96" s="4">
        <f t="shared" si="85"/>
        <v>200</v>
      </c>
      <c r="AC96" s="2">
        <f t="shared" si="107"/>
        <v>93</v>
      </c>
      <c r="AD96" s="3">
        <f t="shared" si="86"/>
        <v>-85</v>
      </c>
      <c r="AE96" s="4">
        <f t="shared" si="87"/>
        <v>210</v>
      </c>
    </row>
    <row r="97" spans="17:31" x14ac:dyDescent="0.25">
      <c r="Q97" s="2">
        <f t="shared" si="104"/>
        <v>94</v>
      </c>
      <c r="R97" s="3">
        <f t="shared" si="80"/>
        <v>-15</v>
      </c>
      <c r="S97" s="4">
        <f t="shared" si="81"/>
        <v>185</v>
      </c>
      <c r="U97" s="2">
        <f t="shared" si="105"/>
        <v>94</v>
      </c>
      <c r="V97" s="3">
        <f t="shared" si="82"/>
        <v>-46.199999999999818</v>
      </c>
      <c r="W97" s="4">
        <f t="shared" si="83"/>
        <v>190</v>
      </c>
      <c r="Y97" s="2">
        <f t="shared" si="106"/>
        <v>94</v>
      </c>
      <c r="Z97" s="3">
        <f t="shared" si="84"/>
        <v>-80</v>
      </c>
      <c r="AA97" s="4">
        <f t="shared" si="85"/>
        <v>200</v>
      </c>
      <c r="AC97" s="2">
        <f t="shared" si="107"/>
        <v>94</v>
      </c>
      <c r="AD97" s="3">
        <f t="shared" si="86"/>
        <v>-85</v>
      </c>
      <c r="AE97" s="4">
        <f t="shared" si="87"/>
        <v>210</v>
      </c>
    </row>
    <row r="98" spans="17:31" x14ac:dyDescent="0.25">
      <c r="Q98" s="2">
        <f t="shared" si="104"/>
        <v>95</v>
      </c>
      <c r="R98" s="3">
        <f t="shared" si="80"/>
        <v>0</v>
      </c>
      <c r="S98" s="4">
        <f t="shared" si="81"/>
        <v>185</v>
      </c>
      <c r="U98" s="2">
        <f t="shared" si="105"/>
        <v>95</v>
      </c>
      <c r="V98" s="3">
        <f t="shared" si="82"/>
        <v>-30.799999999999955</v>
      </c>
      <c r="W98" s="4">
        <f t="shared" si="83"/>
        <v>190</v>
      </c>
      <c r="Y98" s="2">
        <f t="shared" si="106"/>
        <v>95</v>
      </c>
      <c r="Z98" s="3">
        <f t="shared" si="84"/>
        <v>-80</v>
      </c>
      <c r="AA98" s="4">
        <f t="shared" si="85"/>
        <v>200</v>
      </c>
      <c r="AC98" s="2">
        <f t="shared" si="107"/>
        <v>95</v>
      </c>
      <c r="AD98" s="3">
        <f t="shared" si="86"/>
        <v>-85</v>
      </c>
      <c r="AE98" s="4">
        <f t="shared" si="87"/>
        <v>210</v>
      </c>
    </row>
    <row r="99" spans="17:31" x14ac:dyDescent="0.25">
      <c r="Q99" s="2">
        <f t="shared" si="104"/>
        <v>96</v>
      </c>
      <c r="R99" s="3">
        <f t="shared" ref="R99:R103" si="108">IF(Q99&lt;LimitSocCha,
       IF(Q99&lt;CutoffSocCha,
                                 MaxIContCha,
                                 Q99*(MaxIContCha/(+CutoffSocCha-LimitSocCha))+(MaxIContCha*LimitSocCha/(-CutoffSocCha+LimitSocCha))
        ),
   0)</f>
        <v>0</v>
      </c>
      <c r="S99" s="4">
        <f t="shared" si="81"/>
        <v>185</v>
      </c>
      <c r="U99" s="2">
        <f t="shared" si="105"/>
        <v>96</v>
      </c>
      <c r="V99" s="3">
        <f t="shared" ref="V99:V103" si="109">IF(U99&lt;LimitSocCha_Warning,
       IF(U99&lt;CutoffSocCha_Warning,
                                 MaxIContCha_Warning,
                                 U99*(MaxIContCha_Warning/(+CutoffSocCha_Warning-LimitSocCha_Warning))+(MaxIContCha_Warning*LimitSocCha_Warning/(-CutoffSocCha_Warning+LimitSocCha_Warning))
        ),
   0)</f>
        <v>-15.399999999999864</v>
      </c>
      <c r="W99" s="4">
        <f t="shared" si="83"/>
        <v>190</v>
      </c>
      <c r="Y99" s="2">
        <f t="shared" si="106"/>
        <v>96</v>
      </c>
      <c r="Z99" s="3">
        <f t="shared" ref="Z99:Z103" si="110">IF(Y99&lt;LimitSocCha_Alarm,
       IF(Y99&lt;CutoffSocCha_Alarm,
                                 MaxIContCha_Alarm,
                                 Y99*(MaxIContCha_Alarm/(+CutoffSocCha_Alarm-LimitSocCha_Alarm))+(MaxIContCha_Alarm*LimitSocCha_Alarm/(-CutoffSocCha_Alarm+LimitSocCha_Alarm))
        ),
   0)</f>
        <v>-53.333333333333485</v>
      </c>
      <c r="AA99" s="4">
        <f t="shared" si="85"/>
        <v>200</v>
      </c>
      <c r="AC99" s="2">
        <f t="shared" si="107"/>
        <v>96</v>
      </c>
      <c r="AD99" s="3">
        <f t="shared" ref="AD99:AD103" si="111">IF(AC99&lt;LimitSocCha_Error,
       IF(AC99&lt;CutoffSocCha_Error,
                                 MaxIContCha_Error,
                                 AC99*(MaxIContCha_Error/(+CutoffSocCha_Error-LimitSocCha_Error))+(MaxIContCha_Error*LimitSocCha_Error/(-CutoffSocCha_Error+LimitSocCha_Error))
        ),
   0)</f>
        <v>-85</v>
      </c>
      <c r="AE99" s="4">
        <f t="shared" si="87"/>
        <v>210</v>
      </c>
    </row>
    <row r="100" spans="17:31" x14ac:dyDescent="0.25">
      <c r="Q100" s="2">
        <f>Q99+1</f>
        <v>97</v>
      </c>
      <c r="R100" s="3">
        <f t="shared" si="108"/>
        <v>0</v>
      </c>
      <c r="S100" s="4">
        <f t="shared" si="81"/>
        <v>185</v>
      </c>
      <c r="U100" s="2">
        <f>U99+1</f>
        <v>97</v>
      </c>
      <c r="V100" s="3">
        <f t="shared" si="109"/>
        <v>0</v>
      </c>
      <c r="W100" s="4">
        <f t="shared" si="83"/>
        <v>190</v>
      </c>
      <c r="Y100" s="2">
        <f>Y99+1</f>
        <v>97</v>
      </c>
      <c r="Z100" s="3">
        <f t="shared" si="110"/>
        <v>-26.666666666666515</v>
      </c>
      <c r="AA100" s="4">
        <f t="shared" si="85"/>
        <v>200</v>
      </c>
      <c r="AC100" s="2">
        <f>AC99+1</f>
        <v>97</v>
      </c>
      <c r="AD100" s="3">
        <f t="shared" si="111"/>
        <v>-56.66666666666697</v>
      </c>
      <c r="AE100" s="4">
        <f t="shared" si="87"/>
        <v>210</v>
      </c>
    </row>
    <row r="101" spans="17:31" x14ac:dyDescent="0.25">
      <c r="Q101" s="2">
        <f t="shared" si="104"/>
        <v>98</v>
      </c>
      <c r="R101" s="3">
        <f t="shared" si="108"/>
        <v>0</v>
      </c>
      <c r="S101" s="4">
        <f t="shared" si="81"/>
        <v>185</v>
      </c>
      <c r="U101" s="2">
        <f t="shared" si="105"/>
        <v>98</v>
      </c>
      <c r="V101" s="3">
        <f t="shared" si="109"/>
        <v>0</v>
      </c>
      <c r="W101" s="4">
        <f t="shared" si="83"/>
        <v>190</v>
      </c>
      <c r="Y101" s="2">
        <f t="shared" si="106"/>
        <v>98</v>
      </c>
      <c r="Z101" s="3">
        <f t="shared" si="110"/>
        <v>0</v>
      </c>
      <c r="AA101" s="4">
        <f t="shared" si="85"/>
        <v>200</v>
      </c>
      <c r="AC101" s="2">
        <f t="shared" si="107"/>
        <v>98</v>
      </c>
      <c r="AD101" s="3">
        <f t="shared" si="111"/>
        <v>-28.333333333333485</v>
      </c>
      <c r="AE101" s="4">
        <f t="shared" si="87"/>
        <v>210</v>
      </c>
    </row>
    <row r="102" spans="17:31" x14ac:dyDescent="0.25">
      <c r="Q102" s="2">
        <f t="shared" si="104"/>
        <v>99</v>
      </c>
      <c r="R102" s="3">
        <f t="shared" si="108"/>
        <v>0</v>
      </c>
      <c r="S102" s="4">
        <f t="shared" si="81"/>
        <v>185</v>
      </c>
      <c r="U102" s="2">
        <f t="shared" si="105"/>
        <v>99</v>
      </c>
      <c r="V102" s="3">
        <f t="shared" si="109"/>
        <v>0</v>
      </c>
      <c r="W102" s="4">
        <f t="shared" si="83"/>
        <v>190</v>
      </c>
      <c r="Y102" s="2">
        <f t="shared" si="106"/>
        <v>99</v>
      </c>
      <c r="Z102" s="3">
        <f t="shared" si="110"/>
        <v>0</v>
      </c>
      <c r="AA102" s="4">
        <f t="shared" si="85"/>
        <v>200</v>
      </c>
      <c r="AC102" s="2">
        <f t="shared" si="107"/>
        <v>99</v>
      </c>
      <c r="AD102" s="3">
        <f t="shared" si="111"/>
        <v>0</v>
      </c>
      <c r="AE102" s="4">
        <f t="shared" si="87"/>
        <v>210</v>
      </c>
    </row>
    <row r="103" spans="17:31" x14ac:dyDescent="0.25">
      <c r="Q103" s="2">
        <f t="shared" si="104"/>
        <v>100</v>
      </c>
      <c r="R103" s="3">
        <f t="shared" si="108"/>
        <v>0</v>
      </c>
      <c r="S103" s="4">
        <f t="shared" si="81"/>
        <v>185</v>
      </c>
      <c r="U103" s="2">
        <f t="shared" si="105"/>
        <v>100</v>
      </c>
      <c r="V103" s="3">
        <f t="shared" si="109"/>
        <v>0</v>
      </c>
      <c r="W103" s="4">
        <f t="shared" si="83"/>
        <v>190</v>
      </c>
      <c r="Y103" s="2">
        <f t="shared" si="106"/>
        <v>100</v>
      </c>
      <c r="Z103" s="3">
        <f t="shared" si="110"/>
        <v>0</v>
      </c>
      <c r="AA103" s="4">
        <f t="shared" si="85"/>
        <v>200</v>
      </c>
      <c r="AC103" s="2">
        <f t="shared" si="107"/>
        <v>100</v>
      </c>
      <c r="AD103" s="3">
        <f t="shared" si="111"/>
        <v>0</v>
      </c>
      <c r="AE103" s="4">
        <f t="shared" si="87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52" customWidth="1"/>
    <col min="4" max="4" width="13.85546875" bestFit="1" customWidth="1"/>
    <col min="5" max="5" width="11.7109375" bestFit="1" customWidth="1"/>
    <col min="6" max="6" width="10.7109375" bestFit="1" customWidth="1"/>
  </cols>
  <sheetData>
    <row r="1" spans="1:6" x14ac:dyDescent="0.25">
      <c r="A1" s="1" t="s">
        <v>1</v>
      </c>
      <c r="D1" t="s">
        <v>23</v>
      </c>
      <c r="E1" t="s">
        <v>24</v>
      </c>
      <c r="F1" t="s">
        <v>25</v>
      </c>
    </row>
    <row r="2" spans="1:6" x14ac:dyDescent="0.25">
      <c r="A2" t="s">
        <v>3</v>
      </c>
      <c r="B2">
        <v>185</v>
      </c>
      <c r="D2">
        <v>190</v>
      </c>
      <c r="E2">
        <v>200</v>
      </c>
      <c r="F2">
        <v>210</v>
      </c>
    </row>
    <row r="3" spans="1:6" x14ac:dyDescent="0.25">
      <c r="A3" t="s">
        <v>2</v>
      </c>
      <c r="B3">
        <v>-75</v>
      </c>
      <c r="D3">
        <v>-77</v>
      </c>
      <c r="E3">
        <v>-80</v>
      </c>
      <c r="F3">
        <v>-85</v>
      </c>
    </row>
    <row r="4" spans="1:6" x14ac:dyDescent="0.25">
      <c r="A4" t="s">
        <v>22</v>
      </c>
      <c r="B4">
        <v>25</v>
      </c>
      <c r="D4">
        <v>25</v>
      </c>
      <c r="E4">
        <v>25</v>
      </c>
      <c r="F4">
        <v>25</v>
      </c>
    </row>
    <row r="5" spans="1:6" x14ac:dyDescent="0.25">
      <c r="A5" t="s">
        <v>16</v>
      </c>
      <c r="B5">
        <v>45</v>
      </c>
      <c r="D5">
        <v>45</v>
      </c>
      <c r="E5">
        <v>45</v>
      </c>
      <c r="F5">
        <v>45</v>
      </c>
    </row>
    <row r="6" spans="1:6" x14ac:dyDescent="0.25">
      <c r="A6" t="s">
        <v>17</v>
      </c>
      <c r="B6">
        <v>35</v>
      </c>
      <c r="D6">
        <v>35</v>
      </c>
      <c r="E6">
        <v>35</v>
      </c>
      <c r="F6">
        <v>35</v>
      </c>
    </row>
    <row r="7" spans="1:6" x14ac:dyDescent="0.25">
      <c r="A7" t="s">
        <v>18</v>
      </c>
      <c r="B7">
        <v>50</v>
      </c>
      <c r="D7">
        <v>53</v>
      </c>
      <c r="E7">
        <v>55</v>
      </c>
      <c r="F7">
        <v>57</v>
      </c>
    </row>
    <row r="8" spans="1:6" x14ac:dyDescent="0.25">
      <c r="A8" t="s">
        <v>19</v>
      </c>
      <c r="B8">
        <v>40</v>
      </c>
      <c r="D8">
        <v>43</v>
      </c>
      <c r="E8">
        <v>45</v>
      </c>
      <c r="F8">
        <v>47</v>
      </c>
    </row>
    <row r="9" spans="1:6" x14ac:dyDescent="0.25">
      <c r="A9" t="s">
        <v>12</v>
      </c>
      <c r="B9">
        <v>25</v>
      </c>
      <c r="D9">
        <v>25</v>
      </c>
      <c r="E9">
        <v>25</v>
      </c>
      <c r="F9">
        <v>25</v>
      </c>
    </row>
    <row r="10" spans="1:6" x14ac:dyDescent="0.25">
      <c r="A10" t="s">
        <v>13</v>
      </c>
      <c r="B10">
        <v>20</v>
      </c>
      <c r="D10">
        <v>20</v>
      </c>
      <c r="E10">
        <v>20</v>
      </c>
      <c r="F10">
        <v>20</v>
      </c>
    </row>
    <row r="11" spans="1:6" x14ac:dyDescent="0.25">
      <c r="A11" t="s">
        <v>14</v>
      </c>
      <c r="B11">
        <v>-5</v>
      </c>
      <c r="D11">
        <v>-8</v>
      </c>
      <c r="E11">
        <v>-10</v>
      </c>
      <c r="F11">
        <v>-12</v>
      </c>
    </row>
    <row r="12" spans="1:6" x14ac:dyDescent="0.25">
      <c r="A12" t="s">
        <v>15</v>
      </c>
      <c r="B12">
        <v>15</v>
      </c>
      <c r="D12">
        <v>12</v>
      </c>
      <c r="E12">
        <v>10</v>
      </c>
      <c r="F12">
        <v>8</v>
      </c>
    </row>
    <row r="14" spans="1:6" x14ac:dyDescent="0.25">
      <c r="A14" t="s">
        <v>6</v>
      </c>
      <c r="B14">
        <v>15</v>
      </c>
      <c r="D14">
        <v>13</v>
      </c>
      <c r="E14">
        <v>10</v>
      </c>
      <c r="F14">
        <v>7</v>
      </c>
    </row>
    <row r="15" spans="1:6" x14ac:dyDescent="0.25">
      <c r="A15" t="s">
        <v>5</v>
      </c>
      <c r="B15">
        <v>90</v>
      </c>
      <c r="D15">
        <v>92</v>
      </c>
      <c r="E15">
        <v>95</v>
      </c>
      <c r="F15">
        <v>96</v>
      </c>
    </row>
    <row r="16" spans="1:6" x14ac:dyDescent="0.25">
      <c r="A16" t="s">
        <v>4</v>
      </c>
      <c r="B16">
        <v>11</v>
      </c>
      <c r="D16">
        <v>10</v>
      </c>
      <c r="E16">
        <v>7</v>
      </c>
      <c r="F16">
        <v>5</v>
      </c>
    </row>
    <row r="17" spans="1:6" x14ac:dyDescent="0.25">
      <c r="A17" t="s">
        <v>7</v>
      </c>
      <c r="B17">
        <v>95</v>
      </c>
      <c r="D17">
        <v>97</v>
      </c>
      <c r="E17">
        <v>98</v>
      </c>
      <c r="F17">
        <v>99</v>
      </c>
    </row>
    <row r="19" spans="1:6" x14ac:dyDescent="0.25">
      <c r="A19" t="s">
        <v>8</v>
      </c>
      <c r="B19">
        <v>3.25</v>
      </c>
      <c r="D19">
        <v>3.2</v>
      </c>
      <c r="E19">
        <v>3.1</v>
      </c>
      <c r="F19">
        <v>3.1</v>
      </c>
    </row>
    <row r="20" spans="1:6" x14ac:dyDescent="0.25">
      <c r="A20" t="s">
        <v>9</v>
      </c>
      <c r="B20">
        <v>3.8</v>
      </c>
      <c r="D20">
        <v>3.85</v>
      </c>
      <c r="E20">
        <v>3.9</v>
      </c>
      <c r="F20">
        <v>4</v>
      </c>
    </row>
    <row r="21" spans="1:6" x14ac:dyDescent="0.25">
      <c r="A21" t="s">
        <v>10</v>
      </c>
      <c r="B21">
        <v>3</v>
      </c>
      <c r="D21">
        <v>2.9</v>
      </c>
      <c r="E21">
        <v>2.8</v>
      </c>
      <c r="F21">
        <v>2.75</v>
      </c>
    </row>
    <row r="22" spans="1:6" x14ac:dyDescent="0.25">
      <c r="A22" t="s">
        <v>11</v>
      </c>
      <c r="B22">
        <v>4</v>
      </c>
      <c r="D22">
        <v>4.05</v>
      </c>
      <c r="E22">
        <v>4.0999999999999996</v>
      </c>
      <c r="F22">
        <v>4.1500000000000004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07E148A5-FC32-4CD6-88E4-21F09E68CCF7}"/>
</file>

<file path=customXml/itemProps2.xml><?xml version="1.0" encoding="utf-8"?>
<ds:datastoreItem xmlns:ds="http://schemas.openxmlformats.org/officeDocument/2006/customXml" ds:itemID="{52D1A2E5-5DF1-4DBE-9650-413C98688498}"/>
</file>

<file path=customXml/itemProps3.xml><?xml version="1.0" encoding="utf-8"?>
<ds:datastoreItem xmlns:ds="http://schemas.openxmlformats.org/officeDocument/2006/customXml" ds:itemID="{C9886DA4-3A6F-4E9A-BFC7-C358015A825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78</vt:i4>
      </vt:variant>
    </vt:vector>
  </HeadingPairs>
  <TitlesOfParts>
    <vt:vector size="84" baseType="lpstr">
      <vt:lpstr>SoF</vt:lpstr>
      <vt:lpstr>Parameter</vt:lpstr>
      <vt:lpstr>Tabelle3</vt:lpstr>
      <vt:lpstr>DiagrammTemp</vt:lpstr>
      <vt:lpstr>DiagrammVoltage</vt:lpstr>
      <vt:lpstr>DiagrammSoC</vt:lpstr>
      <vt:lpstr>asdf</vt:lpstr>
      <vt:lpstr>CutoffSocCha</vt:lpstr>
      <vt:lpstr>CutoffSocCha_Alarm</vt:lpstr>
      <vt:lpstr>CutoffSocCha_Error</vt:lpstr>
      <vt:lpstr>CutoffSocCha_Warning</vt:lpstr>
      <vt:lpstr>CutoffSocDis</vt:lpstr>
      <vt:lpstr>CutoffSocDis_Alarm</vt:lpstr>
      <vt:lpstr>CutoffSocDis_Error</vt:lpstr>
      <vt:lpstr>CutoffSocDis_Warning</vt:lpstr>
      <vt:lpstr>CutoffTempHighCha</vt:lpstr>
      <vt:lpstr>CutoffTempHighCha_Alarm</vt:lpstr>
      <vt:lpstr>CutoffTempHighCha_Error</vt:lpstr>
      <vt:lpstr>CutoffTempHighCha_Warning</vt:lpstr>
      <vt:lpstr>CutoffTempHighDis</vt:lpstr>
      <vt:lpstr>CutoffTempHighDis_Alarm</vt:lpstr>
      <vt:lpstr>CutoffTempHighDis_Error</vt:lpstr>
      <vt:lpstr>CutoffTempHighDis_Warning</vt:lpstr>
      <vt:lpstr>CutoffTempLowCha</vt:lpstr>
      <vt:lpstr>CutoffTempLowCha_Alarm</vt:lpstr>
      <vt:lpstr>CutoffTempLowCha_Error</vt:lpstr>
      <vt:lpstr>CutoffTempLowCha_Warning</vt:lpstr>
      <vt:lpstr>CutoffTempLowDis</vt:lpstr>
      <vt:lpstr>CutoffTempLowDis_Alarm</vt:lpstr>
      <vt:lpstr>CutoffTempLowDis_Error</vt:lpstr>
      <vt:lpstr>CutoffTempLowDis_Warning</vt:lpstr>
      <vt:lpstr>CutoffVoltCha</vt:lpstr>
      <vt:lpstr>CutoffVoltCha_Alarm</vt:lpstr>
      <vt:lpstr>CutoffVoltCha_Error</vt:lpstr>
      <vt:lpstr>CutoffVoltCha_Warning</vt:lpstr>
      <vt:lpstr>CutoffVoltDis</vt:lpstr>
      <vt:lpstr>CutoffVoltDis_Alarm</vt:lpstr>
      <vt:lpstr>CutoffVoltDis_Error</vt:lpstr>
      <vt:lpstr>CutoffVoltDis_Warning</vt:lpstr>
      <vt:lpstr>LimitSocCha</vt:lpstr>
      <vt:lpstr>LimitSocCha_Alarm</vt:lpstr>
      <vt:lpstr>LimitSocCha_Error</vt:lpstr>
      <vt:lpstr>LimitSocCha_Warning</vt:lpstr>
      <vt:lpstr>LimitSocDis</vt:lpstr>
      <vt:lpstr>LimitSocDis_Alarm</vt:lpstr>
      <vt:lpstr>LimitSocDis_Error</vt:lpstr>
      <vt:lpstr>LimitSocDis_Warning</vt:lpstr>
      <vt:lpstr>LimitTempHighCha</vt:lpstr>
      <vt:lpstr>LimitTempHighCha_Alarm</vt:lpstr>
      <vt:lpstr>LimitTempHighCha_Error</vt:lpstr>
      <vt:lpstr>LimitTempHighCha_Warning</vt:lpstr>
      <vt:lpstr>LimitTempHighDis</vt:lpstr>
      <vt:lpstr>LimitTempHighDis_Alarm</vt:lpstr>
      <vt:lpstr>LimitTempHighDis_Error</vt:lpstr>
      <vt:lpstr>LimitTempHighDis_Warning</vt:lpstr>
      <vt:lpstr>LimitTempLowCha</vt:lpstr>
      <vt:lpstr>LimitTempLowCha_Alarm</vt:lpstr>
      <vt:lpstr>LimitTempLowCha_Error</vt:lpstr>
      <vt:lpstr>LimitTempLowCha_Warning</vt:lpstr>
      <vt:lpstr>LimitTempLowDis</vt:lpstr>
      <vt:lpstr>LimitTempLowDis_Alarm</vt:lpstr>
      <vt:lpstr>LimitTempLowDis_Error</vt:lpstr>
      <vt:lpstr>LimitTempLowDis_Warning</vt:lpstr>
      <vt:lpstr>LimitVoltCha</vt:lpstr>
      <vt:lpstr>LimitVoltCha_Alarm</vt:lpstr>
      <vt:lpstr>LimitVoltCha_Error</vt:lpstr>
      <vt:lpstr>LimitVoltCha_Warning</vt:lpstr>
      <vt:lpstr>LimitVoltDis</vt:lpstr>
      <vt:lpstr>LimitVoltDis_Alarm</vt:lpstr>
      <vt:lpstr>LimitVoltDis_Error</vt:lpstr>
      <vt:lpstr>LimitVoltDis_Warning</vt:lpstr>
      <vt:lpstr>MaxIContCha</vt:lpstr>
      <vt:lpstr>MaxIContCha_Alarm</vt:lpstr>
      <vt:lpstr>MaxIContCha_Error</vt:lpstr>
      <vt:lpstr>MaxIContCha_Warning</vt:lpstr>
      <vt:lpstr>MaxIContDis</vt:lpstr>
      <vt:lpstr>MaxIContDis_Alarm</vt:lpstr>
      <vt:lpstr>MaxIContDis_Error</vt:lpstr>
      <vt:lpstr>MaxIContDis_Warning</vt:lpstr>
      <vt:lpstr>MaxILimpHome</vt:lpstr>
      <vt:lpstr>MaxILimpHome_Alarm</vt:lpstr>
      <vt:lpstr>MaxILimpHome_Error</vt:lpstr>
      <vt:lpstr>MaxILimpHome_Warning</vt:lpstr>
      <vt:lpstr>Parameter_Cut_off_Temperature_high_Discharge_Derating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</Properties>
</file>