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codeName="ThisWorkbook"/>
  <xr:revisionPtr revIDLastSave="0" documentId="13_ncr:1_{144F870B-4F1C-479A-B0A7-49FFDDFE75AF}" xr6:coauthVersionLast="47" xr6:coauthVersionMax="47" xr10:uidLastSave="{00000000-0000-0000-0000-000000000000}"/>
  <bookViews>
    <workbookView xWindow="28680" yWindow="-120" windowWidth="29040" windowHeight="16440" xr2:uid="{00000000-000D-0000-FFFF-FFFF00000000}"/>
  </bookViews>
  <sheets>
    <sheet name="ProjectSchedule" sheetId="11" r:id="rId1"/>
    <sheet name="About" sheetId="12" r:id="rId2"/>
    <sheet name="Feuil1" sheetId="13" r:id="rId3"/>
  </sheets>
  <definedNames>
    <definedName name="Display_Week">ProjectSchedule!$E$4</definedName>
    <definedName name="_xlnm.Print_Titles" localSheetId="0">ProjectSchedule!$4:$6</definedName>
    <definedName name="Project_Start">ProjectSchedule!$E$3</definedName>
    <definedName name="task_end" localSheetId="2">ProjectSchedule!$F1</definedName>
    <definedName name="task_end" localSheetId="0">ProjectSchedule!$F1</definedName>
    <definedName name="task_progress" localSheetId="2">ProjectSchedule!$D1</definedName>
    <definedName name="task_progress" localSheetId="0">ProjectSchedule!$D1</definedName>
    <definedName name="task_start" localSheetId="2">ProjectSchedule!$E1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9" i="13" l="1"/>
  <c r="F9" i="13"/>
  <c r="G9" i="13" s="1"/>
  <c r="H9" i="13" s="1"/>
  <c r="I9" i="13" s="1"/>
  <c r="J9" i="13" s="1"/>
  <c r="K9" i="13" s="1"/>
  <c r="L9" i="13" s="1"/>
  <c r="M9" i="13" s="1"/>
  <c r="N9" i="13" s="1"/>
  <c r="O9" i="13" s="1"/>
  <c r="P9" i="13" s="1"/>
  <c r="Q9" i="13" s="1"/>
  <c r="H8" i="11"/>
  <c r="H9" i="11"/>
  <c r="H10" i="11"/>
  <c r="H11" i="11"/>
  <c r="F19" i="11"/>
  <c r="F18" i="11"/>
  <c r="H15" i="11"/>
  <c r="F27" i="11"/>
  <c r="E28" i="11" s="1"/>
  <c r="F28" i="11" s="1"/>
  <c r="H26" i="11"/>
  <c r="F21" i="11"/>
  <c r="E22" i="11"/>
  <c r="F22" i="11" s="1"/>
  <c r="E23" i="11" s="1"/>
  <c r="F23" i="11" s="1"/>
  <c r="E29" i="11" l="1"/>
  <c r="H28" i="11"/>
  <c r="H34" i="11"/>
  <c r="H7" i="11"/>
  <c r="F29" i="11" l="1"/>
  <c r="H29" i="11" s="1"/>
  <c r="H27" i="11"/>
  <c r="E30" i="11" l="1"/>
  <c r="F30" i="11" s="1"/>
  <c r="E31" i="11" s="1"/>
  <c r="F31" i="11" s="1"/>
  <c r="H31" i="11"/>
  <c r="E13" i="11"/>
  <c r="H22" i="11" s="1"/>
  <c r="I5" i="11"/>
  <c r="H20" i="11"/>
  <c r="H16" i="11"/>
  <c r="H12" i="11"/>
  <c r="H30" i="11" l="1"/>
  <c r="E33" i="11"/>
  <c r="E32" i="11"/>
  <c r="F32" i="11" s="1"/>
  <c r="H32" i="11" s="1"/>
  <c r="H21" i="11"/>
  <c r="H13" i="11"/>
  <c r="F33" i="11" l="1"/>
  <c r="H33" i="11"/>
  <c r="H14" i="11"/>
  <c r="E24" i="11"/>
  <c r="F24" i="11" s="1"/>
  <c r="E25" i="11" s="1"/>
  <c r="F25" i="11" s="1"/>
  <c r="H23" i="11"/>
  <c r="H17" i="11"/>
  <c r="J5" i="11"/>
  <c r="K5" i="11" s="1"/>
  <c r="L5" i="11" s="1"/>
  <c r="M5" i="11" s="1"/>
  <c r="N5" i="11" s="1"/>
  <c r="O5" i="11" s="1"/>
  <c r="P5" i="11" s="1"/>
  <c r="I4" i="11"/>
  <c r="H24" i="11" l="1"/>
  <c r="H18" i="11"/>
  <c r="P4" i="11"/>
  <c r="Q5" i="11"/>
  <c r="R5" i="11" s="1"/>
  <c r="S5" i="11" s="1"/>
  <c r="T5" i="11" s="1"/>
  <c r="U5" i="11" s="1"/>
  <c r="V5" i="11" s="1"/>
  <c r="W5" i="11" s="1"/>
  <c r="H19" i="11" l="1"/>
  <c r="W4" i="11"/>
  <c r="X5" i="11"/>
  <c r="Y5" i="11" s="1"/>
  <c r="Z5" i="11" s="1"/>
  <c r="AA5" i="11" s="1"/>
  <c r="AB5" i="11" s="1"/>
  <c r="AC5" i="11" s="1"/>
  <c r="AD5" i="11" s="1"/>
  <c r="AE5" i="11" l="1"/>
  <c r="AF5" i="11" s="1"/>
  <c r="AG5" i="11" s="1"/>
  <c r="AH5" i="11" s="1"/>
  <c r="AI5" i="11" s="1"/>
  <c r="AJ5" i="11" s="1"/>
  <c r="AD4" i="11"/>
  <c r="AK5" i="11" l="1"/>
  <c r="AL5" i="11" s="1"/>
  <c r="AM5" i="11" s="1"/>
  <c r="AN5" i="11" s="1"/>
  <c r="AO5" i="11" s="1"/>
  <c r="AP5" i="11" s="1"/>
  <c r="AQ5" i="11" s="1"/>
  <c r="AR5" i="11" l="1"/>
  <c r="AS5" i="11" s="1"/>
  <c r="AK4" i="11"/>
  <c r="AT5" i="11" l="1"/>
  <c r="AR4" i="11"/>
  <c r="AU5" i="11" l="1"/>
  <c r="AV5" i="11" l="1"/>
  <c r="AW5" i="11" l="1"/>
  <c r="AX5" i="11" l="1"/>
  <c r="AY5" i="11" s="1"/>
  <c r="AZ5" i="11" l="1"/>
  <c r="AY4" i="11"/>
  <c r="BA5" i="11" l="1"/>
  <c r="BB5" i="11" l="1"/>
  <c r="BC5" i="11" l="1"/>
  <c r="BD5" i="11" l="1"/>
  <c r="BE5" i="11" l="1"/>
  <c r="BF5" i="11" l="1"/>
  <c r="BG5" i="11" l="1"/>
  <c r="BF4" i="11"/>
  <c r="BH5" i="11" l="1"/>
  <c r="BI5" i="11" l="1"/>
  <c r="BJ5" i="11" l="1"/>
  <c r="BK5" i="11" l="1"/>
  <c r="BL5" i="11" l="1"/>
</calcChain>
</file>

<file path=xl/sharedStrings.xml><?xml version="1.0" encoding="utf-8"?>
<sst xmlns="http://schemas.openxmlformats.org/spreadsheetml/2006/main" count="151" uniqueCount="74">
  <si>
    <t>Insert new rows ABOVE this one</t>
  </si>
  <si>
    <t>Project Start:</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</si>
  <si>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</si>
  <si>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</si>
  <si>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</si>
  <si>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</si>
  <si>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</si>
  <si>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</si>
  <si>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</si>
  <si>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</si>
  <si>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</si>
  <si>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</si>
  <si>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</si>
  <si>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</si>
  <si>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</si>
  <si>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</si>
  <si>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</si>
  <si>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</si>
  <si>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</si>
  <si>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</si>
  <si>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</si>
  <si>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</si>
  <si>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</si>
  <si>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</si>
  <si>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</si>
  <si>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</si>
  <si>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</si>
  <si>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</si>
  <si>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</si>
  <si>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</si>
  <si>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</si>
  <si>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</si>
  <si>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</si>
  <si>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</si>
  <si>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</si>
  <si>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HES-SO Valais Wallis</t>
  </si>
  <si>
    <t>S. van Kappel</t>
  </si>
  <si>
    <t>g</t>
  </si>
  <si>
    <t>M</t>
  </si>
  <si>
    <t>S</t>
  </si>
  <si>
    <t>Data</t>
  </si>
  <si>
    <t>Admin</t>
  </si>
  <si>
    <t>Hardware</t>
  </si>
  <si>
    <t>b</t>
  </si>
  <si>
    <t>r</t>
  </si>
  <si>
    <t>x</t>
  </si>
  <si>
    <t>Software</t>
  </si>
  <si>
    <t>Intermediate presentation</t>
  </si>
  <si>
    <t>Final report submission</t>
  </si>
  <si>
    <t>Diplomas work exhibition</t>
  </si>
  <si>
    <t>Transmission technology study</t>
  </si>
  <si>
    <t>Choice of technology</t>
  </si>
  <si>
    <t>Choice of components</t>
  </si>
  <si>
    <t xml:space="preserve">Report </t>
  </si>
  <si>
    <t>Sensor choice (by Valais Wallis Racing Team)</t>
  </si>
  <si>
    <t>Logs format</t>
  </si>
  <si>
    <t>Telemetry data format</t>
  </si>
  <si>
    <t>Bloc Diagram</t>
  </si>
  <si>
    <t>Schematic</t>
  </si>
  <si>
    <t>Tests and commissioning</t>
  </si>
  <si>
    <t>Routing</t>
  </si>
  <si>
    <t>WiFi transmission</t>
  </si>
  <si>
    <t>CANBUS interface</t>
  </si>
  <si>
    <t>Production</t>
  </si>
  <si>
    <t>T</t>
  </si>
  <si>
    <t>F</t>
  </si>
  <si>
    <t>W</t>
  </si>
  <si>
    <t>General Architecture</t>
  </si>
  <si>
    <t>Getting started with Zephyr and nRF7002 DK</t>
  </si>
  <si>
    <t>SD card control</t>
  </si>
  <si>
    <t>GPS control</t>
  </si>
  <si>
    <t>Telemetry for the Formula Student - Planning</t>
  </si>
  <si>
    <t>week</t>
  </si>
  <si>
    <t>Intermetidate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</si>
</sst>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8" formatCode="d"/>
    <numFmt numFmtId="171" formatCode="dd/mm/yyyy;@"/>
    <numFmt numFmtId="173" formatCode="[$-809]dd\ mmmm\ yyyy;@"/>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34998626667073579"/>
        <bgColor indexed="64"/>
      </patternFill>
    </fill>
    <fill>
      <patternFill patternType="solid">
        <fgColor theme="0" tint="-0.249977111117893"/>
        <bgColor indexed="64"/>
      </patternFill>
    </fill>
    <fill>
      <patternFill patternType="solid">
        <fgColor theme="1"/>
        <bgColor indexed="64"/>
      </patternFill>
    </fill>
    <fill>
      <patternFill patternType="solid">
        <fgColor theme="0"/>
        <bgColor indexed="64"/>
      </patternFill>
    </fill>
    <fill>
      <patternFill patternType="solid">
        <fgColor theme="3" tint="0.79998168889431442"/>
        <bgColor indexed="64"/>
      </patternFill>
    </fill>
  </fills>
  <borders count="2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3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8" fontId="11" fillId="6" borderId="0" xfId="0" applyNumberFormat="1" applyFont="1" applyFill="1" applyAlignment="1">
      <alignment horizontal="center" vertical="center"/>
    </xf>
    <xf numFmtId="168" fontId="11" fillId="6" borderId="6" xfId="0" applyNumberFormat="1" applyFont="1" applyFill="1" applyBorder="1" applyAlignment="1">
      <alignment horizontal="center" vertical="center"/>
    </xf>
    <xf numFmtId="168"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10" fillId="0" borderId="0" xfId="7" applyAlignment="1">
      <alignment vertical="top" wrapText="1"/>
    </xf>
    <xf numFmtId="14" fontId="8" fillId="2" borderId="2" xfId="0" applyNumberFormat="1" applyFont="1" applyFill="1" applyBorder="1" applyAlignment="1">
      <alignment horizontal="center" vertical="center"/>
    </xf>
    <xf numFmtId="14" fontId="9" fillId="3" borderId="2" xfId="10" applyNumberFormat="1" applyFill="1">
      <alignment horizontal="center" vertical="center"/>
    </xf>
    <xf numFmtId="14" fontId="9" fillId="4" borderId="2" xfId="10" applyNumberFormat="1" applyFill="1">
      <alignment horizontal="center" vertical="center"/>
    </xf>
    <xf numFmtId="14" fontId="9" fillId="9" borderId="2" xfId="10" applyNumberFormat="1" applyFill="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9" borderId="2" xfId="12" applyFont="1" applyFill="1">
      <alignment horizontal="left" vertical="center" indent="2"/>
    </xf>
    <xf numFmtId="0" fontId="22" fillId="0" borderId="0" xfId="0" applyFont="1"/>
    <xf numFmtId="0" fontId="22" fillId="0" borderId="10" xfId="0" applyFont="1" applyBorder="1"/>
    <xf numFmtId="0" fontId="22" fillId="0" borderId="2" xfId="0" applyFont="1" applyBorder="1" applyAlignment="1">
      <alignment horizontal="center" vertical="center"/>
    </xf>
    <xf numFmtId="0" fontId="22" fillId="2" borderId="2" xfId="0" applyFont="1" applyFill="1" applyBorder="1" applyAlignment="1">
      <alignment horizontal="center" vertical="center"/>
    </xf>
    <xf numFmtId="0" fontId="22" fillId="0" borderId="0" xfId="0" applyFont="1" applyAlignment="1">
      <alignment horizontal="right" vertical="center"/>
    </xf>
    <xf numFmtId="0" fontId="9" fillId="13" borderId="2" xfId="11" applyFill="1">
      <alignment horizontal="center" vertical="center"/>
    </xf>
    <xf numFmtId="9" fontId="5" fillId="13" borderId="2" xfId="2" applyFont="1" applyFill="1" applyBorder="1" applyAlignment="1">
      <alignment horizontal="center" vertical="center"/>
    </xf>
    <xf numFmtId="0" fontId="0" fillId="13" borderId="2" xfId="12" applyFont="1" applyFill="1">
      <alignment horizontal="left" vertical="center" indent="2"/>
    </xf>
    <xf numFmtId="14" fontId="9" fillId="13" borderId="2" xfId="10" applyNumberFormat="1" applyFill="1">
      <alignment horizontal="center" vertical="center"/>
    </xf>
    <xf numFmtId="0" fontId="6" fillId="12" borderId="2" xfId="0" applyFont="1" applyFill="1" applyBorder="1" applyAlignment="1">
      <alignment horizontal="left" vertical="center" indent="1"/>
    </xf>
    <xf numFmtId="0" fontId="9" fillId="12" borderId="2" xfId="11" applyFill="1">
      <alignment horizontal="center" vertical="center"/>
    </xf>
    <xf numFmtId="9" fontId="5" fillId="12" borderId="2" xfId="2" applyFont="1" applyFill="1" applyBorder="1" applyAlignment="1">
      <alignment horizontal="center" vertical="center"/>
    </xf>
    <xf numFmtId="165" fontId="0" fillId="12" borderId="2" xfId="0" applyNumberFormat="1" applyFill="1" applyBorder="1" applyAlignment="1">
      <alignment horizontal="center" vertical="center"/>
    </xf>
    <xf numFmtId="165" fontId="5" fillId="12" borderId="2" xfId="0" applyNumberFormat="1" applyFont="1" applyFill="1" applyBorder="1" applyAlignment="1">
      <alignment horizontal="center" vertical="center"/>
    </xf>
    <xf numFmtId="0" fontId="9" fillId="0" borderId="0" xfId="8">
      <alignment horizontal="right" indent="1"/>
    </xf>
    <xf numFmtId="0" fontId="0" fillId="0" borderId="0" xfId="0" applyBorder="1"/>
    <xf numFmtId="0" fontId="0" fillId="0" borderId="0" xfId="0" applyBorder="1" applyAlignment="1">
      <alignment horizontal="center"/>
    </xf>
    <xf numFmtId="173" fontId="5" fillId="15" borderId="0" xfId="10" applyNumberFormat="1" applyFont="1" applyFill="1" applyBorder="1" applyAlignment="1">
      <alignment horizontal="left"/>
    </xf>
    <xf numFmtId="173" fontId="0" fillId="6" borderId="4" xfId="0" applyNumberFormat="1" applyFill="1" applyBorder="1" applyAlignment="1">
      <alignment horizontal="left" vertical="center" wrapText="1" indent="1"/>
    </xf>
    <xf numFmtId="173" fontId="0" fillId="6" borderId="1" xfId="0" applyNumberFormat="1" applyFill="1" applyBorder="1" applyAlignment="1">
      <alignment horizontal="left" vertical="center" wrapText="1" indent="1"/>
    </xf>
    <xf numFmtId="173" fontId="0" fillId="6" borderId="5" xfId="0" applyNumberFormat="1" applyFill="1" applyBorder="1" applyAlignment="1">
      <alignment horizontal="left" vertical="center" wrapText="1" indent="1"/>
    </xf>
    <xf numFmtId="0" fontId="0" fillId="0" borderId="0" xfId="0" applyFill="1" applyBorder="1"/>
    <xf numFmtId="171" fontId="0" fillId="0" borderId="0" xfId="0" applyNumberFormat="1" applyFill="1" applyBorder="1"/>
    <xf numFmtId="0" fontId="0" fillId="0" borderId="11" xfId="0" applyBorder="1"/>
    <xf numFmtId="0" fontId="0" fillId="0" borderId="12" xfId="0" applyBorder="1"/>
    <xf numFmtId="0" fontId="0" fillId="0" borderId="13" xfId="0" applyFill="1" applyBorder="1"/>
    <xf numFmtId="0" fontId="0" fillId="0" borderId="13" xfId="0" applyBorder="1"/>
    <xf numFmtId="0" fontId="0" fillId="0" borderId="14" xfId="0" applyFill="1" applyBorder="1"/>
    <xf numFmtId="171" fontId="0" fillId="0" borderId="15" xfId="0" applyNumberFormat="1" applyFill="1" applyBorder="1"/>
    <xf numFmtId="171" fontId="0" fillId="0" borderId="16" xfId="0" applyNumberFormat="1" applyFill="1" applyBorder="1"/>
    <xf numFmtId="0" fontId="0" fillId="0" borderId="19" xfId="0" applyBorder="1"/>
    <xf numFmtId="0" fontId="0" fillId="0" borderId="20" xfId="0" applyBorder="1"/>
    <xf numFmtId="0" fontId="0" fillId="0" borderId="18" xfId="0" applyBorder="1"/>
    <xf numFmtId="0" fontId="6" fillId="7" borderId="21" xfId="0" applyFont="1" applyFill="1" applyBorder="1" applyAlignment="1">
      <alignment horizontal="left" vertical="center" indent="1"/>
    </xf>
    <xf numFmtId="0" fontId="9" fillId="7" borderId="22" xfId="11" applyFill="1" applyBorder="1">
      <alignment horizontal="center" vertical="center"/>
    </xf>
    <xf numFmtId="0" fontId="6" fillId="5" borderId="21" xfId="0" applyFont="1" applyFill="1" applyBorder="1" applyAlignment="1">
      <alignment horizontal="left" vertical="center" indent="1"/>
    </xf>
    <xf numFmtId="0" fontId="9" fillId="5" borderId="22" xfId="11" applyFill="1" applyBorder="1">
      <alignment horizontal="center" vertical="center"/>
    </xf>
    <xf numFmtId="0" fontId="6" fillId="8" borderId="21" xfId="0" applyFont="1" applyFill="1" applyBorder="1" applyAlignment="1">
      <alignment horizontal="left" vertical="center" indent="1"/>
    </xf>
    <xf numFmtId="0" fontId="9" fillId="8" borderId="22" xfId="11" applyFill="1" applyBorder="1">
      <alignment horizontal="center" vertical="center"/>
    </xf>
    <xf numFmtId="0" fontId="6" fillId="12" borderId="21" xfId="0" applyFont="1" applyFill="1" applyBorder="1" applyAlignment="1">
      <alignment horizontal="left" vertical="center" indent="1"/>
    </xf>
    <xf numFmtId="0" fontId="9" fillId="12" borderId="22" xfId="11" applyFill="1" applyBorder="1">
      <alignment horizontal="center" vertical="center"/>
    </xf>
    <xf numFmtId="0" fontId="0" fillId="0" borderId="23" xfId="0" applyFill="1" applyBorder="1"/>
    <xf numFmtId="0" fontId="0" fillId="0" borderId="24" xfId="0" applyBorder="1"/>
    <xf numFmtId="9" fontId="5" fillId="7" borderId="22" xfId="2" applyFont="1" applyFill="1" applyBorder="1" applyAlignment="1">
      <alignment horizontal="center" vertical="center"/>
    </xf>
    <xf numFmtId="9" fontId="5" fillId="5" borderId="22" xfId="2" applyFont="1" applyFill="1" applyBorder="1" applyAlignment="1">
      <alignment horizontal="center" vertical="center"/>
    </xf>
    <xf numFmtId="9" fontId="5" fillId="8" borderId="22" xfId="2" applyFont="1" applyFill="1" applyBorder="1" applyAlignment="1">
      <alignment horizontal="center" vertical="center"/>
    </xf>
    <xf numFmtId="9" fontId="5" fillId="12" borderId="22" xfId="2" applyFont="1" applyFill="1" applyBorder="1" applyAlignment="1">
      <alignment horizontal="center" vertical="center"/>
    </xf>
    <xf numFmtId="171" fontId="0" fillId="0" borderId="17" xfId="0" applyNumberFormat="1" applyFill="1" applyBorder="1"/>
    <xf numFmtId="0" fontId="0" fillId="16" borderId="25" xfId="0" applyFill="1" applyBorder="1" applyAlignment="1">
      <alignment vertical="center"/>
    </xf>
    <xf numFmtId="0" fontId="0" fillId="16" borderId="26" xfId="0" applyFill="1" applyBorder="1" applyAlignment="1">
      <alignment vertical="center"/>
    </xf>
    <xf numFmtId="0" fontId="0" fillId="0" borderId="26" xfId="0" applyBorder="1" applyAlignment="1">
      <alignment vertical="center"/>
    </xf>
    <xf numFmtId="0" fontId="0" fillId="0" borderId="26" xfId="0" applyBorder="1"/>
    <xf numFmtId="0" fontId="0" fillId="0" borderId="27" xfId="0" applyBorder="1"/>
    <xf numFmtId="165" fontId="0" fillId="0" borderId="25" xfId="0" applyNumberFormat="1" applyFill="1" applyBorder="1" applyAlignment="1">
      <alignment horizontal="center" vertical="center"/>
    </xf>
    <xf numFmtId="165" fontId="5" fillId="0" borderId="26" xfId="0" applyNumberFormat="1" applyFont="1" applyFill="1" applyBorder="1" applyAlignment="1">
      <alignment horizontal="center" vertical="center"/>
    </xf>
    <xf numFmtId="0" fontId="0" fillId="5" borderId="26" xfId="0" applyFill="1" applyBorder="1"/>
    <xf numFmtId="0" fontId="0" fillId="8" borderId="26" xfId="0" applyFill="1" applyBorder="1"/>
    <xf numFmtId="0" fontId="0" fillId="8" borderId="27" xfId="0" applyFill="1" applyBorder="1"/>
    <xf numFmtId="0" fontId="0" fillId="0" borderId="25" xfId="0" applyFill="1" applyBorder="1"/>
    <xf numFmtId="0" fontId="0" fillId="0" borderId="26" xfId="0" applyFill="1" applyBorder="1"/>
    <xf numFmtId="0" fontId="0" fillId="14" borderId="26" xfId="0" applyFill="1" applyBorder="1"/>
  </cellXfs>
  <cellStyles count="13">
    <cellStyle name="Date" xfId="10" xr:uid="{229918B6-DD13-4F5A-97B9-305F7E002AA3}"/>
    <cellStyle name="Lien hypertexte" xfId="1" builtinId="8" customBuiltin="1"/>
    <cellStyle name="Milliers" xfId="4" builtinId="3" customBuiltin="1"/>
    <cellStyle name="Name" xfId="11" xr:uid="{B2D3C1EE-6B41-4801-AAFC-C2274E49E503}"/>
    <cellStyle name="Normal" xfId="0" builtinId="0"/>
    <cellStyle name="Pourcentage" xfId="2" builtinId="5"/>
    <cellStyle name="Project Start" xfId="9" xr:uid="{8EB8A09A-C31C-40A3-B2C1-9449520178B8}"/>
    <cellStyle name="Task" xfId="12" xr:uid="{6391D789-272B-4DD2-9BF3-2CDCF610FA41}"/>
    <cellStyle name="Titre" xfId="5" builtinId="15" customBuiltin="1"/>
    <cellStyle name="Titre 1" xfId="6" builtinId="16" customBuiltin="1"/>
    <cellStyle name="Titre 2" xfId="7" builtinId="17" customBuiltin="1"/>
    <cellStyle name="Titre 3" xfId="8" builtinId="18" customBuiltin="1"/>
    <cellStyle name="zHiddenText" xfId="3" xr:uid="{26E66EE6-E33F-4D77-BAE4-0FB4F5BBF673}"/>
  </cellStyles>
  <dxfs count="51">
    <dxf>
      <fill>
        <patternFill>
          <bgColor theme="3" tint="0.59996337778862885"/>
        </patternFill>
      </fill>
      <border>
        <left/>
        <right/>
      </border>
    </dxf>
    <dxf>
      <fill>
        <patternFill>
          <bgColor theme="0" tint="-0.34998626667073579"/>
        </patternFill>
      </fill>
    </dxf>
    <dxf>
      <fill>
        <patternFill>
          <bgColor theme="5"/>
        </patternFill>
      </fill>
      <border>
        <left/>
        <right/>
      </border>
    </dxf>
    <dxf>
      <fill>
        <patternFill>
          <bgColor theme="6"/>
        </patternFill>
      </fill>
      <border>
        <left/>
        <right/>
      </border>
    </dxf>
    <dxf>
      <fill>
        <patternFill>
          <bgColor theme="1"/>
        </patternFill>
      </fill>
      <border>
        <left/>
        <right/>
      </border>
    </dxf>
    <dxf>
      <border>
        <left style="thin">
          <color rgb="FFC00000"/>
        </left>
        <right style="thin">
          <color rgb="FFC00000"/>
        </right>
        <vertical/>
        <horizontal/>
      </border>
    </dxf>
    <dxf>
      <fill>
        <patternFill>
          <bgColor theme="3" tint="0.59996337778862885"/>
        </patternFill>
      </fill>
      <border>
        <left/>
        <right/>
      </border>
    </dxf>
    <dxf>
      <fill>
        <patternFill>
          <bgColor theme="0" tint="-0.34998626667073579"/>
        </patternFill>
      </fill>
    </dxf>
    <dxf>
      <fill>
        <patternFill>
          <bgColor theme="5"/>
        </patternFill>
      </fill>
      <border>
        <left/>
        <right/>
      </border>
    </dxf>
    <dxf>
      <fill>
        <patternFill>
          <bgColor theme="6"/>
        </patternFill>
      </fill>
      <border>
        <left/>
        <right/>
      </border>
    </dxf>
    <dxf>
      <fill>
        <patternFill>
          <bgColor theme="1"/>
        </patternFill>
      </fill>
      <border>
        <left/>
        <right/>
      </border>
    </dxf>
    <dxf>
      <border>
        <left style="thin">
          <color rgb="FFC00000"/>
        </left>
        <right style="thin">
          <color rgb="FFC00000"/>
        </right>
        <vertical/>
        <horizontal/>
      </border>
    </dxf>
    <dxf>
      <fill>
        <patternFill>
          <bgColor theme="3" tint="0.59996337778862885"/>
        </patternFill>
      </fill>
      <border>
        <left/>
        <right/>
      </border>
    </dxf>
    <dxf>
      <fill>
        <patternFill>
          <bgColor theme="0" tint="-0.34998626667073579"/>
        </patternFill>
      </fill>
    </dxf>
    <dxf>
      <fill>
        <patternFill>
          <bgColor theme="5"/>
        </patternFill>
      </fill>
      <border>
        <left/>
        <right/>
      </border>
    </dxf>
    <dxf>
      <fill>
        <patternFill>
          <bgColor theme="6"/>
        </patternFill>
      </fill>
      <border>
        <left/>
        <right/>
      </border>
    </dxf>
    <dxf>
      <fill>
        <patternFill>
          <bgColor theme="1"/>
        </patternFill>
      </fill>
      <border>
        <left/>
        <right/>
      </border>
    </dxf>
    <dxf>
      <border>
        <left style="thin">
          <color rgb="FFC00000"/>
        </left>
        <right style="thin">
          <color rgb="FFC00000"/>
        </right>
        <vertical/>
        <horizontal/>
      </border>
    </dxf>
    <dxf>
      <fill>
        <patternFill>
          <bgColor theme="3" tint="0.59996337778862885"/>
        </patternFill>
      </fill>
      <border>
        <left/>
        <right/>
      </border>
    </dxf>
    <dxf>
      <fill>
        <patternFill>
          <bgColor theme="0" tint="-0.34998626667073579"/>
        </patternFill>
      </fill>
    </dxf>
    <dxf>
      <fill>
        <patternFill>
          <bgColor theme="5"/>
        </patternFill>
      </fill>
      <border>
        <left/>
        <right/>
      </border>
    </dxf>
    <dxf>
      <fill>
        <patternFill>
          <bgColor theme="6"/>
        </patternFill>
      </fill>
      <border>
        <left/>
        <right/>
      </border>
    </dxf>
    <dxf>
      <fill>
        <patternFill>
          <bgColor theme="1"/>
        </patternFill>
      </fill>
      <border>
        <left/>
        <right/>
      </border>
    </dxf>
    <dxf>
      <border>
        <left style="thin">
          <color rgb="FFC00000"/>
        </left>
        <right style="thin">
          <color rgb="FFC00000"/>
        </right>
        <vertical/>
        <horizontal/>
      </border>
    </dxf>
    <dxf>
      <fill>
        <patternFill>
          <bgColor theme="3" tint="0.59996337778862885"/>
        </patternFill>
      </fill>
      <border>
        <left/>
        <right/>
      </border>
    </dxf>
    <dxf>
      <fill>
        <patternFill>
          <bgColor theme="0" tint="-0.34998626667073579"/>
        </patternFill>
      </fill>
    </dxf>
    <dxf>
      <fill>
        <patternFill>
          <bgColor theme="5"/>
        </patternFill>
      </fill>
      <border>
        <left/>
        <right/>
      </border>
    </dxf>
    <dxf>
      <fill>
        <patternFill>
          <bgColor theme="6"/>
        </patternFill>
      </fill>
      <border>
        <left/>
        <right/>
      </border>
    </dxf>
    <dxf>
      <fill>
        <patternFill>
          <bgColor theme="1"/>
        </patternFill>
      </fill>
      <border>
        <left/>
        <right/>
      </border>
    </dxf>
    <dxf>
      <border>
        <left style="thin">
          <color rgb="FFC00000"/>
        </left>
        <right style="thin">
          <color rgb="FFC00000"/>
        </right>
        <vertical/>
        <horizontal/>
      </border>
    </dxf>
    <dxf>
      <fill>
        <patternFill>
          <bgColor theme="3" tint="0.59996337778862885"/>
        </patternFill>
      </fill>
      <border>
        <left/>
        <right/>
      </border>
    </dxf>
    <dxf>
      <fill>
        <patternFill>
          <bgColor theme="0" tint="-0.34998626667073579"/>
        </patternFill>
      </fill>
    </dxf>
    <dxf>
      <fill>
        <patternFill>
          <bgColor theme="5"/>
        </patternFill>
      </fill>
      <border>
        <left/>
        <right/>
      </border>
    </dxf>
    <dxf>
      <fill>
        <patternFill>
          <bgColor theme="6"/>
        </patternFill>
      </fill>
      <border>
        <left/>
        <right/>
      </border>
    </dxf>
    <dxf>
      <fill>
        <patternFill>
          <bgColor theme="1"/>
        </patternFill>
      </fill>
      <border>
        <left/>
        <right/>
      </border>
    </dxf>
    <dxf>
      <border>
        <left style="thin">
          <color rgb="FFC00000"/>
        </left>
        <right style="thin">
          <color rgb="FFC00000"/>
        </right>
        <vertical/>
        <horizontal/>
      </border>
    </dxf>
    <dxf>
      <fill>
        <patternFill>
          <bgColor theme="3" tint="0.59996337778862885"/>
        </patternFill>
      </fill>
      <border>
        <left/>
        <right/>
      </border>
    </dxf>
    <dxf>
      <fill>
        <patternFill>
          <bgColor theme="0" tint="-0.34998626667073579"/>
        </patternFill>
      </fill>
    </dxf>
    <dxf>
      <fill>
        <patternFill>
          <bgColor theme="5"/>
        </patternFill>
      </fill>
      <border>
        <left/>
        <right/>
      </border>
    </dxf>
    <dxf>
      <fill>
        <patternFill>
          <bgColor theme="6"/>
        </patternFill>
      </fill>
      <border>
        <left/>
        <right/>
      </border>
    </dxf>
    <dxf>
      <fill>
        <patternFill>
          <bgColor theme="1"/>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31" fmlaLink="$E$4" horiz="1" max="12" min="1" page="10" val="7"/>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23</xdr:col>
          <xdr:colOff>57150</xdr:colOff>
          <xdr:row>1</xdr:row>
          <xdr:rowOff>209550</xdr:rowOff>
        </xdr:from>
        <xdr:to>
          <xdr:col>49</xdr:col>
          <xdr:colOff>133350</xdr:colOff>
          <xdr:row>2</xdr:row>
          <xdr:rowOff>123825</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7"/>
  <sheetViews>
    <sheetView showGridLines="0" tabSelected="1" showRuler="0" zoomScaleNormal="100" zoomScalePageLayoutView="70" workbookViewId="0">
      <pane ySplit="6" topLeftCell="A8" activePane="bottomLeft" state="frozen"/>
      <selection pane="bottomLeft" activeCell="V2" sqref="V2"/>
    </sheetView>
  </sheetViews>
  <sheetFormatPr baseColWidth="10" defaultColWidth="8.7265625" defaultRowHeight="30" customHeight="1" x14ac:dyDescent="0.35"/>
  <cols>
    <col min="1" max="1" width="2.6328125" style="49" customWidth="1"/>
    <col min="2" max="2" width="19.81640625" customWidth="1"/>
    <col min="3" max="3" width="30.6328125" customWidth="1"/>
    <col min="4" max="4" width="10.90625" customWidth="1"/>
    <col min="5" max="5" width="10.453125" style="5" customWidth="1"/>
    <col min="6" max="6" width="10.453125" customWidth="1"/>
    <col min="7" max="7" width="2.6328125" style="73" customWidth="1"/>
    <col min="8" max="8" width="4.26953125" hidden="1" customWidth="1"/>
    <col min="9" max="64" width="2.54296875" customWidth="1"/>
    <col min="69" max="70" width="10.36328125"/>
  </cols>
  <sheetData>
    <row r="1" spans="1:64" ht="30" customHeight="1" x14ac:dyDescent="0.65">
      <c r="A1" s="50" t="s">
        <v>25</v>
      </c>
      <c r="B1" s="53" t="s">
        <v>71</v>
      </c>
      <c r="C1" s="1"/>
      <c r="D1" s="2"/>
      <c r="E1" s="4"/>
      <c r="F1" s="38"/>
      <c r="H1" s="2"/>
      <c r="I1" s="62"/>
    </row>
    <row r="2" spans="1:64" ht="30" customHeight="1" x14ac:dyDescent="0.45">
      <c r="A2" s="49" t="s">
        <v>22</v>
      </c>
      <c r="B2" s="54" t="s">
        <v>35</v>
      </c>
      <c r="F2" s="88"/>
      <c r="I2" s="63"/>
    </row>
    <row r="3" spans="1:64" ht="30" customHeight="1" x14ac:dyDescent="0.35">
      <c r="A3" s="49" t="s">
        <v>32</v>
      </c>
      <c r="B3" s="65" t="s">
        <v>36</v>
      </c>
      <c r="C3" s="87" t="s">
        <v>1</v>
      </c>
      <c r="D3" s="87"/>
      <c r="E3" s="90">
        <v>45061</v>
      </c>
      <c r="F3" s="90"/>
    </row>
    <row r="4" spans="1:64" ht="30" customHeight="1" x14ac:dyDescent="0.35">
      <c r="A4" s="50" t="s">
        <v>26</v>
      </c>
      <c r="C4" s="87" t="s">
        <v>6</v>
      </c>
      <c r="D4" s="87"/>
      <c r="E4" s="89">
        <v>7</v>
      </c>
      <c r="I4" s="91">
        <f>I5</f>
        <v>45103</v>
      </c>
      <c r="J4" s="92"/>
      <c r="K4" s="92"/>
      <c r="L4" s="92"/>
      <c r="M4" s="92"/>
      <c r="N4" s="92"/>
      <c r="O4" s="93"/>
      <c r="P4" s="91">
        <f>P5</f>
        <v>45110</v>
      </c>
      <c r="Q4" s="92"/>
      <c r="R4" s="92"/>
      <c r="S4" s="92"/>
      <c r="T4" s="92"/>
      <c r="U4" s="92"/>
      <c r="V4" s="93"/>
      <c r="W4" s="91">
        <f>W5</f>
        <v>45117</v>
      </c>
      <c r="X4" s="92"/>
      <c r="Y4" s="92"/>
      <c r="Z4" s="92"/>
      <c r="AA4" s="92"/>
      <c r="AB4" s="92"/>
      <c r="AC4" s="93"/>
      <c r="AD4" s="91">
        <f>AD5</f>
        <v>45124</v>
      </c>
      <c r="AE4" s="92"/>
      <c r="AF4" s="92"/>
      <c r="AG4" s="92"/>
      <c r="AH4" s="92"/>
      <c r="AI4" s="92"/>
      <c r="AJ4" s="93"/>
      <c r="AK4" s="91">
        <f>AK5</f>
        <v>45131</v>
      </c>
      <c r="AL4" s="92"/>
      <c r="AM4" s="92"/>
      <c r="AN4" s="92"/>
      <c r="AO4" s="92"/>
      <c r="AP4" s="92"/>
      <c r="AQ4" s="93"/>
      <c r="AR4" s="91">
        <f>AR5</f>
        <v>45138</v>
      </c>
      <c r="AS4" s="92"/>
      <c r="AT4" s="92"/>
      <c r="AU4" s="92"/>
      <c r="AV4" s="92"/>
      <c r="AW4" s="92"/>
      <c r="AX4" s="93"/>
      <c r="AY4" s="91">
        <f>AY5</f>
        <v>45145</v>
      </c>
      <c r="AZ4" s="92"/>
      <c r="BA4" s="92"/>
      <c r="BB4" s="92"/>
      <c r="BC4" s="92"/>
      <c r="BD4" s="92"/>
      <c r="BE4" s="93"/>
      <c r="BF4" s="91">
        <f>BF5</f>
        <v>45152</v>
      </c>
      <c r="BG4" s="92"/>
      <c r="BH4" s="92"/>
      <c r="BI4" s="92"/>
      <c r="BJ4" s="92"/>
      <c r="BK4" s="92"/>
      <c r="BL4" s="93"/>
    </row>
    <row r="5" spans="1:64" ht="15" customHeight="1" x14ac:dyDescent="0.35">
      <c r="A5" s="50" t="s">
        <v>27</v>
      </c>
      <c r="B5" s="61"/>
      <c r="C5" s="61"/>
      <c r="D5" s="61"/>
      <c r="E5" s="61"/>
      <c r="F5" s="61"/>
      <c r="G5" s="74"/>
      <c r="I5" s="9">
        <f>Project_Start-WEEKDAY(Project_Start,1)+2+7*(Display_Week-1)</f>
        <v>45103</v>
      </c>
      <c r="J5" s="8">
        <f>I5+1</f>
        <v>45104</v>
      </c>
      <c r="K5" s="8">
        <f t="shared" ref="K5:AX5" si="0">J5+1</f>
        <v>45105</v>
      </c>
      <c r="L5" s="8">
        <f t="shared" si="0"/>
        <v>45106</v>
      </c>
      <c r="M5" s="8">
        <f t="shared" si="0"/>
        <v>45107</v>
      </c>
      <c r="N5" s="8">
        <f t="shared" si="0"/>
        <v>45108</v>
      </c>
      <c r="O5" s="10">
        <f t="shared" si="0"/>
        <v>45109</v>
      </c>
      <c r="P5" s="9">
        <f>O5+1</f>
        <v>45110</v>
      </c>
      <c r="Q5" s="8">
        <f>P5+1</f>
        <v>45111</v>
      </c>
      <c r="R5" s="8">
        <f t="shared" si="0"/>
        <v>45112</v>
      </c>
      <c r="S5" s="8">
        <f t="shared" si="0"/>
        <v>45113</v>
      </c>
      <c r="T5" s="8">
        <f t="shared" si="0"/>
        <v>45114</v>
      </c>
      <c r="U5" s="8">
        <f t="shared" si="0"/>
        <v>45115</v>
      </c>
      <c r="V5" s="10">
        <f t="shared" si="0"/>
        <v>45116</v>
      </c>
      <c r="W5" s="9">
        <f>V5+1</f>
        <v>45117</v>
      </c>
      <c r="X5" s="8">
        <f>W5+1</f>
        <v>45118</v>
      </c>
      <c r="Y5" s="8">
        <f t="shared" si="0"/>
        <v>45119</v>
      </c>
      <c r="Z5" s="8">
        <f t="shared" si="0"/>
        <v>45120</v>
      </c>
      <c r="AA5" s="8">
        <f t="shared" si="0"/>
        <v>45121</v>
      </c>
      <c r="AB5" s="8">
        <f t="shared" si="0"/>
        <v>45122</v>
      </c>
      <c r="AC5" s="10">
        <f t="shared" si="0"/>
        <v>45123</v>
      </c>
      <c r="AD5" s="9">
        <f>AC5+1</f>
        <v>45124</v>
      </c>
      <c r="AE5" s="8">
        <f>AD5+1</f>
        <v>45125</v>
      </c>
      <c r="AF5" s="8">
        <f t="shared" si="0"/>
        <v>45126</v>
      </c>
      <c r="AG5" s="8">
        <f t="shared" si="0"/>
        <v>45127</v>
      </c>
      <c r="AH5" s="8">
        <f t="shared" si="0"/>
        <v>45128</v>
      </c>
      <c r="AI5" s="8">
        <f t="shared" si="0"/>
        <v>45129</v>
      </c>
      <c r="AJ5" s="10">
        <f t="shared" si="0"/>
        <v>45130</v>
      </c>
      <c r="AK5" s="9">
        <f>AJ5+1</f>
        <v>45131</v>
      </c>
      <c r="AL5" s="8">
        <f>AK5+1</f>
        <v>45132</v>
      </c>
      <c r="AM5" s="8">
        <f t="shared" si="0"/>
        <v>45133</v>
      </c>
      <c r="AN5" s="8">
        <f t="shared" si="0"/>
        <v>45134</v>
      </c>
      <c r="AO5" s="8">
        <f t="shared" si="0"/>
        <v>45135</v>
      </c>
      <c r="AP5" s="8">
        <f t="shared" si="0"/>
        <v>45136</v>
      </c>
      <c r="AQ5" s="10">
        <f t="shared" si="0"/>
        <v>45137</v>
      </c>
      <c r="AR5" s="9">
        <f>AQ5+1</f>
        <v>45138</v>
      </c>
      <c r="AS5" s="8">
        <f>AR5+1</f>
        <v>45139</v>
      </c>
      <c r="AT5" s="8">
        <f t="shared" si="0"/>
        <v>45140</v>
      </c>
      <c r="AU5" s="8">
        <f t="shared" si="0"/>
        <v>45141</v>
      </c>
      <c r="AV5" s="8">
        <f t="shared" si="0"/>
        <v>45142</v>
      </c>
      <c r="AW5" s="8">
        <f t="shared" si="0"/>
        <v>45143</v>
      </c>
      <c r="AX5" s="10">
        <f t="shared" si="0"/>
        <v>45144</v>
      </c>
      <c r="AY5" s="9">
        <f>AX5+1</f>
        <v>45145</v>
      </c>
      <c r="AZ5" s="8">
        <f>AY5+1</f>
        <v>45146</v>
      </c>
      <c r="BA5" s="8">
        <f t="shared" ref="BA5:BE5" si="1">AZ5+1</f>
        <v>45147</v>
      </c>
      <c r="BB5" s="8">
        <f t="shared" si="1"/>
        <v>45148</v>
      </c>
      <c r="BC5" s="8">
        <f t="shared" si="1"/>
        <v>45149</v>
      </c>
      <c r="BD5" s="8">
        <f t="shared" si="1"/>
        <v>45150</v>
      </c>
      <c r="BE5" s="10">
        <f t="shared" si="1"/>
        <v>45151</v>
      </c>
      <c r="BF5" s="9">
        <f>BE5+1</f>
        <v>45152</v>
      </c>
      <c r="BG5" s="8">
        <f>BF5+1</f>
        <v>45153</v>
      </c>
      <c r="BH5" s="8">
        <f t="shared" ref="BH5:BL5" si="2">BG5+1</f>
        <v>45154</v>
      </c>
      <c r="BI5" s="8">
        <f t="shared" si="2"/>
        <v>45155</v>
      </c>
      <c r="BJ5" s="8">
        <f t="shared" si="2"/>
        <v>45156</v>
      </c>
      <c r="BK5" s="8">
        <f t="shared" si="2"/>
        <v>45157</v>
      </c>
      <c r="BL5" s="10">
        <f t="shared" si="2"/>
        <v>45158</v>
      </c>
    </row>
    <row r="6" spans="1:64" ht="30" customHeight="1" thickBot="1" x14ac:dyDescent="0.4">
      <c r="A6" s="50" t="s">
        <v>28</v>
      </c>
      <c r="B6" s="6" t="s">
        <v>7</v>
      </c>
      <c r="C6" s="7"/>
      <c r="D6" s="7"/>
      <c r="E6" s="7" t="s">
        <v>3</v>
      </c>
      <c r="F6" s="7" t="s">
        <v>4</v>
      </c>
      <c r="G6" s="7"/>
      <c r="H6" s="7" t="s">
        <v>5</v>
      </c>
      <c r="I6" s="11" t="s">
        <v>38</v>
      </c>
      <c r="J6" s="11" t="s">
        <v>64</v>
      </c>
      <c r="K6" s="11" t="s">
        <v>66</v>
      </c>
      <c r="L6" s="11" t="s">
        <v>64</v>
      </c>
      <c r="M6" s="11" t="s">
        <v>65</v>
      </c>
      <c r="N6" s="11" t="s">
        <v>39</v>
      </c>
      <c r="O6" s="11" t="s">
        <v>39</v>
      </c>
      <c r="P6" s="11" t="s">
        <v>38</v>
      </c>
      <c r="Q6" s="11" t="s">
        <v>64</v>
      </c>
      <c r="R6" s="11" t="s">
        <v>66</v>
      </c>
      <c r="S6" s="11" t="s">
        <v>64</v>
      </c>
      <c r="T6" s="11" t="s">
        <v>65</v>
      </c>
      <c r="U6" s="11" t="s">
        <v>39</v>
      </c>
      <c r="V6" s="11" t="s">
        <v>39</v>
      </c>
      <c r="W6" s="11" t="s">
        <v>38</v>
      </c>
      <c r="X6" s="11" t="s">
        <v>64</v>
      </c>
      <c r="Y6" s="11" t="s">
        <v>66</v>
      </c>
      <c r="Z6" s="11" t="s">
        <v>64</v>
      </c>
      <c r="AA6" s="11" t="s">
        <v>65</v>
      </c>
      <c r="AB6" s="11" t="s">
        <v>39</v>
      </c>
      <c r="AC6" s="11" t="s">
        <v>39</v>
      </c>
      <c r="AD6" s="11" t="s">
        <v>38</v>
      </c>
      <c r="AE6" s="11" t="s">
        <v>64</v>
      </c>
      <c r="AF6" s="11" t="s">
        <v>66</v>
      </c>
      <c r="AG6" s="11" t="s">
        <v>64</v>
      </c>
      <c r="AH6" s="11" t="s">
        <v>65</v>
      </c>
      <c r="AI6" s="11" t="s">
        <v>39</v>
      </c>
      <c r="AJ6" s="11" t="s">
        <v>39</v>
      </c>
      <c r="AK6" s="11" t="s">
        <v>38</v>
      </c>
      <c r="AL6" s="11" t="s">
        <v>64</v>
      </c>
      <c r="AM6" s="11" t="s">
        <v>66</v>
      </c>
      <c r="AN6" s="11" t="s">
        <v>64</v>
      </c>
      <c r="AO6" s="11" t="s">
        <v>65</v>
      </c>
      <c r="AP6" s="11" t="s">
        <v>39</v>
      </c>
      <c r="AQ6" s="11" t="s">
        <v>39</v>
      </c>
      <c r="AR6" s="11" t="s">
        <v>38</v>
      </c>
      <c r="AS6" s="11" t="s">
        <v>64</v>
      </c>
      <c r="AT6" s="11" t="s">
        <v>66</v>
      </c>
      <c r="AU6" s="11" t="s">
        <v>64</v>
      </c>
      <c r="AV6" s="11" t="s">
        <v>65</v>
      </c>
      <c r="AW6" s="11" t="s">
        <v>39</v>
      </c>
      <c r="AX6" s="11" t="s">
        <v>39</v>
      </c>
      <c r="AY6" s="11" t="s">
        <v>38</v>
      </c>
      <c r="AZ6" s="11" t="s">
        <v>64</v>
      </c>
      <c r="BA6" s="11" t="s">
        <v>66</v>
      </c>
      <c r="BB6" s="11" t="s">
        <v>64</v>
      </c>
      <c r="BC6" s="11" t="s">
        <v>65</v>
      </c>
      <c r="BD6" s="11" t="s">
        <v>39</v>
      </c>
      <c r="BE6" s="11" t="s">
        <v>39</v>
      </c>
      <c r="BF6" s="11" t="s">
        <v>38</v>
      </c>
      <c r="BG6" s="11" t="s">
        <v>64</v>
      </c>
      <c r="BH6" s="11" t="s">
        <v>66</v>
      </c>
      <c r="BI6" s="11" t="s">
        <v>64</v>
      </c>
      <c r="BJ6" s="11" t="s">
        <v>65</v>
      </c>
      <c r="BK6" s="11" t="s">
        <v>39</v>
      </c>
      <c r="BL6" s="11" t="s">
        <v>39</v>
      </c>
    </row>
    <row r="7" spans="1:64" ht="13.5" hidden="1" customHeight="1" thickBot="1" x14ac:dyDescent="0.4">
      <c r="A7" s="49" t="s">
        <v>33</v>
      </c>
      <c r="C7" s="52"/>
      <c r="E7"/>
      <c r="H7"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s="3" customFormat="1" ht="30" customHeight="1" thickBot="1" x14ac:dyDescent="0.4">
      <c r="A8" s="49" t="s">
        <v>23</v>
      </c>
      <c r="B8" s="82" t="s">
        <v>41</v>
      </c>
      <c r="C8" s="83"/>
      <c r="D8" s="84"/>
      <c r="E8" s="85"/>
      <c r="F8" s="86"/>
      <c r="G8" s="75"/>
      <c r="H8" s="14" t="str">
        <f t="shared" ref="H8:H11" si="3">IF(OR(ISBLANK(task_start),ISBLANK(task_end)),"",task_end-task_start+1)</f>
        <v/>
      </c>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3" customFormat="1" ht="27" customHeight="1" thickBot="1" x14ac:dyDescent="0.4">
      <c r="A9" s="49"/>
      <c r="B9" s="80" t="s">
        <v>47</v>
      </c>
      <c r="C9" s="78"/>
      <c r="D9" s="79"/>
      <c r="E9" s="81">
        <v>45096</v>
      </c>
      <c r="F9" s="81">
        <v>45096</v>
      </c>
      <c r="G9" s="75" t="s">
        <v>45</v>
      </c>
      <c r="H9" s="14">
        <f t="shared" si="3"/>
        <v>1</v>
      </c>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row>
    <row r="10" spans="1:64" s="3" customFormat="1" ht="27" customHeight="1" thickBot="1" x14ac:dyDescent="0.4">
      <c r="A10" s="49"/>
      <c r="B10" s="80" t="s">
        <v>48</v>
      </c>
      <c r="C10" s="78"/>
      <c r="D10" s="79"/>
      <c r="E10" s="81">
        <v>45156</v>
      </c>
      <c r="F10" s="81">
        <v>45156</v>
      </c>
      <c r="G10" s="75" t="s">
        <v>45</v>
      </c>
      <c r="H10" s="14">
        <f t="shared" si="3"/>
        <v>1</v>
      </c>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4" s="3" customFormat="1" ht="27" customHeight="1" thickBot="1" x14ac:dyDescent="0.4">
      <c r="A11" s="49"/>
      <c r="B11" s="80" t="s">
        <v>49</v>
      </c>
      <c r="C11" s="78"/>
      <c r="D11" s="79"/>
      <c r="E11" s="81">
        <v>45163</v>
      </c>
      <c r="F11" s="81">
        <v>45163</v>
      </c>
      <c r="G11" s="75" t="s">
        <v>45</v>
      </c>
      <c r="H11" s="14">
        <f t="shared" si="3"/>
        <v>1</v>
      </c>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row>
    <row r="12" spans="1:64" s="3" customFormat="1" ht="30" customHeight="1" thickBot="1" x14ac:dyDescent="0.4">
      <c r="A12" s="50" t="s">
        <v>29</v>
      </c>
      <c r="B12" s="15" t="s">
        <v>50</v>
      </c>
      <c r="C12" s="55"/>
      <c r="D12" s="16"/>
      <c r="E12" s="17"/>
      <c r="F12" s="18"/>
      <c r="G12" s="75"/>
      <c r="H12" s="14" t="str">
        <f t="shared" ref="H12:H34" si="4">IF(OR(ISBLANK(task_start),ISBLANK(task_end)),"",task_end-task_start+1)</f>
        <v/>
      </c>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row>
    <row r="13" spans="1:64" s="3" customFormat="1" ht="27" customHeight="1" thickBot="1" x14ac:dyDescent="0.4">
      <c r="A13" s="50" t="s">
        <v>34</v>
      </c>
      <c r="B13" s="70" t="s">
        <v>51</v>
      </c>
      <c r="C13" s="56"/>
      <c r="D13" s="19"/>
      <c r="E13" s="67">
        <f>Project_Start</f>
        <v>45061</v>
      </c>
      <c r="F13" s="67">
        <v>45070</v>
      </c>
      <c r="G13" s="75" t="s">
        <v>43</v>
      </c>
      <c r="H13" s="14">
        <f t="shared" si="4"/>
        <v>10</v>
      </c>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row>
    <row r="14" spans="1:64" s="3" customFormat="1" ht="27" customHeight="1" thickBot="1" x14ac:dyDescent="0.4">
      <c r="A14" s="50" t="s">
        <v>30</v>
      </c>
      <c r="B14" s="70" t="s">
        <v>52</v>
      </c>
      <c r="C14" s="56"/>
      <c r="D14" s="19"/>
      <c r="E14" s="67">
        <v>45069</v>
      </c>
      <c r="F14" s="67">
        <v>45072</v>
      </c>
      <c r="G14" s="75" t="s">
        <v>43</v>
      </c>
      <c r="H14" s="14">
        <f t="shared" si="4"/>
        <v>4</v>
      </c>
      <c r="I14" s="35"/>
      <c r="J14" s="35"/>
      <c r="K14" s="35"/>
      <c r="L14" s="35"/>
      <c r="M14" s="35"/>
      <c r="N14" s="35"/>
      <c r="O14" s="35"/>
      <c r="P14" s="35"/>
      <c r="Q14" s="35"/>
      <c r="R14" s="35"/>
      <c r="S14" s="35"/>
      <c r="T14" s="35"/>
      <c r="U14" s="36"/>
      <c r="V14" s="36"/>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row>
    <row r="15" spans="1:64" s="3" customFormat="1" ht="27" customHeight="1" thickBot="1" x14ac:dyDescent="0.4">
      <c r="A15" s="49"/>
      <c r="B15" s="70" t="s">
        <v>53</v>
      </c>
      <c r="C15" s="56"/>
      <c r="D15" s="19"/>
      <c r="E15" s="67">
        <v>45070</v>
      </c>
      <c r="F15" s="67">
        <v>45074</v>
      </c>
      <c r="G15" s="75" t="s">
        <v>43</v>
      </c>
      <c r="H15" s="14">
        <f t="shared" si="4"/>
        <v>5</v>
      </c>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s="3" customFormat="1" ht="30" customHeight="1" thickBot="1" x14ac:dyDescent="0.4">
      <c r="A16" s="50" t="s">
        <v>31</v>
      </c>
      <c r="B16" s="20" t="s">
        <v>40</v>
      </c>
      <c r="C16" s="57"/>
      <c r="D16" s="21"/>
      <c r="E16" s="22"/>
      <c r="F16" s="23"/>
      <c r="G16" s="75"/>
      <c r="H16" s="14" t="str">
        <f t="shared" si="4"/>
        <v/>
      </c>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row>
    <row r="17" spans="1:64" s="3" customFormat="1" ht="27" customHeight="1" thickBot="1" x14ac:dyDescent="0.4">
      <c r="A17" s="50"/>
      <c r="B17" s="71" t="s">
        <v>54</v>
      </c>
      <c r="C17" s="58"/>
      <c r="D17" s="24"/>
      <c r="E17" s="68">
        <v>45063</v>
      </c>
      <c r="F17" s="68">
        <v>45063</v>
      </c>
      <c r="G17" s="75" t="s">
        <v>44</v>
      </c>
      <c r="H17" s="14">
        <f t="shared" si="4"/>
        <v>1</v>
      </c>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s="3" customFormat="1" ht="27" customHeight="1" thickBot="1" x14ac:dyDescent="0.4">
      <c r="A18" s="49"/>
      <c r="B18" s="71" t="s">
        <v>56</v>
      </c>
      <c r="C18" s="58"/>
      <c r="D18" s="24"/>
      <c r="E18" s="68">
        <v>45076</v>
      </c>
      <c r="F18" s="68">
        <f>E18+1</f>
        <v>45077</v>
      </c>
      <c r="G18" s="75" t="s">
        <v>44</v>
      </c>
      <c r="H18" s="14">
        <f t="shared" si="4"/>
        <v>2</v>
      </c>
      <c r="I18" s="35"/>
      <c r="J18" s="35"/>
      <c r="K18" s="35"/>
      <c r="L18" s="35"/>
      <c r="M18" s="35"/>
      <c r="N18" s="35"/>
      <c r="O18" s="35"/>
      <c r="P18" s="35"/>
      <c r="Q18" s="35"/>
      <c r="R18" s="35"/>
      <c r="S18" s="35"/>
      <c r="T18" s="35"/>
      <c r="U18" s="36"/>
      <c r="V18" s="36"/>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row>
    <row r="19" spans="1:64" s="3" customFormat="1" ht="27" customHeight="1" thickBot="1" x14ac:dyDescent="0.4">
      <c r="A19" s="49"/>
      <c r="B19" s="71" t="s">
        <v>55</v>
      </c>
      <c r="C19" s="58"/>
      <c r="D19" s="24"/>
      <c r="E19" s="68">
        <v>45076</v>
      </c>
      <c r="F19" s="68">
        <f>E19+1</f>
        <v>45077</v>
      </c>
      <c r="G19" s="75" t="s">
        <v>44</v>
      </c>
      <c r="H19" s="14">
        <f t="shared" si="4"/>
        <v>2</v>
      </c>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row>
    <row r="20" spans="1:64" s="3" customFormat="1" ht="30" customHeight="1" thickBot="1" x14ac:dyDescent="0.4">
      <c r="A20" s="49" t="s">
        <v>23</v>
      </c>
      <c r="B20" s="25" t="s">
        <v>42</v>
      </c>
      <c r="C20" s="59"/>
      <c r="D20" s="26"/>
      <c r="E20" s="27"/>
      <c r="F20" s="28"/>
      <c r="G20" s="75"/>
      <c r="H20" s="14" t="str">
        <f t="shared" si="4"/>
        <v/>
      </c>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row>
    <row r="21" spans="1:64" s="3" customFormat="1" ht="27" customHeight="1" thickBot="1" x14ac:dyDescent="0.4">
      <c r="A21" s="49"/>
      <c r="B21" s="72" t="s">
        <v>57</v>
      </c>
      <c r="C21" s="60"/>
      <c r="D21" s="29"/>
      <c r="E21" s="69">
        <v>45075</v>
      </c>
      <c r="F21" s="69">
        <f>E21+4</f>
        <v>45079</v>
      </c>
      <c r="G21" s="75" t="s">
        <v>37</v>
      </c>
      <c r="H21" s="14">
        <f t="shared" si="4"/>
        <v>5</v>
      </c>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row>
    <row r="22" spans="1:64" s="3" customFormat="1" ht="27" customHeight="1" thickBot="1" x14ac:dyDescent="0.4">
      <c r="A22" s="49"/>
      <c r="B22" s="72" t="s">
        <v>58</v>
      </c>
      <c r="C22" s="60"/>
      <c r="D22" s="29"/>
      <c r="E22" s="69">
        <f>E21+2</f>
        <v>45077</v>
      </c>
      <c r="F22" s="69">
        <f>E22+9</f>
        <v>45086</v>
      </c>
      <c r="G22" s="75" t="s">
        <v>37</v>
      </c>
      <c r="H22" s="14">
        <f t="shared" si="4"/>
        <v>10</v>
      </c>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row>
    <row r="23" spans="1:64" s="3" customFormat="1" ht="27" customHeight="1" thickBot="1" x14ac:dyDescent="0.4">
      <c r="A23" s="49"/>
      <c r="B23" s="72" t="s">
        <v>60</v>
      </c>
      <c r="C23" s="60"/>
      <c r="D23" s="29"/>
      <c r="E23" s="69">
        <f>F22</f>
        <v>45086</v>
      </c>
      <c r="F23" s="69">
        <f>E23+5</f>
        <v>45091</v>
      </c>
      <c r="G23" s="75" t="s">
        <v>37</v>
      </c>
      <c r="H23" s="14">
        <f t="shared" si="4"/>
        <v>6</v>
      </c>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row>
    <row r="24" spans="1:64" s="3" customFormat="1" ht="27" customHeight="1" thickBot="1" x14ac:dyDescent="0.4">
      <c r="A24" s="49"/>
      <c r="B24" s="72" t="s">
        <v>63</v>
      </c>
      <c r="C24" s="60"/>
      <c r="D24" s="29"/>
      <c r="E24" s="69">
        <f>F23+1</f>
        <v>45092</v>
      </c>
      <c r="F24" s="69">
        <f>E24+8</f>
        <v>45100</v>
      </c>
      <c r="G24" s="75" t="s">
        <v>37</v>
      </c>
      <c r="H24" s="14">
        <f t="shared" si="4"/>
        <v>9</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row>
    <row r="25" spans="1:64" s="3" customFormat="1" ht="27" customHeight="1" thickBot="1" x14ac:dyDescent="0.4">
      <c r="A25" s="49"/>
      <c r="B25" s="72" t="s">
        <v>59</v>
      </c>
      <c r="C25" s="60"/>
      <c r="D25" s="29"/>
      <c r="E25" s="69">
        <f>F24</f>
        <v>45100</v>
      </c>
      <c r="F25" s="69">
        <f>E25+3</f>
        <v>45103</v>
      </c>
      <c r="G25" s="75" t="s">
        <v>37</v>
      </c>
      <c r="H25" s="14"/>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row>
    <row r="26" spans="1:64" s="3" customFormat="1" ht="30" customHeight="1" thickBot="1" x14ac:dyDescent="0.4">
      <c r="A26" s="50" t="s">
        <v>29</v>
      </c>
      <c r="B26" s="15" t="s">
        <v>46</v>
      </c>
      <c r="C26" s="55"/>
      <c r="D26" s="16"/>
      <c r="E26" s="17"/>
      <c r="F26" s="18"/>
      <c r="G26" s="75"/>
      <c r="H26" s="14" t="str">
        <f t="shared" si="4"/>
        <v/>
      </c>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row>
    <row r="27" spans="1:64" s="3" customFormat="1" ht="27" customHeight="1" thickBot="1" x14ac:dyDescent="0.4">
      <c r="A27" s="50" t="s">
        <v>34</v>
      </c>
      <c r="B27" s="70" t="s">
        <v>68</v>
      </c>
      <c r="C27" s="56"/>
      <c r="D27" s="19"/>
      <c r="E27" s="67">
        <v>45096</v>
      </c>
      <c r="F27" s="67">
        <f>E27+6</f>
        <v>45102</v>
      </c>
      <c r="G27" s="75" t="s">
        <v>43</v>
      </c>
      <c r="H27" s="14">
        <f t="shared" si="4"/>
        <v>7</v>
      </c>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row>
    <row r="28" spans="1:64" s="3" customFormat="1" ht="27" customHeight="1" thickBot="1" x14ac:dyDescent="0.4">
      <c r="A28" s="50" t="s">
        <v>30</v>
      </c>
      <c r="B28" s="70" t="s">
        <v>61</v>
      </c>
      <c r="C28" s="56"/>
      <c r="D28" s="19"/>
      <c r="E28" s="67">
        <f>F27+1</f>
        <v>45103</v>
      </c>
      <c r="F28" s="67">
        <f>E28+6</f>
        <v>45109</v>
      </c>
      <c r="G28" s="75" t="s">
        <v>43</v>
      </c>
      <c r="H28" s="14">
        <f t="shared" si="4"/>
        <v>7</v>
      </c>
      <c r="I28" s="35"/>
      <c r="J28" s="35"/>
      <c r="K28" s="35"/>
      <c r="L28" s="35"/>
      <c r="M28" s="35"/>
      <c r="N28" s="35"/>
      <c r="O28" s="35"/>
      <c r="P28" s="35"/>
      <c r="Q28" s="35"/>
      <c r="R28" s="35"/>
      <c r="S28" s="35"/>
      <c r="T28" s="35"/>
      <c r="U28" s="36"/>
      <c r="V28" s="36"/>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row>
    <row r="29" spans="1:64" s="3" customFormat="1" ht="27" customHeight="1" thickBot="1" x14ac:dyDescent="0.4">
      <c r="A29" s="50" t="s">
        <v>30</v>
      </c>
      <c r="B29" s="70" t="s">
        <v>69</v>
      </c>
      <c r="C29" s="56"/>
      <c r="D29" s="19"/>
      <c r="E29" s="67">
        <f>F28+1</f>
        <v>45110</v>
      </c>
      <c r="F29" s="67">
        <f>E29+6</f>
        <v>45116</v>
      </c>
      <c r="G29" s="75" t="s">
        <v>43</v>
      </c>
      <c r="H29" s="14">
        <f t="shared" si="4"/>
        <v>7</v>
      </c>
      <c r="I29" s="35"/>
      <c r="J29" s="35"/>
      <c r="K29" s="35"/>
      <c r="L29" s="35"/>
      <c r="M29" s="35"/>
      <c r="N29" s="35"/>
      <c r="O29" s="35"/>
      <c r="P29" s="35"/>
      <c r="Q29" s="35"/>
      <c r="R29" s="35"/>
      <c r="S29" s="35"/>
      <c r="T29" s="35"/>
      <c r="U29" s="36"/>
      <c r="V29" s="36"/>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row>
    <row r="30" spans="1:64" s="3" customFormat="1" ht="27" customHeight="1" thickBot="1" x14ac:dyDescent="0.4">
      <c r="A30" s="49"/>
      <c r="B30" s="70" t="s">
        <v>62</v>
      </c>
      <c r="C30" s="56"/>
      <c r="D30" s="19"/>
      <c r="E30" s="67">
        <f>F29+1</f>
        <v>45117</v>
      </c>
      <c r="F30" s="67">
        <f>E30+13</f>
        <v>45130</v>
      </c>
      <c r="G30" s="75" t="s">
        <v>43</v>
      </c>
      <c r="H30" s="14">
        <f t="shared" si="4"/>
        <v>14</v>
      </c>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row>
    <row r="31" spans="1:64" s="3" customFormat="1" ht="27" customHeight="1" thickBot="1" x14ac:dyDescent="0.4">
      <c r="A31" s="49"/>
      <c r="B31" s="70" t="s">
        <v>70</v>
      </c>
      <c r="C31" s="56"/>
      <c r="D31" s="19"/>
      <c r="E31" s="67">
        <f>F30+1</f>
        <v>45131</v>
      </c>
      <c r="F31" s="67">
        <f>E31+6</f>
        <v>45137</v>
      </c>
      <c r="G31" s="75" t="s">
        <v>43</v>
      </c>
      <c r="H31" s="14">
        <f t="shared" si="4"/>
        <v>7</v>
      </c>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row>
    <row r="32" spans="1:64" s="3" customFormat="1" ht="27" customHeight="1" thickBot="1" x14ac:dyDescent="0.4">
      <c r="A32" s="49"/>
      <c r="B32" s="70" t="s">
        <v>67</v>
      </c>
      <c r="C32" s="56"/>
      <c r="D32" s="19"/>
      <c r="E32" s="67">
        <f>F31+1</f>
        <v>45138</v>
      </c>
      <c r="F32" s="67">
        <f>E32+13</f>
        <v>45151</v>
      </c>
      <c r="G32" s="75" t="s">
        <v>43</v>
      </c>
      <c r="H32" s="14">
        <f t="shared" si="4"/>
        <v>14</v>
      </c>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row>
    <row r="33" spans="1:64" s="3" customFormat="1" ht="27" customHeight="1" thickBot="1" x14ac:dyDescent="0.4">
      <c r="A33" s="49"/>
      <c r="B33" s="70" t="s">
        <v>59</v>
      </c>
      <c r="C33" s="56"/>
      <c r="D33" s="19"/>
      <c r="E33" s="67">
        <f>F31+8</f>
        <v>45145</v>
      </c>
      <c r="F33" s="67">
        <f>E33+10</f>
        <v>45155</v>
      </c>
      <c r="G33" s="75" t="s">
        <v>43</v>
      </c>
      <c r="H33" s="14">
        <f t="shared" si="4"/>
        <v>11</v>
      </c>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row r="34" spans="1:64" s="3" customFormat="1" ht="30" customHeight="1" thickBot="1" x14ac:dyDescent="0.4">
      <c r="A34" s="50" t="s">
        <v>24</v>
      </c>
      <c r="B34" s="30" t="s">
        <v>0</v>
      </c>
      <c r="C34" s="66"/>
      <c r="D34" s="31"/>
      <c r="E34" s="32"/>
      <c r="F34" s="33"/>
      <c r="G34" s="76"/>
      <c r="H34" s="34" t="str">
        <f t="shared" si="4"/>
        <v/>
      </c>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35">
      <c r="G35" s="77"/>
    </row>
    <row r="36" spans="1:64" ht="30" customHeight="1" x14ac:dyDescent="0.35">
      <c r="C36" s="12"/>
      <c r="F36" s="51"/>
    </row>
    <row r="37" spans="1:64" ht="30" customHeight="1" x14ac:dyDescent="0.35">
      <c r="C37" s="13"/>
    </row>
  </sheetData>
  <mergeCells count="11">
    <mergeCell ref="BF4:BL4"/>
    <mergeCell ref="I4:O4"/>
    <mergeCell ref="P4:V4"/>
    <mergeCell ref="W4:AC4"/>
    <mergeCell ref="AD4:AJ4"/>
    <mergeCell ref="C3:D3"/>
    <mergeCell ref="C4:D4"/>
    <mergeCell ref="AK4:AQ4"/>
    <mergeCell ref="AR4:AX4"/>
    <mergeCell ref="AY4:BE4"/>
    <mergeCell ref="E3:F3"/>
  </mergeCells>
  <conditionalFormatting sqref="D7:D34">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41" priority="36">
      <formula>AND(TODAY()&gt;=I$5,TODAY()&lt;J$5)</formula>
    </cfRule>
  </conditionalFormatting>
  <conditionalFormatting sqref="I7:BL34">
    <cfRule type="expression" dxfId="40" priority="1" stopIfTrue="1">
      <formula>AND(task_end&gt;=I$5,task_start&lt;J$5,($G7="x"))</formula>
    </cfRule>
    <cfRule type="expression" dxfId="39" priority="2" stopIfTrue="1">
      <formula>AND(task_end&gt;=I$5,task_start&lt;J$5,($G7="g"))</formula>
    </cfRule>
    <cfRule type="expression" dxfId="38" priority="3" stopIfTrue="1">
      <formula>AND(task_end&gt;=I$5,task_start&lt;J$5,($G7="r"))</formula>
    </cfRule>
    <cfRule type="expression" dxfId="37" priority="30">
      <formula>AND(task_start&lt;=I$5,ROUNDDOWN((task_end-task_start+1)*task_progress,0)+task_start-1&gt;=I$5)</formula>
    </cfRule>
    <cfRule type="expression" dxfId="36" priority="31" stopIfTrue="1">
      <formula>AND(task_end&gt;=I$5,task_start&lt;J$5,($G7="b"))</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defaultSize="0" autoPict="0">
                <anchor moveWithCells="1">
                  <from>
                    <xdr:col>23</xdr:col>
                    <xdr:colOff>57150</xdr:colOff>
                    <xdr:row>1</xdr:row>
                    <xdr:rowOff>209550</xdr:rowOff>
                  </from>
                  <to>
                    <xdr:col>49</xdr:col>
                    <xdr:colOff>133350</xdr:colOff>
                    <xdr:row>2</xdr:row>
                    <xdr:rowOff>120650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5" zoomScaleNormal="100" workbookViewId="0">
      <selection activeCell="F9" sqref="F9"/>
    </sheetView>
  </sheetViews>
  <sheetFormatPr baseColWidth="10" defaultColWidth="9.08984375" defaultRowHeight="13" x14ac:dyDescent="0.3"/>
  <cols>
    <col min="1" max="1" width="87.08984375" style="39" customWidth="1"/>
    <col min="2" max="16384" width="9.08984375" style="2"/>
  </cols>
  <sheetData>
    <row r="1" spans="1:2" ht="46.5" customHeight="1" x14ac:dyDescent="0.3"/>
    <row r="2" spans="1:2" s="41" customFormat="1" ht="15.5" x14ac:dyDescent="0.35">
      <c r="A2" s="40" t="s">
        <v>10</v>
      </c>
      <c r="B2" s="40"/>
    </row>
    <row r="3" spans="1:2" s="45" customFormat="1" ht="27" customHeight="1" x14ac:dyDescent="0.35">
      <c r="A3" s="64" t="s">
        <v>15</v>
      </c>
      <c r="B3" s="46"/>
    </row>
    <row r="4" spans="1:2" s="42" customFormat="1" ht="26" x14ac:dyDescent="0.6">
      <c r="A4" s="43" t="s">
        <v>9</v>
      </c>
    </row>
    <row r="5" spans="1:2" ht="74.150000000000006" customHeight="1" x14ac:dyDescent="0.3">
      <c r="A5" s="44" t="s">
        <v>18</v>
      </c>
    </row>
    <row r="6" spans="1:2" ht="26.25" customHeight="1" x14ac:dyDescent="0.3">
      <c r="A6" s="43" t="s">
        <v>21</v>
      </c>
    </row>
    <row r="7" spans="1:2" s="39" customFormat="1" ht="205" customHeight="1" x14ac:dyDescent="0.35">
      <c r="A7" s="48" t="s">
        <v>20</v>
      </c>
    </row>
    <row r="8" spans="1:2" s="42" customFormat="1" ht="26" x14ac:dyDescent="0.6">
      <c r="A8" s="43" t="s">
        <v>11</v>
      </c>
    </row>
    <row r="9" spans="1:2" ht="58" x14ac:dyDescent="0.3">
      <c r="A9" s="44" t="s">
        <v>19</v>
      </c>
    </row>
    <row r="10" spans="1:2" s="39" customFormat="1" ht="28" customHeight="1" x14ac:dyDescent="0.35">
      <c r="A10" s="47" t="s">
        <v>17</v>
      </c>
    </row>
    <row r="11" spans="1:2" s="42" customFormat="1" ht="26" x14ac:dyDescent="0.6">
      <c r="A11" s="43" t="s">
        <v>8</v>
      </c>
    </row>
    <row r="12" spans="1:2" ht="29" x14ac:dyDescent="0.3">
      <c r="A12" s="44" t="s">
        <v>16</v>
      </c>
    </row>
    <row r="13" spans="1:2" s="39" customFormat="1" ht="28" customHeight="1" x14ac:dyDescent="0.35">
      <c r="A13" s="47" t="s">
        <v>2</v>
      </c>
    </row>
    <row r="14" spans="1:2" s="42" customFormat="1" ht="26" x14ac:dyDescent="0.6">
      <c r="A14" s="43" t="s">
        <v>12</v>
      </c>
    </row>
    <row r="15" spans="1:2" ht="75" customHeight="1" x14ac:dyDescent="0.3">
      <c r="A15" s="44" t="s">
        <v>13</v>
      </c>
    </row>
    <row r="16" spans="1:2" ht="72.5" x14ac:dyDescent="0.3">
      <c r="A16" s="44"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F9A1F-222F-423D-9798-D3E1E91B5B7B}">
  <dimension ref="B6:S14"/>
  <sheetViews>
    <sheetView showGridLines="0" zoomScaleNormal="100" workbookViewId="0">
      <selection activeCell="I16" sqref="I16"/>
    </sheetView>
  </sheetViews>
  <sheetFormatPr baseColWidth="10" defaultRowHeight="14.5" x14ac:dyDescent="0.35"/>
  <cols>
    <col min="5" max="5" width="9.90625" customWidth="1"/>
    <col min="6" max="18" width="9.81640625" customWidth="1"/>
    <col min="19" max="19" width="11.08984375" customWidth="1"/>
  </cols>
  <sheetData>
    <row r="6" spans="2:19" x14ac:dyDescent="0.35">
      <c r="E6" s="94"/>
      <c r="F6" s="94"/>
    </row>
    <row r="7" spans="2:19" ht="15" thickBot="1" x14ac:dyDescent="0.4">
      <c r="E7" s="94"/>
      <c r="F7" s="94"/>
    </row>
    <row r="8" spans="2:19" x14ac:dyDescent="0.35">
      <c r="B8" s="96"/>
      <c r="C8" s="97"/>
      <c r="D8" s="115" t="s">
        <v>72</v>
      </c>
      <c r="E8" s="114">
        <v>1</v>
      </c>
      <c r="F8" s="98">
        <v>2</v>
      </c>
      <c r="G8" s="99">
        <v>3</v>
      </c>
      <c r="H8" s="98">
        <v>4</v>
      </c>
      <c r="I8" s="98">
        <v>5</v>
      </c>
      <c r="J8" s="99">
        <v>6</v>
      </c>
      <c r="K8" s="98">
        <v>7</v>
      </c>
      <c r="L8" s="98">
        <v>8</v>
      </c>
      <c r="M8" s="99">
        <v>9</v>
      </c>
      <c r="N8" s="98">
        <v>10</v>
      </c>
      <c r="O8" s="98">
        <v>11</v>
      </c>
      <c r="P8" s="99">
        <v>12</v>
      </c>
      <c r="Q8" s="98">
        <v>13</v>
      </c>
      <c r="R8" s="100">
        <v>14</v>
      </c>
    </row>
    <row r="9" spans="2:19" ht="21" customHeight="1" thickBot="1" x14ac:dyDescent="0.4">
      <c r="B9" s="105"/>
      <c r="C9" s="103"/>
      <c r="D9" s="104"/>
      <c r="E9" s="120">
        <v>45061</v>
      </c>
      <c r="F9" s="101">
        <f>E9+7</f>
        <v>45068</v>
      </c>
      <c r="G9" s="101">
        <f t="shared" ref="G9:P9" si="0">F9+7</f>
        <v>45075</v>
      </c>
      <c r="H9" s="101">
        <f t="shared" si="0"/>
        <v>45082</v>
      </c>
      <c r="I9" s="101">
        <f t="shared" si="0"/>
        <v>45089</v>
      </c>
      <c r="J9" s="101">
        <f t="shared" si="0"/>
        <v>45096</v>
      </c>
      <c r="K9" s="101">
        <f t="shared" si="0"/>
        <v>45103</v>
      </c>
      <c r="L9" s="101">
        <f t="shared" si="0"/>
        <v>45110</v>
      </c>
      <c r="M9" s="101">
        <f>L9+7</f>
        <v>45117</v>
      </c>
      <c r="N9" s="101">
        <f t="shared" si="0"/>
        <v>45124</v>
      </c>
      <c r="O9" s="101">
        <f t="shared" si="0"/>
        <v>45131</v>
      </c>
      <c r="P9" s="101">
        <f t="shared" si="0"/>
        <v>45138</v>
      </c>
      <c r="Q9" s="101">
        <f>P9+7</f>
        <v>45145</v>
      </c>
      <c r="R9" s="102">
        <f t="shared" ref="R9:S9" si="1">Q9+7</f>
        <v>45152</v>
      </c>
      <c r="S9" s="95"/>
    </row>
    <row r="10" spans="2:19" ht="38.5" customHeight="1" thickBot="1" x14ac:dyDescent="0.4">
      <c r="B10" s="106" t="s">
        <v>50</v>
      </c>
      <c r="C10" s="107"/>
      <c r="D10" s="116"/>
      <c r="E10" s="121"/>
      <c r="F10" s="122"/>
      <c r="G10" s="123"/>
      <c r="H10" s="123"/>
      <c r="I10" s="123"/>
      <c r="J10" s="123"/>
      <c r="K10" s="123"/>
      <c r="L10" s="123"/>
      <c r="M10" s="123"/>
      <c r="N10" s="123"/>
      <c r="O10" s="124"/>
      <c r="P10" s="124"/>
      <c r="Q10" s="124"/>
      <c r="R10" s="125"/>
    </row>
    <row r="11" spans="2:19" ht="38.5" customHeight="1" thickBot="1" x14ac:dyDescent="0.4">
      <c r="B11" s="108" t="s">
        <v>42</v>
      </c>
      <c r="C11" s="109"/>
      <c r="D11" s="117"/>
      <c r="E11" s="126"/>
      <c r="F11" s="127"/>
      <c r="G11" s="128"/>
      <c r="H11" s="128"/>
      <c r="I11" s="128"/>
      <c r="J11" s="128"/>
      <c r="K11" s="124"/>
      <c r="L11" s="124"/>
      <c r="M11" s="124"/>
      <c r="N11" s="124"/>
      <c r="O11" s="124"/>
      <c r="P11" s="124"/>
      <c r="Q11" s="124"/>
      <c r="R11" s="125"/>
    </row>
    <row r="12" spans="2:19" ht="38.5" customHeight="1" thickBot="1" x14ac:dyDescent="0.4">
      <c r="B12" s="110" t="s">
        <v>46</v>
      </c>
      <c r="C12" s="111"/>
      <c r="D12" s="118"/>
      <c r="E12" s="126"/>
      <c r="F12" s="127"/>
      <c r="G12" s="124"/>
      <c r="H12" s="124"/>
      <c r="I12" s="124"/>
      <c r="J12" s="129"/>
      <c r="K12" s="129"/>
      <c r="L12" s="129"/>
      <c r="M12" s="129"/>
      <c r="N12" s="129"/>
      <c r="O12" s="129"/>
      <c r="P12" s="129"/>
      <c r="Q12" s="129"/>
      <c r="R12" s="130"/>
    </row>
    <row r="13" spans="2:19" ht="38" customHeight="1" thickBot="1" x14ac:dyDescent="0.4">
      <c r="B13" s="112" t="s">
        <v>73</v>
      </c>
      <c r="C13" s="113"/>
      <c r="D13" s="119"/>
      <c r="E13" s="131"/>
      <c r="F13" s="132"/>
      <c r="G13" s="124"/>
      <c r="H13" s="124"/>
      <c r="I13" s="124"/>
      <c r="J13" s="133"/>
      <c r="K13" s="124"/>
      <c r="L13" s="124"/>
      <c r="M13" s="124"/>
      <c r="N13" s="124"/>
      <c r="O13" s="124"/>
      <c r="P13" s="124"/>
      <c r="Q13" s="124"/>
      <c r="R13" s="125"/>
    </row>
    <row r="14" spans="2:19" x14ac:dyDescent="0.35">
      <c r="E14" s="94"/>
      <c r="F14" s="94"/>
    </row>
  </sheetData>
  <conditionalFormatting sqref="D10:D11">
    <cfRule type="dataBar" priority="8">
      <dataBar>
        <cfvo type="num" val="0"/>
        <cfvo type="num" val="1"/>
        <color theme="0" tint="-0.249977111117893"/>
      </dataBar>
      <extLst>
        <ext xmlns:x14="http://schemas.microsoft.com/office/spreadsheetml/2009/9/main" uri="{B025F937-C7B1-47D3-B67F-A62EFF666E3E}">
          <x14:id>{7A58481F-6DC2-4372-9AA0-66999136D79C}</x14:id>
        </ext>
      </extLst>
    </cfRule>
  </conditionalFormatting>
  <conditionalFormatting sqref="D12:D13">
    <cfRule type="dataBar" priority="7">
      <dataBar>
        <cfvo type="num" val="0"/>
        <cfvo type="num" val="1"/>
        <color theme="0" tint="-0.249977111117893"/>
      </dataBar>
      <extLst>
        <ext xmlns:x14="http://schemas.microsoft.com/office/spreadsheetml/2009/9/main" uri="{B025F937-C7B1-47D3-B67F-A62EFF666E3E}">
          <x14:id>{F7CFC6FE-993D-4B4E-9AC5-93C0D4350A46}</x14:id>
        </ext>
      </extLst>
    </cfRule>
  </conditionalFormatting>
  <conditionalFormatting sqref="E10:N10">
    <cfRule type="expression" dxfId="35" priority="6">
      <formula>AND(TODAY()&gt;=E$5,TODAY()&lt;F$5)</formula>
    </cfRule>
  </conditionalFormatting>
  <conditionalFormatting sqref="E10:N10">
    <cfRule type="expression" dxfId="34" priority="1" stopIfTrue="1">
      <formula>AND(task_end&gt;=E$5,task_start&lt;F$5,($G10="x"))</formula>
    </cfRule>
    <cfRule type="expression" dxfId="33" priority="2" stopIfTrue="1">
      <formula>AND(task_end&gt;=E$5,task_start&lt;F$5,($G10="g"))</formula>
    </cfRule>
    <cfRule type="expression" dxfId="32" priority="3" stopIfTrue="1">
      <formula>AND(task_end&gt;=E$5,task_start&lt;F$5,($G10="r"))</formula>
    </cfRule>
    <cfRule type="expression" dxfId="31" priority="4">
      <formula>AND(task_start&lt;=E$5,ROUNDDOWN((task_end-task_start+1)*task_progress,0)+task_start-1&gt;=E$5)</formula>
    </cfRule>
    <cfRule type="expression" dxfId="30" priority="5" stopIfTrue="1">
      <formula>AND(task_end&gt;=E$5,task_start&lt;F$5,($G10="b"))</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A58481F-6DC2-4372-9AA0-66999136D79C}">
            <x14:dataBar minLength="0" maxLength="100" gradient="0">
              <x14:cfvo type="num">
                <xm:f>0</xm:f>
              </x14:cfvo>
              <x14:cfvo type="num">
                <xm:f>1</xm:f>
              </x14:cfvo>
              <x14:negativeFillColor rgb="FFFF0000"/>
              <x14:axisColor rgb="FF000000"/>
            </x14:dataBar>
          </x14:cfRule>
          <xm:sqref>D10:D11</xm:sqref>
        </x14:conditionalFormatting>
        <x14:conditionalFormatting xmlns:xm="http://schemas.microsoft.com/office/excel/2006/main">
          <x14:cfRule type="dataBar" id="{F7CFC6FE-993D-4B4E-9AC5-93C0D4350A46}">
            <x14:dataBar minLength="0" maxLength="100" gradient="0">
              <x14:cfvo type="num">
                <xm:f>0</xm:f>
              </x14:cfvo>
              <x14:cfvo type="num">
                <xm:f>1</xm:f>
              </x14:cfvo>
              <x14:negativeFillColor rgb="FFFF0000"/>
              <x14:axisColor rgb="FF000000"/>
            </x14:dataBar>
          </x14:cfRule>
          <xm:sqref>D12:D13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3</vt:i4>
      </vt:variant>
      <vt:variant>
        <vt:lpstr>Plages nommées</vt:lpstr>
      </vt:variant>
      <vt:variant>
        <vt:i4>9</vt:i4>
      </vt:variant>
    </vt:vector>
  </HeadingPairs>
  <TitlesOfParts>
    <vt:vector size="12" baseType="lpstr">
      <vt:lpstr>ProjectSchedule</vt:lpstr>
      <vt:lpstr>About</vt:lpstr>
      <vt:lpstr>Feuil1</vt:lpstr>
      <vt:lpstr>Display_Week</vt:lpstr>
      <vt:lpstr>ProjectSchedule!Impression_des_titres</vt:lpstr>
      <vt:lpstr>Project_Start</vt:lpstr>
      <vt:lpstr>Feuil1!task_end</vt:lpstr>
      <vt:lpstr>ProjectSchedule!task_end</vt:lpstr>
      <vt:lpstr>Feuil1!task_progress</vt:lpstr>
      <vt:lpstr>ProjectSchedule!task_progress</vt:lpstr>
      <vt:lpstr>Feuil1!task_start</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2022-03-11T22:41:12Z</dcterms:created>
  <dcterms:modified xsi:type="dcterms:W3CDTF">2023-06-16T13:48:13Z</dcterms:modified>
</cp:coreProperties>
</file>