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iklas\Desktop\Github_Projekts\Bachelorarbeit_Niklas_Donhauser\4_Tabellen\Excel_Tabellen\"/>
    </mc:Choice>
  </mc:AlternateContent>
  <xr:revisionPtr revIDLastSave="0" documentId="13_ncr:1_{C53F1205-7864-4E38-8D7B-2680B3E9C540}" xr6:coauthVersionLast="47" xr6:coauthVersionMax="47" xr10:uidLastSave="{00000000-0000-0000-0000-000000000000}"/>
  <bookViews>
    <workbookView xWindow="-120" yWindow="-120" windowWidth="38640" windowHeight="21240" activeTab="7" xr2:uid="{00000000-000D-0000-FFFF-FFFF00000000}"/>
  </bookViews>
  <sheets>
    <sheet name="ACC_Dichotom" sheetId="1" r:id="rId1"/>
    <sheet name="ACC_Trichotom" sheetId="2" r:id="rId2"/>
    <sheet name="Time" sheetId="3" r:id="rId3"/>
    <sheet name="F1_Dichotom" sheetId="4" r:id="rId4"/>
    <sheet name="F1_Trichotom" sheetId="5" r:id="rId5"/>
    <sheet name="Klassen_dichotom" sheetId="6" r:id="rId6"/>
    <sheet name="Klassen_trichotom" sheetId="7" r:id="rId7"/>
    <sheet name="Zusätzliche_Informatione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8" l="1"/>
  <c r="Q17" i="8"/>
  <c r="I17" i="8"/>
  <c r="H17" i="8"/>
  <c r="G17" i="8"/>
  <c r="F17" i="8"/>
  <c r="E17" i="8"/>
  <c r="D17" i="8"/>
  <c r="C17" i="8"/>
  <c r="C19" i="8" s="1"/>
  <c r="S16" i="8"/>
  <c r="S17" i="8" s="1"/>
  <c r="R16" i="8"/>
  <c r="R17" i="8" s="1"/>
  <c r="Q16" i="8"/>
  <c r="P16" i="8"/>
  <c r="P17" i="8" s="1"/>
  <c r="O16" i="8"/>
  <c r="O17" i="8" s="1"/>
  <c r="N16" i="8"/>
  <c r="N17" i="8" s="1"/>
  <c r="M16" i="8"/>
  <c r="M17" i="8" s="1"/>
  <c r="S8" i="8"/>
  <c r="R8" i="8"/>
  <c r="Q8" i="8"/>
  <c r="P8" i="8"/>
  <c r="O8" i="8"/>
  <c r="N8" i="8"/>
  <c r="M8" i="8"/>
  <c r="I8" i="8"/>
  <c r="I19" i="8" s="1"/>
  <c r="H8" i="8"/>
  <c r="H19" i="8" s="1"/>
  <c r="G8" i="8"/>
  <c r="G19" i="8" s="1"/>
  <c r="F8" i="8"/>
  <c r="F19" i="8" s="1"/>
  <c r="E8" i="8"/>
  <c r="E19" i="8" s="1"/>
  <c r="D8" i="8"/>
  <c r="D19" i="8" s="1"/>
  <c r="C8" i="8"/>
  <c r="C46" i="7"/>
  <c r="M63" i="5"/>
  <c r="S63" i="5"/>
  <c r="R63" i="5"/>
  <c r="Q63" i="5"/>
  <c r="P63" i="5"/>
  <c r="O63" i="5"/>
  <c r="N63" i="5"/>
  <c r="N52" i="5"/>
  <c r="O52" i="5"/>
  <c r="P52" i="5"/>
  <c r="Q52" i="5"/>
  <c r="R52" i="5"/>
  <c r="S52" i="5"/>
  <c r="M52" i="5"/>
  <c r="N45" i="5"/>
  <c r="O45" i="5"/>
  <c r="P45" i="5"/>
  <c r="Q45" i="5"/>
  <c r="R45" i="5"/>
  <c r="S45" i="5"/>
  <c r="M45" i="5"/>
  <c r="N40" i="5"/>
  <c r="O40" i="5"/>
  <c r="P40" i="5"/>
  <c r="Q40" i="5"/>
  <c r="R40" i="5"/>
  <c r="S40" i="5"/>
  <c r="M40" i="5"/>
  <c r="N36" i="5"/>
  <c r="O36" i="5"/>
  <c r="P36" i="5"/>
  <c r="Q36" i="5"/>
  <c r="R36" i="5"/>
  <c r="S36" i="5"/>
  <c r="M36" i="5"/>
  <c r="N32" i="5"/>
  <c r="O32" i="5"/>
  <c r="P32" i="5"/>
  <c r="Q32" i="5"/>
  <c r="R32" i="5"/>
  <c r="S32" i="5"/>
  <c r="M32" i="5"/>
  <c r="N56" i="4"/>
  <c r="O56" i="4"/>
  <c r="P56" i="4"/>
  <c r="Q56" i="4"/>
  <c r="R56" i="4"/>
  <c r="S56" i="4"/>
  <c r="M56" i="4"/>
  <c r="N49" i="4"/>
  <c r="O49" i="4"/>
  <c r="P49" i="4"/>
  <c r="Q49" i="4"/>
  <c r="R49" i="4"/>
  <c r="S49" i="4"/>
  <c r="M49" i="4"/>
  <c r="N43" i="4"/>
  <c r="O43" i="4"/>
  <c r="P43" i="4"/>
  <c r="Q43" i="4"/>
  <c r="R43" i="4"/>
  <c r="S43" i="4"/>
  <c r="M43" i="4"/>
  <c r="N39" i="4"/>
  <c r="O39" i="4"/>
  <c r="P39" i="4"/>
  <c r="Q39" i="4"/>
  <c r="R39" i="4"/>
  <c r="S39" i="4"/>
  <c r="M39" i="4"/>
  <c r="N35" i="4"/>
  <c r="O35" i="4"/>
  <c r="P35" i="4"/>
  <c r="Q35" i="4"/>
  <c r="R35" i="4"/>
  <c r="S35" i="4"/>
  <c r="M35" i="4"/>
  <c r="S65" i="4"/>
  <c r="R65" i="4"/>
  <c r="Q65" i="4"/>
  <c r="P65" i="4"/>
  <c r="O65" i="4"/>
  <c r="N65" i="4"/>
  <c r="M65" i="4"/>
  <c r="G58" i="2"/>
  <c r="I58" i="2"/>
  <c r="J58" i="2"/>
  <c r="D58" i="2"/>
  <c r="E62" i="1"/>
  <c r="F62" i="1"/>
  <c r="G62" i="1"/>
  <c r="H62" i="1"/>
  <c r="I62" i="1"/>
  <c r="J62" i="1"/>
  <c r="D62" i="1"/>
  <c r="J57" i="2"/>
  <c r="I57" i="2"/>
  <c r="H57" i="2"/>
  <c r="H58" i="2" s="1"/>
  <c r="G57" i="2"/>
  <c r="F57" i="2"/>
  <c r="F58" i="2" s="1"/>
  <c r="E57" i="2"/>
  <c r="E58" i="2" s="1"/>
  <c r="D57" i="2"/>
  <c r="AE31" i="6"/>
  <c r="AE37" i="6"/>
  <c r="AE38" i="6"/>
  <c r="AE40" i="6"/>
  <c r="AE41" i="6"/>
  <c r="AE42" i="6"/>
  <c r="AE43" i="6"/>
  <c r="AE44" i="6"/>
  <c r="AE47" i="6"/>
  <c r="AC33" i="6"/>
  <c r="AC34" i="6"/>
  <c r="AC36" i="6"/>
  <c r="AC37" i="6"/>
  <c r="AC38" i="6"/>
  <c r="AC39" i="6"/>
  <c r="AC40" i="6"/>
  <c r="AC43" i="6"/>
  <c r="AD29" i="6"/>
  <c r="AE29" i="6" s="1"/>
  <c r="AD30" i="6"/>
  <c r="AE30" i="6" s="1"/>
  <c r="AD31" i="6"/>
  <c r="AD32" i="6"/>
  <c r="AE32" i="6" s="1"/>
  <c r="AD33" i="6"/>
  <c r="AE33" i="6" s="1"/>
  <c r="AD34" i="6"/>
  <c r="AE34" i="6" s="1"/>
  <c r="AD35" i="6"/>
  <c r="AE35" i="6" s="1"/>
  <c r="AD36" i="6"/>
  <c r="AE36" i="6" s="1"/>
  <c r="AD37" i="6"/>
  <c r="AD38" i="6"/>
  <c r="AD39" i="6"/>
  <c r="AE39" i="6" s="1"/>
  <c r="AD40" i="6"/>
  <c r="AD41" i="6"/>
  <c r="AD42" i="6"/>
  <c r="AD43" i="6"/>
  <c r="AD44" i="6"/>
  <c r="AD45" i="6"/>
  <c r="AE45" i="6" s="1"/>
  <c r="AD46" i="6"/>
  <c r="AE46" i="6" s="1"/>
  <c r="AD47" i="6"/>
  <c r="AD28" i="6"/>
  <c r="AE28" i="6" s="1"/>
  <c r="AB29" i="6"/>
  <c r="AC29" i="6" s="1"/>
  <c r="AB30" i="6"/>
  <c r="AC30" i="6" s="1"/>
  <c r="AB31" i="6"/>
  <c r="AC31" i="6" s="1"/>
  <c r="AB32" i="6"/>
  <c r="AC32" i="6" s="1"/>
  <c r="AB33" i="6"/>
  <c r="AB34" i="6"/>
  <c r="AB35" i="6"/>
  <c r="AC35" i="6" s="1"/>
  <c r="AB36" i="6"/>
  <c r="AB37" i="6"/>
  <c r="AB38" i="6"/>
  <c r="AB39" i="6"/>
  <c r="AB40" i="6"/>
  <c r="AB41" i="6"/>
  <c r="AC41" i="6" s="1"/>
  <c r="AB42" i="6"/>
  <c r="AC42" i="6" s="1"/>
  <c r="AB43" i="6"/>
  <c r="AB44" i="6"/>
  <c r="AC44" i="6" s="1"/>
  <c r="AB45" i="6"/>
  <c r="AC45" i="6" s="1"/>
  <c r="AB46" i="6"/>
  <c r="AC46" i="6" s="1"/>
  <c r="AB47" i="6"/>
  <c r="AC47" i="6" s="1"/>
  <c r="AB28" i="6"/>
  <c r="AC28" i="6" s="1"/>
  <c r="AD5" i="6"/>
  <c r="AE5" i="6" s="1"/>
  <c r="AD6" i="6"/>
  <c r="AE6" i="6" s="1"/>
  <c r="AD7" i="6"/>
  <c r="AE7" i="6" s="1"/>
  <c r="AD8" i="6"/>
  <c r="AE8" i="6" s="1"/>
  <c r="AD9" i="6"/>
  <c r="AE9" i="6" s="1"/>
  <c r="AD10" i="6"/>
  <c r="AE10" i="6" s="1"/>
  <c r="AD11" i="6"/>
  <c r="AE11" i="6" s="1"/>
  <c r="AD12" i="6"/>
  <c r="AE12" i="6" s="1"/>
  <c r="AD13" i="6"/>
  <c r="AE13" i="6" s="1"/>
  <c r="AD14" i="6"/>
  <c r="AE14" i="6" s="1"/>
  <c r="AD15" i="6"/>
  <c r="AE15" i="6" s="1"/>
  <c r="AD16" i="6"/>
  <c r="AE16" i="6" s="1"/>
  <c r="AD17" i="6"/>
  <c r="AE17" i="6" s="1"/>
  <c r="AD18" i="6"/>
  <c r="AE18" i="6" s="1"/>
  <c r="AD19" i="6"/>
  <c r="AE19" i="6" s="1"/>
  <c r="AD20" i="6"/>
  <c r="AE20" i="6" s="1"/>
  <c r="AD21" i="6"/>
  <c r="AE21" i="6" s="1"/>
  <c r="AD22" i="6"/>
  <c r="AE22" i="6" s="1"/>
  <c r="AD23" i="6"/>
  <c r="AE23" i="6" s="1"/>
  <c r="AD4" i="6"/>
  <c r="AE4" i="6" s="1"/>
  <c r="AB5" i="6"/>
  <c r="AC5" i="6" s="1"/>
  <c r="AB6" i="6"/>
  <c r="AC6" i="6" s="1"/>
  <c r="AB7" i="6"/>
  <c r="AC7" i="6" s="1"/>
  <c r="AB8" i="6"/>
  <c r="AC8" i="6" s="1"/>
  <c r="AB9" i="6"/>
  <c r="AC9" i="6" s="1"/>
  <c r="AB10" i="6"/>
  <c r="AC10" i="6" s="1"/>
  <c r="AB11" i="6"/>
  <c r="AC11" i="6" s="1"/>
  <c r="AB12" i="6"/>
  <c r="AC12" i="6" s="1"/>
  <c r="AB13" i="6"/>
  <c r="AC13" i="6" s="1"/>
  <c r="AB14" i="6"/>
  <c r="AC14" i="6" s="1"/>
  <c r="AB15" i="6"/>
  <c r="AC15" i="6" s="1"/>
  <c r="AB16" i="6"/>
  <c r="AC16" i="6" s="1"/>
  <c r="AB17" i="6"/>
  <c r="AC17" i="6" s="1"/>
  <c r="AB18" i="6"/>
  <c r="AC18" i="6" s="1"/>
  <c r="AB19" i="6"/>
  <c r="AC19" i="6" s="1"/>
  <c r="AB20" i="6"/>
  <c r="AC20" i="6" s="1"/>
  <c r="AB21" i="6"/>
  <c r="AC21" i="6" s="1"/>
  <c r="AB22" i="6"/>
  <c r="AC22" i="6" s="1"/>
  <c r="AB23" i="6"/>
  <c r="AC23" i="6" s="1"/>
  <c r="AB4" i="6"/>
  <c r="AC4" i="6" s="1"/>
  <c r="AJ65" i="7"/>
  <c r="AI50" i="7"/>
  <c r="AJ50" i="7" s="1"/>
  <c r="AI51" i="7"/>
  <c r="AJ51" i="7" s="1"/>
  <c r="AI52" i="7"/>
  <c r="AJ52" i="7" s="1"/>
  <c r="AI53" i="7"/>
  <c r="AJ53" i="7" s="1"/>
  <c r="AI54" i="7"/>
  <c r="AJ54" i="7" s="1"/>
  <c r="AI55" i="7"/>
  <c r="AJ55" i="7" s="1"/>
  <c r="AI56" i="7"/>
  <c r="AJ56" i="7" s="1"/>
  <c r="AI57" i="7"/>
  <c r="AJ57" i="7" s="1"/>
  <c r="AI58" i="7"/>
  <c r="AJ58" i="7" s="1"/>
  <c r="AI59" i="7"/>
  <c r="AJ59" i="7" s="1"/>
  <c r="AI60" i="7"/>
  <c r="AJ60" i="7" s="1"/>
  <c r="AI61" i="7"/>
  <c r="AJ61" i="7" s="1"/>
  <c r="AI62" i="7"/>
  <c r="AJ62" i="7" s="1"/>
  <c r="AI63" i="7"/>
  <c r="AJ63" i="7" s="1"/>
  <c r="AI64" i="7"/>
  <c r="AJ64" i="7" s="1"/>
  <c r="AI65" i="7"/>
  <c r="AI66" i="7"/>
  <c r="AJ66" i="7" s="1"/>
  <c r="AI49" i="7"/>
  <c r="AJ49" i="7" s="1"/>
  <c r="AG50" i="7"/>
  <c r="AH50" i="7" s="1"/>
  <c r="AG51" i="7"/>
  <c r="AH51" i="7" s="1"/>
  <c r="AG52" i="7"/>
  <c r="AH52" i="7" s="1"/>
  <c r="AG53" i="7"/>
  <c r="AH53" i="7" s="1"/>
  <c r="AG54" i="7"/>
  <c r="AH54" i="7" s="1"/>
  <c r="AG55" i="7"/>
  <c r="AH55" i="7" s="1"/>
  <c r="AG56" i="7"/>
  <c r="AH56" i="7" s="1"/>
  <c r="AG57" i="7"/>
  <c r="AH57" i="7" s="1"/>
  <c r="AG58" i="7"/>
  <c r="AH58" i="7" s="1"/>
  <c r="AG59" i="7"/>
  <c r="AH59" i="7" s="1"/>
  <c r="AG60" i="7"/>
  <c r="AH60" i="7" s="1"/>
  <c r="AG61" i="7"/>
  <c r="AH61" i="7" s="1"/>
  <c r="AG62" i="7"/>
  <c r="AH62" i="7" s="1"/>
  <c r="AG63" i="7"/>
  <c r="AH63" i="7" s="1"/>
  <c r="AG64" i="7"/>
  <c r="AH64" i="7" s="1"/>
  <c r="AG65" i="7"/>
  <c r="AH65" i="7" s="1"/>
  <c r="AG66" i="7"/>
  <c r="AH66" i="7" s="1"/>
  <c r="AG49" i="7"/>
  <c r="AH49" i="7" s="1"/>
  <c r="AI27" i="7"/>
  <c r="AJ27" i="7" s="1"/>
  <c r="AI28" i="7"/>
  <c r="AJ28" i="7" s="1"/>
  <c r="AI29" i="7"/>
  <c r="AJ29" i="7" s="1"/>
  <c r="AI30" i="7"/>
  <c r="AJ30" i="7" s="1"/>
  <c r="AI31" i="7"/>
  <c r="AJ31" i="7" s="1"/>
  <c r="AI32" i="7"/>
  <c r="AJ32" i="7" s="1"/>
  <c r="AI33" i="7"/>
  <c r="AJ33" i="7" s="1"/>
  <c r="AI34" i="7"/>
  <c r="AJ34" i="7" s="1"/>
  <c r="AI35" i="7"/>
  <c r="AJ35" i="7" s="1"/>
  <c r="AI36" i="7"/>
  <c r="AJ36" i="7" s="1"/>
  <c r="AI37" i="7"/>
  <c r="AJ37" i="7" s="1"/>
  <c r="AI38" i="7"/>
  <c r="AJ38" i="7" s="1"/>
  <c r="AI39" i="7"/>
  <c r="AJ39" i="7" s="1"/>
  <c r="AI40" i="7"/>
  <c r="AJ40" i="7" s="1"/>
  <c r="AI41" i="7"/>
  <c r="AJ41" i="7" s="1"/>
  <c r="AI42" i="7"/>
  <c r="AJ42" i="7" s="1"/>
  <c r="AI43" i="7"/>
  <c r="AJ43" i="7" s="1"/>
  <c r="AI26" i="7"/>
  <c r="AJ26" i="7" s="1"/>
  <c r="AG27" i="7"/>
  <c r="AH27" i="7" s="1"/>
  <c r="AG28" i="7"/>
  <c r="AH28" i="7" s="1"/>
  <c r="AG29" i="7"/>
  <c r="AH29" i="7" s="1"/>
  <c r="AG30" i="7"/>
  <c r="AH30" i="7" s="1"/>
  <c r="AG31" i="7"/>
  <c r="AH31" i="7" s="1"/>
  <c r="AG32" i="7"/>
  <c r="AH32" i="7" s="1"/>
  <c r="AG33" i="7"/>
  <c r="AH33" i="7" s="1"/>
  <c r="AG34" i="7"/>
  <c r="AH34" i="7" s="1"/>
  <c r="AG35" i="7"/>
  <c r="AH35" i="7" s="1"/>
  <c r="AG36" i="7"/>
  <c r="AH36" i="7" s="1"/>
  <c r="AG37" i="7"/>
  <c r="AH37" i="7" s="1"/>
  <c r="AG38" i="7"/>
  <c r="AH38" i="7" s="1"/>
  <c r="AG39" i="7"/>
  <c r="AH39" i="7" s="1"/>
  <c r="AG40" i="7"/>
  <c r="AH40" i="7" s="1"/>
  <c r="AG41" i="7"/>
  <c r="AH41" i="7" s="1"/>
  <c r="AG42" i="7"/>
  <c r="AH42" i="7" s="1"/>
  <c r="AG43" i="7"/>
  <c r="AH43" i="7" s="1"/>
  <c r="AG26" i="7"/>
  <c r="AH26" i="7" s="1"/>
  <c r="AI4" i="7"/>
  <c r="AJ4" i="7" s="1"/>
  <c r="AG5" i="7"/>
  <c r="AH5" i="7" s="1"/>
  <c r="AI5" i="7"/>
  <c r="AJ5" i="7" s="1"/>
  <c r="AG6" i="7"/>
  <c r="AH6" i="7" s="1"/>
  <c r="AI6" i="7"/>
  <c r="AJ6" i="7" s="1"/>
  <c r="AG7" i="7"/>
  <c r="AH7" i="7" s="1"/>
  <c r="AI7" i="7"/>
  <c r="AJ7" i="7" s="1"/>
  <c r="AG8" i="7"/>
  <c r="AH8" i="7" s="1"/>
  <c r="AI8" i="7"/>
  <c r="AJ8" i="7" s="1"/>
  <c r="AG9" i="7"/>
  <c r="AH9" i="7" s="1"/>
  <c r="AI9" i="7"/>
  <c r="AJ9" i="7" s="1"/>
  <c r="AG10" i="7"/>
  <c r="AH10" i="7" s="1"/>
  <c r="AI10" i="7"/>
  <c r="AJ10" i="7" s="1"/>
  <c r="AG11" i="7"/>
  <c r="AH11" i="7" s="1"/>
  <c r="AI11" i="7"/>
  <c r="AJ11" i="7" s="1"/>
  <c r="AG12" i="7"/>
  <c r="AH12" i="7" s="1"/>
  <c r="AI12" i="7"/>
  <c r="AJ12" i="7" s="1"/>
  <c r="AG13" i="7"/>
  <c r="AH13" i="7" s="1"/>
  <c r="AI13" i="7"/>
  <c r="AJ13" i="7" s="1"/>
  <c r="AG14" i="7"/>
  <c r="AH14" i="7" s="1"/>
  <c r="AI14" i="7"/>
  <c r="AJ14" i="7" s="1"/>
  <c r="AG15" i="7"/>
  <c r="AH15" i="7" s="1"/>
  <c r="AI15" i="7"/>
  <c r="AJ15" i="7" s="1"/>
  <c r="AG16" i="7"/>
  <c r="AH16" i="7" s="1"/>
  <c r="AI16" i="7"/>
  <c r="AJ16" i="7" s="1"/>
  <c r="AG17" i="7"/>
  <c r="AH17" i="7" s="1"/>
  <c r="AI17" i="7"/>
  <c r="AJ17" i="7" s="1"/>
  <c r="AG18" i="7"/>
  <c r="AH18" i="7" s="1"/>
  <c r="AI18" i="7"/>
  <c r="AJ18" i="7" s="1"/>
  <c r="AG19" i="7"/>
  <c r="AH19" i="7" s="1"/>
  <c r="AI19" i="7"/>
  <c r="AJ19" i="7" s="1"/>
  <c r="AG20" i="7"/>
  <c r="AH20" i="7" s="1"/>
  <c r="AI20" i="7"/>
  <c r="AJ20" i="7" s="1"/>
  <c r="AG21" i="7"/>
  <c r="AH21" i="7" s="1"/>
  <c r="AI21" i="7"/>
  <c r="AJ21" i="7" s="1"/>
  <c r="AG4" i="7"/>
  <c r="AH4" i="7" s="1"/>
  <c r="W37" i="7"/>
  <c r="T37" i="7"/>
  <c r="Q37" i="7"/>
  <c r="N37" i="7"/>
  <c r="K37" i="7"/>
  <c r="H37" i="7"/>
  <c r="E37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V37" i="7"/>
  <c r="U37" i="7"/>
  <c r="S37" i="7"/>
  <c r="R37" i="7"/>
  <c r="P37" i="7"/>
  <c r="O37" i="7"/>
  <c r="M37" i="7"/>
  <c r="L37" i="7"/>
  <c r="J37" i="7"/>
  <c r="I37" i="7"/>
  <c r="G37" i="7"/>
  <c r="F37" i="7"/>
  <c r="D37" i="7"/>
  <c r="C37" i="7"/>
  <c r="D26" i="7"/>
  <c r="C26" i="7"/>
  <c r="D19" i="7"/>
  <c r="C19" i="7"/>
  <c r="D14" i="7"/>
  <c r="C14" i="7"/>
  <c r="C10" i="7"/>
  <c r="C6" i="7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C39" i="6"/>
  <c r="E11" i="6"/>
  <c r="F11" i="6"/>
  <c r="G11" i="6"/>
  <c r="M11" i="6"/>
  <c r="N11" i="6"/>
  <c r="O11" i="6"/>
  <c r="P11" i="6"/>
  <c r="P21" i="6"/>
  <c r="P28" i="6" s="1"/>
  <c r="E15" i="6"/>
  <c r="E21" i="6" s="1"/>
  <c r="E28" i="6" s="1"/>
  <c r="F15" i="6"/>
  <c r="F21" i="6" s="1"/>
  <c r="F28" i="6" s="1"/>
  <c r="G15" i="6"/>
  <c r="G21" i="6" s="1"/>
  <c r="G28" i="6" s="1"/>
  <c r="M15" i="6"/>
  <c r="M21" i="6" s="1"/>
  <c r="M28" i="6" s="1"/>
  <c r="N15" i="6"/>
  <c r="N21" i="6" s="1"/>
  <c r="N28" i="6" s="1"/>
  <c r="O15" i="6"/>
  <c r="O21" i="6" s="1"/>
  <c r="O28" i="6" s="1"/>
  <c r="P15" i="6"/>
  <c r="E7" i="6"/>
  <c r="F7" i="6"/>
  <c r="G7" i="6"/>
  <c r="H7" i="6"/>
  <c r="H11" i="6" s="1"/>
  <c r="I7" i="6"/>
  <c r="I11" i="6" s="1"/>
  <c r="J7" i="6"/>
  <c r="J11" i="6" s="1"/>
  <c r="K7" i="6"/>
  <c r="K11" i="6" s="1"/>
  <c r="L7" i="6"/>
  <c r="L11" i="6" s="1"/>
  <c r="M7" i="6"/>
  <c r="N7" i="6"/>
  <c r="O7" i="6"/>
  <c r="P7" i="6"/>
  <c r="D28" i="6"/>
  <c r="D21" i="6"/>
  <c r="C21" i="6"/>
  <c r="C28" i="6" s="1"/>
  <c r="C15" i="6"/>
  <c r="D11" i="6"/>
  <c r="D7" i="6"/>
  <c r="D15" i="6" s="1"/>
  <c r="C7" i="6"/>
  <c r="C11" i="6" s="1"/>
  <c r="E33" i="3"/>
  <c r="G33" i="3"/>
  <c r="I33" i="3"/>
  <c r="K33" i="3"/>
  <c r="M33" i="3"/>
  <c r="O33" i="3"/>
  <c r="Q33" i="3"/>
  <c r="E34" i="3"/>
  <c r="G34" i="3"/>
  <c r="G35" i="3" s="1"/>
  <c r="I34" i="3"/>
  <c r="I35" i="3" s="1"/>
  <c r="K34" i="3"/>
  <c r="K35" i="3" s="1"/>
  <c r="M34" i="3"/>
  <c r="M35" i="3" s="1"/>
  <c r="O34" i="3"/>
  <c r="O35" i="3" s="1"/>
  <c r="Q34" i="3"/>
  <c r="E36" i="3"/>
  <c r="G36" i="3"/>
  <c r="I36" i="3"/>
  <c r="K36" i="3"/>
  <c r="M36" i="3"/>
  <c r="O36" i="3"/>
  <c r="Q36" i="3"/>
  <c r="E37" i="3"/>
  <c r="G37" i="3"/>
  <c r="I37" i="3"/>
  <c r="K37" i="3"/>
  <c r="M37" i="3"/>
  <c r="O37" i="3"/>
  <c r="Q37" i="3"/>
  <c r="E38" i="3"/>
  <c r="G38" i="3"/>
  <c r="I38" i="3"/>
  <c r="K38" i="3"/>
  <c r="M38" i="3"/>
  <c r="O38" i="3"/>
  <c r="Q38" i="3"/>
  <c r="E40" i="3"/>
  <c r="G40" i="3"/>
  <c r="I40" i="3"/>
  <c r="K40" i="3"/>
  <c r="M40" i="3"/>
  <c r="O40" i="3"/>
  <c r="O43" i="3" s="1"/>
  <c r="Q40" i="3"/>
  <c r="E41" i="3"/>
  <c r="G41" i="3"/>
  <c r="I41" i="3"/>
  <c r="K41" i="3"/>
  <c r="M41" i="3"/>
  <c r="O41" i="3"/>
  <c r="Q41" i="3"/>
  <c r="E42" i="3"/>
  <c r="G42" i="3"/>
  <c r="I42" i="3"/>
  <c r="K42" i="3"/>
  <c r="M42" i="3"/>
  <c r="O42" i="3"/>
  <c r="Q42" i="3"/>
  <c r="E44" i="3"/>
  <c r="G44" i="3"/>
  <c r="I44" i="3"/>
  <c r="K44" i="3"/>
  <c r="M44" i="3"/>
  <c r="O44" i="3"/>
  <c r="Q44" i="3"/>
  <c r="E45" i="3"/>
  <c r="G45" i="3"/>
  <c r="I45" i="3"/>
  <c r="K45" i="3"/>
  <c r="M45" i="3"/>
  <c r="O45" i="3"/>
  <c r="Q45" i="3"/>
  <c r="E46" i="3"/>
  <c r="G46" i="3"/>
  <c r="I46" i="3"/>
  <c r="K46" i="3"/>
  <c r="M46" i="3"/>
  <c r="O46" i="3"/>
  <c r="Q46" i="3"/>
  <c r="E47" i="3"/>
  <c r="G47" i="3"/>
  <c r="I47" i="3"/>
  <c r="K47" i="3"/>
  <c r="M47" i="3"/>
  <c r="O47" i="3"/>
  <c r="Q47" i="3"/>
  <c r="E49" i="3"/>
  <c r="G49" i="3"/>
  <c r="I49" i="3"/>
  <c r="K49" i="3"/>
  <c r="M49" i="3"/>
  <c r="O49" i="3"/>
  <c r="Q49" i="3"/>
  <c r="E50" i="3"/>
  <c r="G50" i="3"/>
  <c r="I50" i="3"/>
  <c r="K50" i="3"/>
  <c r="M50" i="3"/>
  <c r="O50" i="3"/>
  <c r="Q50" i="3"/>
  <c r="E51" i="3"/>
  <c r="G51" i="3"/>
  <c r="I51" i="3"/>
  <c r="K51" i="3"/>
  <c r="M51" i="3"/>
  <c r="O51" i="3"/>
  <c r="Q51" i="3"/>
  <c r="E52" i="3"/>
  <c r="G52" i="3"/>
  <c r="I52" i="3"/>
  <c r="K52" i="3"/>
  <c r="M52" i="3"/>
  <c r="O52" i="3"/>
  <c r="Q52" i="3"/>
  <c r="Q55" i="3" s="1"/>
  <c r="E53" i="3"/>
  <c r="G53" i="3"/>
  <c r="I53" i="3"/>
  <c r="K53" i="3"/>
  <c r="M53" i="3"/>
  <c r="O53" i="3"/>
  <c r="Q53" i="3"/>
  <c r="E54" i="3"/>
  <c r="G54" i="3"/>
  <c r="I54" i="3"/>
  <c r="K54" i="3"/>
  <c r="M54" i="3"/>
  <c r="O54" i="3"/>
  <c r="Q54" i="3"/>
  <c r="E48" i="3"/>
  <c r="M7" i="3"/>
  <c r="Q4" i="3"/>
  <c r="Q5" i="3"/>
  <c r="Q6" i="3"/>
  <c r="Q8" i="3"/>
  <c r="Q9" i="3"/>
  <c r="Q10" i="3"/>
  <c r="Q12" i="3"/>
  <c r="Q13" i="3"/>
  <c r="Q14" i="3"/>
  <c r="Q16" i="3"/>
  <c r="Q17" i="3"/>
  <c r="Q18" i="3"/>
  <c r="Q21" i="3" s="1"/>
  <c r="Q19" i="3"/>
  <c r="Q20" i="3"/>
  <c r="Q22" i="3"/>
  <c r="Q23" i="3"/>
  <c r="Q24" i="3"/>
  <c r="Q25" i="3"/>
  <c r="Q28" i="3" s="1"/>
  <c r="Q26" i="3"/>
  <c r="Q27" i="3"/>
  <c r="O4" i="3"/>
  <c r="O7" i="3" s="1"/>
  <c r="O5" i="3"/>
  <c r="O6" i="3"/>
  <c r="O8" i="3"/>
  <c r="O11" i="3" s="1"/>
  <c r="O9" i="3"/>
  <c r="O10" i="3"/>
  <c r="O12" i="3"/>
  <c r="O13" i="3"/>
  <c r="O14" i="3"/>
  <c r="O16" i="3"/>
  <c r="O17" i="3"/>
  <c r="O18" i="3"/>
  <c r="O21" i="3" s="1"/>
  <c r="O19" i="3"/>
  <c r="O20" i="3"/>
  <c r="O22" i="3"/>
  <c r="O23" i="3"/>
  <c r="O24" i="3"/>
  <c r="O25" i="3"/>
  <c r="O28" i="3" s="1"/>
  <c r="O26" i="3"/>
  <c r="O27" i="3"/>
  <c r="M4" i="3"/>
  <c r="M5" i="3"/>
  <c r="M6" i="3"/>
  <c r="M8" i="3"/>
  <c r="M11" i="3" s="1"/>
  <c r="M9" i="3"/>
  <c r="M10" i="3"/>
  <c r="M12" i="3"/>
  <c r="M13" i="3"/>
  <c r="M14" i="3"/>
  <c r="M16" i="3"/>
  <c r="M17" i="3"/>
  <c r="M18" i="3"/>
  <c r="M19" i="3"/>
  <c r="M20" i="3"/>
  <c r="M22" i="3"/>
  <c r="M23" i="3"/>
  <c r="M24" i="3"/>
  <c r="M25" i="3"/>
  <c r="M26" i="3"/>
  <c r="M27" i="3"/>
  <c r="I4" i="3"/>
  <c r="I5" i="3"/>
  <c r="I6" i="3"/>
  <c r="I8" i="3"/>
  <c r="I11" i="3" s="1"/>
  <c r="I9" i="3"/>
  <c r="I10" i="3"/>
  <c r="I12" i="3"/>
  <c r="I13" i="3"/>
  <c r="I14" i="3"/>
  <c r="I16" i="3"/>
  <c r="I17" i="3"/>
  <c r="I18" i="3"/>
  <c r="I19" i="3"/>
  <c r="I20" i="3"/>
  <c r="I22" i="3"/>
  <c r="I23" i="3"/>
  <c r="I24" i="3"/>
  <c r="I25" i="3"/>
  <c r="I26" i="3"/>
  <c r="I27" i="3"/>
  <c r="G4" i="3"/>
  <c r="G7" i="3" s="1"/>
  <c r="G5" i="3"/>
  <c r="G6" i="3"/>
  <c r="G8" i="3"/>
  <c r="G9" i="3"/>
  <c r="G10" i="3"/>
  <c r="G12" i="3"/>
  <c r="G13" i="3"/>
  <c r="G14" i="3"/>
  <c r="G16" i="3"/>
  <c r="G17" i="3"/>
  <c r="G18" i="3"/>
  <c r="G21" i="3" s="1"/>
  <c r="G19" i="3"/>
  <c r="G20" i="3"/>
  <c r="G22" i="3"/>
  <c r="G23" i="3"/>
  <c r="G24" i="3"/>
  <c r="G25" i="3"/>
  <c r="G26" i="3"/>
  <c r="G27" i="3"/>
  <c r="K4" i="3"/>
  <c r="K7" i="3" s="1"/>
  <c r="K5" i="3"/>
  <c r="K6" i="3"/>
  <c r="K8" i="3"/>
  <c r="K11" i="3" s="1"/>
  <c r="K9" i="3"/>
  <c r="K10" i="3"/>
  <c r="K12" i="3"/>
  <c r="K15" i="3" s="1"/>
  <c r="K13" i="3"/>
  <c r="K14" i="3"/>
  <c r="K16" i="3"/>
  <c r="K17" i="3"/>
  <c r="K18" i="3"/>
  <c r="K21" i="3" s="1"/>
  <c r="K19" i="3"/>
  <c r="K20" i="3"/>
  <c r="K22" i="3"/>
  <c r="K23" i="3"/>
  <c r="K24" i="3"/>
  <c r="K25" i="3"/>
  <c r="K26" i="3"/>
  <c r="K27" i="3"/>
  <c r="E27" i="3"/>
  <c r="E26" i="3"/>
  <c r="E25" i="3"/>
  <c r="E24" i="3"/>
  <c r="E23" i="3"/>
  <c r="E22" i="3"/>
  <c r="E20" i="3"/>
  <c r="E19" i="3"/>
  <c r="E18" i="3"/>
  <c r="E17" i="3"/>
  <c r="E16" i="3"/>
  <c r="E14" i="3"/>
  <c r="E13" i="3"/>
  <c r="E12" i="3"/>
  <c r="E10" i="3"/>
  <c r="E9" i="3"/>
  <c r="E8" i="3"/>
  <c r="E6" i="3"/>
  <c r="E5" i="3"/>
  <c r="E4" i="3"/>
  <c r="E7" i="3" s="1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28" i="2"/>
  <c r="L28" i="2"/>
  <c r="M28" i="2"/>
  <c r="K29" i="2"/>
  <c r="L29" i="2"/>
  <c r="M29" i="2"/>
  <c r="M30" i="2"/>
  <c r="L30" i="2"/>
  <c r="K30" i="2"/>
  <c r="J49" i="2"/>
  <c r="I49" i="2"/>
  <c r="H49" i="2"/>
  <c r="G49" i="2"/>
  <c r="F49" i="2"/>
  <c r="E49" i="2"/>
  <c r="D49" i="2"/>
  <c r="J44" i="2"/>
  <c r="I44" i="2"/>
  <c r="H44" i="2"/>
  <c r="G44" i="2"/>
  <c r="F44" i="2"/>
  <c r="E44" i="2"/>
  <c r="D44" i="2"/>
  <c r="J38" i="2"/>
  <c r="I38" i="2"/>
  <c r="H38" i="2"/>
  <c r="G38" i="2"/>
  <c r="F38" i="2"/>
  <c r="E38" i="2"/>
  <c r="D38" i="2"/>
  <c r="J34" i="2"/>
  <c r="I34" i="2"/>
  <c r="H34" i="2"/>
  <c r="G34" i="2"/>
  <c r="F34" i="2"/>
  <c r="E34" i="2"/>
  <c r="D34" i="2"/>
  <c r="J30" i="2"/>
  <c r="I30" i="2"/>
  <c r="H30" i="2"/>
  <c r="G30" i="2"/>
  <c r="F30" i="2"/>
  <c r="E30" i="2"/>
  <c r="D30" i="2"/>
  <c r="K30" i="1"/>
  <c r="L30" i="1"/>
  <c r="M30" i="1"/>
  <c r="K31" i="1"/>
  <c r="L31" i="1"/>
  <c r="M31" i="1"/>
  <c r="K32" i="1"/>
  <c r="L32" i="1"/>
  <c r="M32" i="1"/>
  <c r="K34" i="1"/>
  <c r="L34" i="1"/>
  <c r="M34" i="1"/>
  <c r="K35" i="1"/>
  <c r="L35" i="1"/>
  <c r="M35" i="1"/>
  <c r="K36" i="1"/>
  <c r="L36" i="1"/>
  <c r="M36" i="1"/>
  <c r="K38" i="1"/>
  <c r="L38" i="1"/>
  <c r="M38" i="1"/>
  <c r="K39" i="1"/>
  <c r="L39" i="1"/>
  <c r="M39" i="1"/>
  <c r="K40" i="1"/>
  <c r="L40" i="1"/>
  <c r="M40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J54" i="1"/>
  <c r="I54" i="1"/>
  <c r="H54" i="1"/>
  <c r="G54" i="1"/>
  <c r="F54" i="1"/>
  <c r="E54" i="1"/>
  <c r="D54" i="1"/>
  <c r="J48" i="1"/>
  <c r="I48" i="1"/>
  <c r="H48" i="1"/>
  <c r="G48" i="1"/>
  <c r="F48" i="1"/>
  <c r="E48" i="1"/>
  <c r="D48" i="1"/>
  <c r="K48" i="1" s="1"/>
  <c r="J41" i="1"/>
  <c r="I41" i="1"/>
  <c r="H41" i="1"/>
  <c r="G41" i="1"/>
  <c r="F41" i="1"/>
  <c r="E41" i="1"/>
  <c r="D41" i="1"/>
  <c r="J37" i="1"/>
  <c r="I37" i="1"/>
  <c r="H37" i="1"/>
  <c r="G37" i="1"/>
  <c r="F37" i="1"/>
  <c r="E37" i="1"/>
  <c r="D37" i="1"/>
  <c r="K37" i="1" s="1"/>
  <c r="J33" i="1"/>
  <c r="I33" i="1"/>
  <c r="H33" i="1"/>
  <c r="G33" i="1"/>
  <c r="F33" i="1"/>
  <c r="E33" i="1"/>
  <c r="D33" i="1"/>
  <c r="M33" i="1" s="1"/>
  <c r="H15" i="6" l="1"/>
  <c r="H21" i="6" s="1"/>
  <c r="H28" i="6" s="1"/>
  <c r="K21" i="6"/>
  <c r="K28" i="6" s="1"/>
  <c r="J21" i="6"/>
  <c r="J28" i="6" s="1"/>
  <c r="I21" i="6"/>
  <c r="I28" i="6" s="1"/>
  <c r="L15" i="6"/>
  <c r="L21" i="6" s="1"/>
  <c r="L28" i="6" s="1"/>
  <c r="K15" i="6"/>
  <c r="J15" i="6"/>
  <c r="I15" i="6"/>
  <c r="Q39" i="3"/>
  <c r="Q35" i="3"/>
  <c r="I39" i="3"/>
  <c r="M21" i="3"/>
  <c r="Q11" i="3"/>
  <c r="Q7" i="3"/>
  <c r="E21" i="3"/>
  <c r="M15" i="3"/>
  <c r="I43" i="3"/>
  <c r="I28" i="3"/>
  <c r="I7" i="3"/>
  <c r="O15" i="3"/>
  <c r="G28" i="3"/>
  <c r="I48" i="3"/>
  <c r="G11" i="3"/>
  <c r="E28" i="3"/>
  <c r="Q43" i="3"/>
  <c r="K48" i="3"/>
  <c r="M28" i="3"/>
  <c r="E11" i="3"/>
  <c r="I21" i="3"/>
  <c r="Q15" i="3"/>
  <c r="I55" i="3"/>
  <c r="I15" i="3"/>
  <c r="G15" i="3"/>
  <c r="K43" i="3"/>
  <c r="E15" i="3"/>
  <c r="K28" i="3"/>
  <c r="E35" i="3"/>
  <c r="M43" i="3"/>
  <c r="O48" i="3"/>
  <c r="Q48" i="3"/>
  <c r="K39" i="3"/>
  <c r="M39" i="3"/>
  <c r="O39" i="3"/>
  <c r="M48" i="3"/>
  <c r="E39" i="3"/>
  <c r="E43" i="3"/>
  <c r="G39" i="3"/>
  <c r="G43" i="3"/>
  <c r="E55" i="3"/>
  <c r="G55" i="3"/>
  <c r="K55" i="3"/>
  <c r="M55" i="3"/>
  <c r="G48" i="3"/>
  <c r="O55" i="3"/>
  <c r="M41" i="1"/>
  <c r="K54" i="1"/>
  <c r="L41" i="1"/>
  <c r="L54" i="1"/>
  <c r="M48" i="1"/>
  <c r="L48" i="1"/>
  <c r="M37" i="1"/>
  <c r="K41" i="1"/>
  <c r="L37" i="1"/>
  <c r="K33" i="1"/>
  <c r="L33" i="1"/>
  <c r="M54" i="1"/>
</calcChain>
</file>

<file path=xl/sharedStrings.xml><?xml version="1.0" encoding="utf-8"?>
<sst xmlns="http://schemas.openxmlformats.org/spreadsheetml/2006/main" count="1592" uniqueCount="142">
  <si>
    <t>Domäne</t>
  </si>
  <si>
    <t>SVM</t>
  </si>
  <si>
    <t>NB</t>
  </si>
  <si>
    <t>CNN</t>
  </si>
  <si>
    <t>RNN</t>
  </si>
  <si>
    <t>GBERT</t>
  </si>
  <si>
    <t>GELECTRA</t>
  </si>
  <si>
    <t>MULTI</t>
  </si>
  <si>
    <t>LT01</t>
  </si>
  <si>
    <t>LT02</t>
  </si>
  <si>
    <t>LT03</t>
  </si>
  <si>
    <t>MI01</t>
  </si>
  <si>
    <t>MI02</t>
  </si>
  <si>
    <t>MI03</t>
  </si>
  <si>
    <t>NA01</t>
  </si>
  <si>
    <t>NA02</t>
  </si>
  <si>
    <t>NA03</t>
  </si>
  <si>
    <t>RE01</t>
  </si>
  <si>
    <t>RE03</t>
  </si>
  <si>
    <t>SM01</t>
  </si>
  <si>
    <t>SM02</t>
  </si>
  <si>
    <t>SM03</t>
  </si>
  <si>
    <t>SM04</t>
  </si>
  <si>
    <t>SM05</t>
  </si>
  <si>
    <t>SM06</t>
  </si>
  <si>
    <t>RE02</t>
  </si>
  <si>
    <t>RE04</t>
  </si>
  <si>
    <t>RE05</t>
  </si>
  <si>
    <t>Dichotom</t>
  </si>
  <si>
    <t>Accuracy</t>
  </si>
  <si>
    <t>LTGE</t>
  </si>
  <si>
    <t>MIGE</t>
  </si>
  <si>
    <t>NAGE</t>
  </si>
  <si>
    <t>SMGE</t>
  </si>
  <si>
    <t>REGE</t>
  </si>
  <si>
    <t>Min</t>
  </si>
  <si>
    <t>Max</t>
  </si>
  <si>
    <t>Durchschnitt</t>
  </si>
  <si>
    <t>Time SVM</t>
  </si>
  <si>
    <t>Time NB</t>
  </si>
  <si>
    <t>Time CNN</t>
  </si>
  <si>
    <t>Time RNN</t>
  </si>
  <si>
    <t>Time GBERT</t>
  </si>
  <si>
    <t>Time GELECTRA</t>
  </si>
  <si>
    <t>Time Multi</t>
  </si>
  <si>
    <t>Zeiten für Dichotom</t>
  </si>
  <si>
    <t>Trichotom</t>
  </si>
  <si>
    <t>Zeiten für Trichotom</t>
  </si>
  <si>
    <t>Hier Mittelwert</t>
  </si>
  <si>
    <t>Weighted</t>
  </si>
  <si>
    <t>Macro</t>
  </si>
  <si>
    <t>Weighted avg F1</t>
  </si>
  <si>
    <t>Macro avg F1</t>
  </si>
  <si>
    <t>LT01-Zehe</t>
  </si>
  <si>
    <t>LT02-Schmidt</t>
  </si>
  <si>
    <t xml:space="preserve">LT03-Schmidt </t>
  </si>
  <si>
    <t>MI01-Clematide</t>
  </si>
  <si>
    <t xml:space="preserve">MI02-Wojatzki </t>
  </si>
  <si>
    <t xml:space="preserve">MI03-Rauh </t>
  </si>
  <si>
    <t>NA01-Bütow</t>
  </si>
  <si>
    <t>NA02-Ploch</t>
  </si>
  <si>
    <t xml:space="preserve">NA03-Schabus </t>
  </si>
  <si>
    <t xml:space="preserve">RE01-Klinger </t>
  </si>
  <si>
    <t>RE03-Du</t>
  </si>
  <si>
    <t xml:space="preserve">SM01-Cieliebak </t>
  </si>
  <si>
    <t xml:space="preserve">SM02-Sidarenka </t>
  </si>
  <si>
    <t>SM03-Narr</t>
  </si>
  <si>
    <t>SM04-Mozetič</t>
  </si>
  <si>
    <t>SM05-Siegel</t>
  </si>
  <si>
    <t>SM06-Momtazi</t>
  </si>
  <si>
    <t>RE02-Sänger</t>
  </si>
  <si>
    <t xml:space="preserve">RE04-Guhr </t>
  </si>
  <si>
    <t>RE05-Prettenhofer</t>
  </si>
  <si>
    <t>SVM2</t>
  </si>
  <si>
    <t>NB2</t>
  </si>
  <si>
    <t>CNN2</t>
  </si>
  <si>
    <t>RNN2</t>
  </si>
  <si>
    <t>GBERT2</t>
  </si>
  <si>
    <t>GELECTRA2</t>
  </si>
  <si>
    <t>MULTI2</t>
  </si>
  <si>
    <t>F1-Werte Dichotom pro Domäne</t>
  </si>
  <si>
    <t>F1-Werte Dichotom pro Domäne Weighted</t>
  </si>
  <si>
    <t>F1-Werte Dichotom pro Domäne Macro Avg</t>
  </si>
  <si>
    <t>F1-Werte Trichotom pro Domäne</t>
  </si>
  <si>
    <t>F1-Werte Dichotom pro Trichotom Weighted</t>
  </si>
  <si>
    <t>F1-Werte Trichotom pro Domäne Macro Avg</t>
  </si>
  <si>
    <t>POS</t>
  </si>
  <si>
    <t>NEG</t>
  </si>
  <si>
    <t>GE LT</t>
  </si>
  <si>
    <t>GE MI</t>
  </si>
  <si>
    <t>GE NA</t>
  </si>
  <si>
    <t>GE RE</t>
  </si>
  <si>
    <t>GE SM</t>
  </si>
  <si>
    <t>Literarische Texte</t>
  </si>
  <si>
    <t>Gemischte Domäne</t>
  </si>
  <si>
    <t>Nachrichtenartikel</t>
  </si>
  <si>
    <t>Produktreviews</t>
  </si>
  <si>
    <t>Soziale Medien</t>
  </si>
  <si>
    <t>Ansatz Gesamt</t>
  </si>
  <si>
    <t>SVM3</t>
  </si>
  <si>
    <t>NB3</t>
  </si>
  <si>
    <t>CNN3</t>
  </si>
  <si>
    <t>RNN3</t>
  </si>
  <si>
    <t>GBERT3</t>
  </si>
  <si>
    <t>GELECTRA3</t>
  </si>
  <si>
    <t>MULTI3</t>
  </si>
  <si>
    <t>NEU</t>
  </si>
  <si>
    <t>GB</t>
  </si>
  <si>
    <t>GE</t>
  </si>
  <si>
    <t>BBMUS</t>
  </si>
  <si>
    <t>Ansatz</t>
  </si>
  <si>
    <t>CNN, RNN</t>
  </si>
  <si>
    <t>Positive Klassifikation</t>
  </si>
  <si>
    <t>Negative Klassifikation</t>
  </si>
  <si>
    <t>Neutrale Klassifikation</t>
  </si>
  <si>
    <t>NB, CNN, RNN</t>
  </si>
  <si>
    <t>MIN</t>
  </si>
  <si>
    <t>ANSATZ</t>
  </si>
  <si>
    <t>MAX</t>
  </si>
  <si>
    <t>ANSATZ2</t>
  </si>
  <si>
    <t>NB, CNN, RNN, GE, BBMUS</t>
  </si>
  <si>
    <t>CNN,RNN, GE</t>
  </si>
  <si>
    <t>NB, CNN</t>
  </si>
  <si>
    <t>NB, CNN, RNN, GB, GE</t>
  </si>
  <si>
    <t>SVM, NB, CNN, RNN, GB, GE, BBMUS</t>
  </si>
  <si>
    <t>NB, CNN, RNN, GB, GE, BBMUS</t>
  </si>
  <si>
    <t>CNN, RNN, GE</t>
  </si>
  <si>
    <t>SVM, NB</t>
  </si>
  <si>
    <t>CNN, GE</t>
  </si>
  <si>
    <t>GB, GE</t>
  </si>
  <si>
    <t>soziale Medien</t>
  </si>
  <si>
    <t>Produktbewertungen</t>
  </si>
  <si>
    <t>Gesamt</t>
  </si>
  <si>
    <t>F1 Dicho</t>
  </si>
  <si>
    <t>Acc Dicho</t>
  </si>
  <si>
    <t>F1 Tricho</t>
  </si>
  <si>
    <t>Acc Tricho</t>
  </si>
  <si>
    <t>Tri</t>
  </si>
  <si>
    <t>Pos</t>
  </si>
  <si>
    <t>Neg</t>
  </si>
  <si>
    <t>Neu</t>
  </si>
  <si>
    <t>Gesamt beide Polaritäten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</si>
</sst>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8" xfId="0" applyFont="1" applyBorder="1"/>
    <xf numFmtId="2" fontId="0" fillId="0" borderId="7" xfId="1" applyNumberFormat="1" applyFont="1" applyFill="1" applyBorder="1"/>
    <xf numFmtId="0" fontId="0" fillId="3" borderId="7" xfId="0" applyFill="1" applyBorder="1"/>
    <xf numFmtId="2" fontId="0" fillId="3" borderId="7" xfId="1" applyNumberFormat="1" applyFont="1" applyFill="1" applyBorder="1"/>
    <xf numFmtId="2" fontId="0" fillId="4" borderId="7" xfId="1" applyNumberFormat="1" applyFont="1" applyFill="1" applyBorder="1"/>
    <xf numFmtId="0" fontId="0" fillId="5" borderId="7" xfId="0" applyFill="1" applyBorder="1"/>
    <xf numFmtId="2" fontId="0" fillId="5" borderId="7" xfId="1" applyNumberFormat="1" applyFont="1" applyFill="1" applyBorder="1"/>
    <xf numFmtId="0" fontId="0" fillId="7" borderId="0" xfId="0" applyFill="1"/>
    <xf numFmtId="0" fontId="0" fillId="3" borderId="3" xfId="0" applyFill="1" applyBorder="1"/>
    <xf numFmtId="2" fontId="0" fillId="3" borderId="1" xfId="1" applyNumberFormat="1" applyFont="1" applyFill="1" applyBorder="1"/>
    <xf numFmtId="2" fontId="0" fillId="3" borderId="2" xfId="1" applyNumberFormat="1" applyFont="1" applyFill="1" applyBorder="1"/>
    <xf numFmtId="0" fontId="0" fillId="3" borderId="0" xfId="0" applyFill="1" applyBorder="1"/>
    <xf numFmtId="0" fontId="0" fillId="5" borderId="3" xfId="0" applyFill="1" applyBorder="1"/>
    <xf numFmtId="2" fontId="0" fillId="5" borderId="1" xfId="1" applyNumberFormat="1" applyFont="1" applyFill="1" applyBorder="1"/>
    <xf numFmtId="2" fontId="0" fillId="5" borderId="2" xfId="1" applyNumberFormat="1" applyFont="1" applyFill="1" applyBorder="1"/>
    <xf numFmtId="0" fontId="0" fillId="5" borderId="0" xfId="0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0" fillId="4" borderId="7" xfId="0" applyFill="1" applyBorder="1"/>
    <xf numFmtId="2" fontId="0" fillId="3" borderId="7" xfId="0" applyNumberFormat="1" applyFill="1" applyBorder="1"/>
    <xf numFmtId="0" fontId="0" fillId="8" borderId="7" xfId="0" applyFill="1" applyBorder="1"/>
    <xf numFmtId="2" fontId="0" fillId="8" borderId="7" xfId="1" applyNumberFormat="1" applyFont="1" applyFill="1" applyBorder="1"/>
    <xf numFmtId="2" fontId="0" fillId="5" borderId="7" xfId="0" applyNumberFormat="1" applyFill="1" applyBorder="1"/>
    <xf numFmtId="2" fontId="3" fillId="5" borderId="7" xfId="0" applyNumberFormat="1" applyFont="1" applyFill="1" applyBorder="1"/>
    <xf numFmtId="0" fontId="2" fillId="2" borderId="0" xfId="0" applyFont="1" applyFill="1" applyBorder="1"/>
    <xf numFmtId="2" fontId="0" fillId="9" borderId="7" xfId="0" applyNumberFormat="1" applyFill="1" applyBorder="1"/>
    <xf numFmtId="0" fontId="0" fillId="4" borderId="10" xfId="0" applyFill="1" applyBorder="1"/>
    <xf numFmtId="0" fontId="0" fillId="3" borderId="10" xfId="0" applyFill="1" applyBorder="1"/>
    <xf numFmtId="0" fontId="0" fillId="5" borderId="10" xfId="0" applyFill="1" applyBorder="1"/>
    <xf numFmtId="0" fontId="0" fillId="8" borderId="10" xfId="0" applyFill="1" applyBorder="1"/>
    <xf numFmtId="2" fontId="0" fillId="9" borderId="11" xfId="0" applyNumberFormat="1" applyFill="1" applyBorder="1"/>
    <xf numFmtId="2" fontId="0" fillId="5" borderId="11" xfId="0" applyNumberForma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4" borderId="15" xfId="0" applyFill="1" applyBorder="1"/>
    <xf numFmtId="2" fontId="0" fillId="3" borderId="16" xfId="0" applyNumberFormat="1" applyFill="1" applyBorder="1"/>
    <xf numFmtId="2" fontId="0" fillId="9" borderId="16" xfId="0" applyNumberFormat="1" applyFill="1" applyBorder="1"/>
    <xf numFmtId="2" fontId="0" fillId="9" borderId="17" xfId="0" applyNumberFormat="1" applyFill="1" applyBorder="1"/>
    <xf numFmtId="0" fontId="0" fillId="0" borderId="12" xfId="0" applyBorder="1"/>
    <xf numFmtId="2" fontId="0" fillId="3" borderId="11" xfId="0" applyNumberFormat="1" applyFill="1" applyBorder="1"/>
    <xf numFmtId="0" fontId="2" fillId="0" borderId="13" xfId="0" applyFont="1" applyBorder="1"/>
    <xf numFmtId="0" fontId="2" fillId="0" borderId="14" xfId="0" applyFont="1" applyBorder="1"/>
    <xf numFmtId="0" fontId="0" fillId="0" borderId="10" xfId="0" applyBorder="1"/>
    <xf numFmtId="2" fontId="0" fillId="0" borderId="11" xfId="1" applyNumberFormat="1" applyFont="1" applyFill="1" applyBorder="1"/>
    <xf numFmtId="2" fontId="0" fillId="3" borderId="11" xfId="1" applyNumberFormat="1" applyFont="1" applyFill="1" applyBorder="1"/>
    <xf numFmtId="0" fontId="0" fillId="3" borderId="15" xfId="0" applyFill="1" applyBorder="1"/>
    <xf numFmtId="2" fontId="0" fillId="3" borderId="16" xfId="1" applyNumberFormat="1" applyFont="1" applyFill="1" applyBorder="1"/>
    <xf numFmtId="2" fontId="0" fillId="3" borderId="17" xfId="1" applyNumberFormat="1" applyFont="1" applyFill="1" applyBorder="1"/>
    <xf numFmtId="2" fontId="0" fillId="5" borderId="11" xfId="1" applyNumberFormat="1" applyFont="1" applyFill="1" applyBorder="1"/>
    <xf numFmtId="2" fontId="0" fillId="10" borderId="7" xfId="0" applyNumberFormat="1" applyFill="1" applyBorder="1"/>
    <xf numFmtId="0" fontId="0" fillId="4" borderId="16" xfId="0" applyFill="1" applyBorder="1"/>
    <xf numFmtId="2" fontId="0" fillId="10" borderId="16" xfId="0" applyNumberFormat="1" applyFill="1" applyBorder="1"/>
    <xf numFmtId="0" fontId="0" fillId="0" borderId="0" xfId="0" applyFill="1"/>
    <xf numFmtId="0" fontId="0" fillId="0" borderId="1" xfId="0" applyFill="1" applyBorder="1"/>
    <xf numFmtId="0" fontId="2" fillId="0" borderId="0" xfId="0" applyFont="1" applyFill="1" applyBorder="1"/>
    <xf numFmtId="0" fontId="0" fillId="3" borderId="1" xfId="0" applyFill="1" applyBorder="1"/>
    <xf numFmtId="21" fontId="0" fillId="3" borderId="1" xfId="0" applyNumberFormat="1" applyFill="1" applyBorder="1"/>
    <xf numFmtId="0" fontId="0" fillId="3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21" fontId="0" fillId="3" borderId="5" xfId="0" applyNumberFormat="1" applyFill="1" applyBorder="1"/>
    <xf numFmtId="0" fontId="0" fillId="3" borderId="4" xfId="0" applyFont="1" applyFill="1" applyBorder="1"/>
    <xf numFmtId="0" fontId="0" fillId="5" borderId="1" xfId="0" applyFill="1" applyBorder="1"/>
    <xf numFmtId="21" fontId="0" fillId="5" borderId="1" xfId="0" applyNumberFormat="1" applyFill="1" applyBorder="1"/>
    <xf numFmtId="0" fontId="0" fillId="5" borderId="3" xfId="0" applyFont="1" applyFill="1" applyBorder="1"/>
    <xf numFmtId="0" fontId="2" fillId="2" borderId="6" xfId="0" applyFont="1" applyFill="1" applyBorder="1"/>
    <xf numFmtId="0" fontId="0" fillId="3" borderId="2" xfId="0" applyFill="1" applyBorder="1"/>
    <xf numFmtId="0" fontId="0" fillId="5" borderId="2" xfId="0" applyFill="1" applyBorder="1"/>
    <xf numFmtId="0" fontId="0" fillId="5" borderId="5" xfId="0" applyFill="1" applyBorder="1"/>
    <xf numFmtId="0" fontId="0" fillId="5" borderId="8" xfId="0" applyFill="1" applyBorder="1"/>
    <xf numFmtId="0" fontId="4" fillId="3" borderId="3" xfId="0" applyFont="1" applyFill="1" applyBorder="1"/>
    <xf numFmtId="0" fontId="4" fillId="3" borderId="0" xfId="0" applyFont="1" applyFill="1"/>
    <xf numFmtId="0" fontId="4" fillId="5" borderId="0" xfId="0" applyFont="1" applyFill="1"/>
    <xf numFmtId="0" fontId="0" fillId="4" borderId="1" xfId="0" applyFill="1" applyBorder="1"/>
    <xf numFmtId="0" fontId="0" fillId="8" borderId="1" xfId="0" applyFill="1" applyBorder="1"/>
    <xf numFmtId="0" fontId="0" fillId="8" borderId="5" xfId="0" applyFill="1" applyBorder="1"/>
    <xf numFmtId="0" fontId="2" fillId="2" borderId="1" xfId="0" applyFont="1" applyFill="1" applyBorder="1"/>
    <xf numFmtId="0" fontId="2" fillId="2" borderId="2" xfId="0" applyFont="1" applyFill="1" applyBorder="1"/>
    <xf numFmtId="164" fontId="0" fillId="3" borderId="1" xfId="0" applyNumberFormat="1" applyFill="1" applyBorder="1"/>
    <xf numFmtId="21" fontId="0" fillId="3" borderId="1" xfId="0" applyNumberFormat="1" applyFont="1" applyFill="1" applyBorder="1"/>
    <xf numFmtId="21" fontId="0" fillId="5" borderId="1" xfId="0" applyNumberFormat="1" applyFont="1" applyFill="1" applyBorder="1"/>
    <xf numFmtId="21" fontId="0" fillId="3" borderId="2" xfId="0" applyNumberFormat="1" applyFont="1" applyFill="1" applyBorder="1"/>
    <xf numFmtId="21" fontId="0" fillId="5" borderId="2" xfId="0" applyNumberFormat="1" applyFont="1" applyFill="1" applyBorder="1"/>
    <xf numFmtId="0" fontId="0" fillId="6" borderId="12" xfId="0" applyFill="1" applyBorder="1"/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0" xfId="0" applyFill="1" applyBorder="1"/>
    <xf numFmtId="0" fontId="0" fillId="6" borderId="7" xfId="0" applyFill="1" applyBorder="1"/>
    <xf numFmtId="0" fontId="0" fillId="6" borderId="11" xfId="0" applyFill="1" applyBorder="1"/>
    <xf numFmtId="0" fontId="0" fillId="11" borderId="10" xfId="0" applyFill="1" applyBorder="1"/>
    <xf numFmtId="0" fontId="0" fillId="11" borderId="7" xfId="0" applyFill="1" applyBorder="1"/>
    <xf numFmtId="0" fontId="0" fillId="11" borderId="11" xfId="0" applyFill="1" applyBorder="1"/>
    <xf numFmtId="0" fontId="0" fillId="3" borderId="11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0" borderId="7" xfId="0" applyBorder="1"/>
    <xf numFmtId="0" fontId="2" fillId="6" borderId="7" xfId="0" applyFont="1" applyFill="1" applyBorder="1"/>
    <xf numFmtId="0" fontId="2" fillId="6" borderId="7" xfId="0" applyFont="1" applyFill="1" applyBorder="1" applyAlignment="1">
      <alignment horizontal="center"/>
    </xf>
    <xf numFmtId="0" fontId="0" fillId="6" borderId="7" xfId="0" applyFont="1" applyFill="1" applyBorder="1"/>
    <xf numFmtId="0" fontId="0" fillId="11" borderId="7" xfId="0" applyFont="1" applyFill="1" applyBorder="1"/>
    <xf numFmtId="0" fontId="0" fillId="3" borderId="7" xfId="0" applyFont="1" applyFill="1" applyBorder="1"/>
    <xf numFmtId="2" fontId="0" fillId="11" borderId="7" xfId="1" applyNumberFormat="1" applyFont="1" applyFill="1" applyBorder="1"/>
    <xf numFmtId="2" fontId="0" fillId="0" borderId="7" xfId="1" applyNumberFormat="1" applyFont="1" applyBorder="1"/>
    <xf numFmtId="0" fontId="2" fillId="6" borderId="10" xfId="0" applyFont="1" applyFill="1" applyBorder="1"/>
    <xf numFmtId="0" fontId="0" fillId="6" borderId="10" xfId="0" applyFont="1" applyFill="1" applyBorder="1"/>
    <xf numFmtId="0" fontId="0" fillId="11" borderId="10" xfId="0" applyFont="1" applyFill="1" applyBorder="1"/>
    <xf numFmtId="0" fontId="0" fillId="3" borderId="10" xfId="0" applyFont="1" applyFill="1" applyBorder="1"/>
    <xf numFmtId="0" fontId="0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0" fillId="6" borderId="14" xfId="0" applyFill="1" applyBorder="1"/>
    <xf numFmtId="0" fontId="0" fillId="11" borderId="15" xfId="0" applyFont="1" applyFill="1" applyBorder="1"/>
    <xf numFmtId="0" fontId="0" fillId="11" borderId="16" xfId="0" applyFont="1" applyFill="1" applyBorder="1"/>
    <xf numFmtId="0" fontId="2" fillId="6" borderId="13" xfId="0" applyFont="1" applyFill="1" applyBorder="1"/>
    <xf numFmtId="0" fontId="2" fillId="6" borderId="14" xfId="0" applyFont="1" applyFill="1" applyBorder="1"/>
    <xf numFmtId="0" fontId="2" fillId="6" borderId="18" xfId="0" applyFont="1" applyFill="1" applyBorder="1" applyAlignment="1">
      <alignment horizontal="center"/>
    </xf>
    <xf numFmtId="0" fontId="0" fillId="0" borderId="7" xfId="0" applyFont="1" applyFill="1" applyBorder="1"/>
    <xf numFmtId="0" fontId="2" fillId="6" borderId="20" xfId="0" applyFont="1" applyFill="1" applyBorder="1" applyAlignment="1">
      <alignment horizontal="center"/>
    </xf>
    <xf numFmtId="0" fontId="0" fillId="0" borderId="14" xfId="0" applyBorder="1"/>
    <xf numFmtId="2" fontId="0" fillId="0" borderId="0" xfId="0" applyNumberFormat="1"/>
    <xf numFmtId="0" fontId="4" fillId="3" borderId="7" xfId="0" applyFont="1" applyFill="1" applyBorder="1"/>
    <xf numFmtId="2" fontId="0" fillId="0" borderId="7" xfId="0" applyNumberFormat="1" applyBorder="1"/>
    <xf numFmtId="0" fontId="4" fillId="5" borderId="7" xfId="0" applyFont="1" applyFill="1" applyBorder="1"/>
    <xf numFmtId="0" fontId="0" fillId="0" borderId="13" xfId="0" applyBorder="1"/>
    <xf numFmtId="0" fontId="0" fillId="5" borderId="11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0" borderId="6" xfId="0" applyFill="1" applyBorder="1"/>
    <xf numFmtId="0" fontId="0" fillId="4" borderId="11" xfId="0" applyFill="1" applyBorder="1"/>
    <xf numFmtId="0" fontId="0" fillId="8" borderId="11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4" fillId="5" borderId="3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0" fillId="5" borderId="8" xfId="0" applyFont="1" applyFill="1" applyBorder="1"/>
    <xf numFmtId="0" fontId="0" fillId="3" borderId="0" xfId="0" applyFill="1"/>
    <xf numFmtId="2" fontId="0" fillId="3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0" borderId="0" xfId="0" applyAlignment="1"/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0" fillId="6" borderId="23" xfId="0" applyFill="1" applyBorder="1"/>
    <xf numFmtId="0" fontId="6" fillId="0" borderId="0" xfId="0" applyFont="1"/>
    <xf numFmtId="0" fontId="0" fillId="6" borderId="0" xfId="0" applyFill="1"/>
  </cellXfs>
  <cellStyles count="2">
    <cellStyle name="Prozent" xfId="1" builtinId="5"/>
    <cellStyle name="Standard" xfId="0" builtinId="0"/>
  </cellStyles>
  <dxfs count="3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6" formatCode="hh:mm:ss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6" formatCode="hh:mm:ss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6" formatCode="hh:mm:ss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6" formatCode="hh:mm:ss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6" formatCode="hh:mm:ss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6" formatCode="hh:mm:ss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6" formatCode="hh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26" formatCode="hh:mm:ss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6" formatCode="hh:mm:ss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6" formatCode="hh:mm:ss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6" formatCode="hh:mm:ss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6" formatCode="hh:mm:ss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6" formatCode="hh:mm:ss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6" formatCode="hh:mm:ss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30300B-31D2-4DAA-86F1-0A5CD23A639F}" name="Tabelle8" displayName="Tabelle8" ref="C4:J24" totalsRowShown="0" headerRowDxfId="360" dataDxfId="359" tableBorderDxfId="358">
  <autoFilter ref="C4:J24" xr:uid="{3030300B-31D2-4DAA-86F1-0A5CD23A639F}"/>
  <sortState xmlns:xlrd2="http://schemas.microsoft.com/office/spreadsheetml/2017/richdata2" ref="C5:J24">
    <sortCondition ref="C4:C24"/>
  </sortState>
  <tableColumns count="8">
    <tableColumn id="1" xr3:uid="{8FD0B552-547E-4F10-B041-163262B61A8C}" name="Domäne" dataDxfId="357"/>
    <tableColumn id="2" xr3:uid="{7EE04D91-6099-4A98-9E8A-75AB7CAE110F}" name="SVM" dataDxfId="356" dataCellStyle="Prozent"/>
    <tableColumn id="3" xr3:uid="{A1F7CC9F-30B5-42D4-A76D-74E360818B5D}" name="NB" dataDxfId="355" dataCellStyle="Prozent"/>
    <tableColumn id="4" xr3:uid="{103C9B2B-21FD-4D05-AEE4-B9CA54CF1BB8}" name="CNN" dataDxfId="354" dataCellStyle="Prozent"/>
    <tableColumn id="5" xr3:uid="{23989918-3CA6-47F2-838D-2B1E25430B2D}" name="RNN" dataDxfId="353" dataCellStyle="Prozent"/>
    <tableColumn id="6" xr3:uid="{0EB6C205-1F05-4EF0-87B2-C860EF534F30}" name="GBERT" dataDxfId="352" dataCellStyle="Prozent"/>
    <tableColumn id="7" xr3:uid="{CD15D48F-0F6A-42CC-9C55-352A31B509C6}" name="GELECTRA" dataDxfId="351" dataCellStyle="Prozent"/>
    <tableColumn id="8" xr3:uid="{6F0E62E7-A214-40CB-A2AB-9EA1E076A324}" name="MULTI" dataDxfId="350" dataCellStyle="Proz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6DCFA6-30AA-4A92-B949-5F1DDAE0CFC1}" name="Tabelle49" displayName="Tabelle49" ref="C31:J53" totalsRowShown="0" headerRowDxfId="252" dataDxfId="250" headerRowBorderDxfId="251" tableBorderDxfId="249">
  <autoFilter ref="C31:J53" xr:uid="{696DCFA6-30AA-4A92-B949-5F1DDAE0CFC1}"/>
  <sortState xmlns:xlrd2="http://schemas.microsoft.com/office/spreadsheetml/2017/richdata2" ref="C32:J53">
    <sortCondition ref="C31:C53"/>
  </sortState>
  <tableColumns count="8">
    <tableColumn id="1" xr3:uid="{52424FE1-1796-4BDD-B375-E9A3596DF0B1}" name="Domäne" dataDxfId="248"/>
    <tableColumn id="2" xr3:uid="{1FC0CF02-0C25-488B-ABB1-3EBCD016BE1F}" name="SVM" dataDxfId="247"/>
    <tableColumn id="3" xr3:uid="{0969F5C7-F80C-4CDC-B5C1-613F1F394A90}" name="NB" dataDxfId="246"/>
    <tableColumn id="4" xr3:uid="{2AFAA091-11AB-4ACD-824C-92642F95D23A}" name="CNN" dataDxfId="245"/>
    <tableColumn id="5" xr3:uid="{4D030814-1AD3-4E4B-8C48-155112D6B6AF}" name="RNN" dataDxfId="244"/>
    <tableColumn id="6" xr3:uid="{29A573A9-39A8-45D4-AC75-C5D49531A280}" name="GBERT" dataDxfId="243"/>
    <tableColumn id="7" xr3:uid="{E5CE0AE5-2C40-45D0-914B-AD04891902EB}" name="GELECTRA" dataDxfId="242"/>
    <tableColumn id="8" xr3:uid="{D7C0EE4F-68A8-40A2-962E-F8CAEF135B2F}" name="MULTI" dataDxfId="2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88AE75-3737-4124-9557-48A4773044EC}" name="Tabelle6" displayName="Tabelle6" ref="C58:J79" totalsRowShown="0" headerRowDxfId="240" dataDxfId="238" headerRowBorderDxfId="239" tableBorderDxfId="237" totalsRowBorderDxfId="236">
  <autoFilter ref="C58:J79" xr:uid="{EE88AE75-3737-4124-9557-48A4773044EC}"/>
  <sortState xmlns:xlrd2="http://schemas.microsoft.com/office/spreadsheetml/2017/richdata2" ref="C59:J79">
    <sortCondition ref="C58:C79"/>
  </sortState>
  <tableColumns count="8">
    <tableColumn id="1" xr3:uid="{84A602CB-0A9E-422A-984D-51B9D1C0BB77}" name="Domäne" dataDxfId="235"/>
    <tableColumn id="2" xr3:uid="{6BF3F612-290A-48A1-A96D-B9A46CF96CC7}" name="SVM" dataDxfId="234"/>
    <tableColumn id="3" xr3:uid="{DA6364B4-FC73-4A29-9F42-E6C79786A051}" name="NB" dataDxfId="233"/>
    <tableColumn id="4" xr3:uid="{E5FE8FCD-3811-4684-9D65-4CA60C639596}" name="CNN" dataDxfId="232"/>
    <tableColumn id="5" xr3:uid="{9F7F7C80-EA1C-410E-AEED-F81E25116982}" name="RNN" dataDxfId="231"/>
    <tableColumn id="6" xr3:uid="{3C0F1D68-357B-492E-9C1A-A67938A7F137}" name="GBERT" dataDxfId="230"/>
    <tableColumn id="7" xr3:uid="{453C7BCD-234C-4C0E-8232-F42B69E82AF5}" name="GELECTRA" dataDxfId="229"/>
    <tableColumn id="8" xr3:uid="{9D5F9F42-693E-4FC6-8529-212160637464}" name="MULTI" dataDxfId="22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F45D9AD-E5A4-457E-A832-70BB61F403D1}" name="Tabelle20" displayName="Tabelle20" ref="L31:S57" totalsRowShown="0" dataDxfId="227" dataCellStyle="Prozent">
  <autoFilter ref="L31:S57" xr:uid="{CF45D9AD-E5A4-457E-A832-70BB61F403D1}"/>
  <tableColumns count="8">
    <tableColumn id="1" xr3:uid="{2857A8C1-C91D-41D3-8D73-B098AEDF97FD}" name="Domäne" dataDxfId="226"/>
    <tableColumn id="2" xr3:uid="{62052BFE-702C-4A0C-9F0F-92C72FB00106}" name="SVM" dataDxfId="225" dataCellStyle="Prozent"/>
    <tableColumn id="3" xr3:uid="{34F58E00-0424-403C-8AB9-4AD6E6341028}" name="NB" dataDxfId="224" dataCellStyle="Prozent"/>
    <tableColumn id="4" xr3:uid="{6C738DE8-5CC3-489D-895E-2F265F550867}" name="CNN" dataDxfId="223" dataCellStyle="Prozent"/>
    <tableColumn id="5" xr3:uid="{4FB39ADA-9536-4C19-9C16-FC248A19222C}" name="RNN" dataDxfId="222" dataCellStyle="Prozent"/>
    <tableColumn id="6" xr3:uid="{AE633022-3373-4678-BC2F-A558AF396B9F}" name="GBERT" dataDxfId="221" dataCellStyle="Prozent"/>
    <tableColumn id="7" xr3:uid="{B77DAD01-6571-4B21-AE98-E53A2404AB7F}" name="GELECTRA" dataDxfId="220" dataCellStyle="Prozent"/>
    <tableColumn id="8" xr3:uid="{D41D86C2-B47C-4E23-82DF-6D2C8E938432}" name="MULTI" dataDxfId="219" dataCellStyle="Proze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5345681-3332-4E0A-BF03-5E286444FA27}" name="Tabelle23" displayName="Tabelle23" ref="L59:S65" totalsRowShown="0">
  <autoFilter ref="L59:S65" xr:uid="{95345681-3332-4E0A-BF03-5E286444FA27}"/>
  <tableColumns count="8">
    <tableColumn id="1" xr3:uid="{D2F3AF90-0200-45AF-AD68-0D89FA578120}" name="Domäne"/>
    <tableColumn id="2" xr3:uid="{B3E413CD-D6D0-46EC-ADD6-7C436BA27714}" name="SVM" dataDxfId="218"/>
    <tableColumn id="3" xr3:uid="{2F75C700-34A1-4550-BC4E-777694A9B33F}" name="NB" dataDxfId="217"/>
    <tableColumn id="4" xr3:uid="{0E313B85-C20B-4DEF-B500-AA68B4218812}" name="CNN" dataDxfId="216"/>
    <tableColumn id="5" xr3:uid="{08DB14C0-9538-42B5-852C-7988AF05AC4D}" name="RNN" dataDxfId="215"/>
    <tableColumn id="6" xr3:uid="{F63F804F-D2F3-4854-9960-BA10EC060BF6}" name="GB" dataDxfId="214"/>
    <tableColumn id="7" xr3:uid="{CB49E071-8F11-4FA7-B1CC-EFCC44A36E05}" name="GE" dataDxfId="213"/>
    <tableColumn id="8" xr3:uid="{C2D90BD3-9170-4244-A9EB-35B3D1771469}" name="BBMUS" dataDxfId="21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52DDA5-25F5-408F-9579-012D9055260C}" name="Tabelle111" displayName="Tabelle111" ref="C4:Q23" totalsRowShown="0" tableBorderDxfId="211">
  <autoFilter ref="C4:Q23" xr:uid="{C352DDA5-25F5-408F-9579-012D9055260C}"/>
  <sortState xmlns:xlrd2="http://schemas.microsoft.com/office/spreadsheetml/2017/richdata2" ref="C5:Q23">
    <sortCondition ref="C4:C23"/>
  </sortState>
  <tableColumns count="15">
    <tableColumn id="1" xr3:uid="{1C318886-241E-4A08-A7E2-235F36DF3CBA}" name="Domäne" dataDxfId="210"/>
    <tableColumn id="2" xr3:uid="{3A7384D2-0E04-41BD-827B-8F9452FD33AE}" name="SVM" dataDxfId="209"/>
    <tableColumn id="3" xr3:uid="{88F7FC3C-7B26-451F-9ED7-4EFBD701E800}" name="SVM2" dataDxfId="208"/>
    <tableColumn id="4" xr3:uid="{A556477E-9B73-4C93-AC84-F8E6B42574D4}" name="NB" dataDxfId="207"/>
    <tableColumn id="5" xr3:uid="{BBDABB13-ECCE-4CD1-94BE-7C72DBDF44AF}" name="NB2" dataDxfId="206"/>
    <tableColumn id="6" xr3:uid="{0256EA0D-DE38-4227-97E4-643BB8DD287C}" name="CNN" dataDxfId="205"/>
    <tableColumn id="7" xr3:uid="{CA86AC4C-EC12-419C-8EFE-9A85AF23BAB8}" name="CNN2" dataDxfId="204"/>
    <tableColumn id="8" xr3:uid="{57AB48A0-B918-41CC-8CFE-4460246A8487}" name="RNN" dataDxfId="203"/>
    <tableColumn id="9" xr3:uid="{6D2FBF6F-D37E-4F50-ADA2-DA20AAC552EB}" name="RNN2" dataDxfId="202"/>
    <tableColumn id="10" xr3:uid="{F8C0F626-EBC2-4C71-A3E9-5F89587B8C33}" name="GBERT" dataDxfId="201"/>
    <tableColumn id="11" xr3:uid="{924AC058-741E-49F6-B996-D96BC6B51D85}" name="GBERT2" dataDxfId="200"/>
    <tableColumn id="12" xr3:uid="{843BF9AA-9E6B-4DCF-B6BF-28980480136D}" name="GELECTRA" dataDxfId="199"/>
    <tableColumn id="13" xr3:uid="{B0512F68-1D31-4F55-8460-2C881BC740A3}" name="GELECTRA2" dataDxfId="198"/>
    <tableColumn id="14" xr3:uid="{083CDC65-475A-44F2-9D5B-7B22438A141A}" name="MULTI" dataDxfId="197"/>
    <tableColumn id="15" xr3:uid="{05E01A6C-A2AC-4502-A259-EE126FB6091E}" name="MULTI2" dataDxfId="1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560659C-C85E-4AA0-9A69-57472A14801D}" name="Tabelle4912" displayName="Tabelle4912" ref="C29:J49" totalsRowShown="0" headerRowDxfId="195" dataDxfId="194" tableBorderDxfId="193">
  <autoFilter ref="C29:J49" xr:uid="{9560659C-C85E-4AA0-9A69-57472A14801D}"/>
  <sortState xmlns:xlrd2="http://schemas.microsoft.com/office/spreadsheetml/2017/richdata2" ref="C30:J49">
    <sortCondition ref="C29:C49"/>
  </sortState>
  <tableColumns count="8">
    <tableColumn id="1" xr3:uid="{06933F27-1510-4922-A07E-E186CFC4679A}" name="Domäne" dataDxfId="192"/>
    <tableColumn id="2" xr3:uid="{2DA45650-7BB5-41FC-B227-58CB3CF8DA2D}" name="SVM" dataDxfId="191"/>
    <tableColumn id="3" xr3:uid="{A82ADEEE-4040-4101-9270-C1F54EC27B7B}" name="NB" dataDxfId="190"/>
    <tableColumn id="4" xr3:uid="{148187F1-CF26-4242-8E49-B37EA157AA31}" name="CNN" dataDxfId="189"/>
    <tableColumn id="5" xr3:uid="{926C839A-7C80-4196-A8E4-E43111593F38}" name="RNN" dataDxfId="188"/>
    <tableColumn id="6" xr3:uid="{F390C760-F9E8-44C2-8E9C-C12A8E1681B4}" name="GBERT" dataDxfId="187"/>
    <tableColumn id="7" xr3:uid="{85DFC32B-AE7C-4D88-BA0C-3DFD1F593DC4}" name="GELECTRA" dataDxfId="186"/>
    <tableColumn id="8" xr3:uid="{70B65B4B-D968-4509-B101-4C19168A6820}" name="MULTI" dataDxfId="18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EEF074-E79B-40D7-B608-797248EA5F90}" name="Tabelle613" displayName="Tabelle613" ref="C54:J73" totalsRowShown="0" headerRowDxfId="184" dataDxfId="182" headerRowBorderDxfId="183" tableBorderDxfId="181" totalsRowBorderDxfId="180">
  <autoFilter ref="C54:J73" xr:uid="{A0EEF074-E79B-40D7-B608-797248EA5F90}"/>
  <sortState xmlns:xlrd2="http://schemas.microsoft.com/office/spreadsheetml/2017/richdata2" ref="C55:J73">
    <sortCondition ref="C54:C73"/>
  </sortState>
  <tableColumns count="8">
    <tableColumn id="1" xr3:uid="{E09881BB-F92B-4C41-8F86-FB7B433E8B5C}" name="Domäne" dataDxfId="179"/>
    <tableColumn id="2" xr3:uid="{7EC29A67-07A4-4160-9CB4-5A7E66293302}" name="SVM" dataDxfId="178"/>
    <tableColumn id="3" xr3:uid="{18815006-C90D-4EB1-AAC3-B334A7FBEF45}" name="NB" dataDxfId="177"/>
    <tableColumn id="4" xr3:uid="{348D7E83-7913-4E1A-B3AC-AD6DD7FA75A7}" name="CNN" dataDxfId="176"/>
    <tableColumn id="5" xr3:uid="{748459B4-26C9-438E-B69A-5AD4D28544A9}" name="RNN" dataDxfId="175"/>
    <tableColumn id="6" xr3:uid="{ACD87C72-DECD-4229-A3F3-9F49B34EEF2A}" name="GBERT" dataDxfId="174"/>
    <tableColumn id="7" xr3:uid="{D53D7B47-156B-4698-A21F-58601ECE1544}" name="GELECTRA" dataDxfId="173"/>
    <tableColumn id="8" xr3:uid="{564B23BD-ACDA-4A5B-8CD3-055D4949F67C}" name="MULTI" dataDxfId="17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3D8E7E2-F67F-4341-87A2-3D6F57959726}" name="Tabelle21" displayName="Tabelle21" ref="L29:S53" totalsRowShown="0" headerRowDxfId="171" dataDxfId="169" headerRowBorderDxfId="170" tableBorderDxfId="168" dataCellStyle="Prozent">
  <autoFilter ref="L29:S53" xr:uid="{43D8E7E2-F67F-4341-87A2-3D6F57959726}"/>
  <tableColumns count="8">
    <tableColumn id="1" xr3:uid="{1F50E3DA-F041-432B-8533-F115A382DC4E}" name="Domäne" dataDxfId="167"/>
    <tableColumn id="2" xr3:uid="{C7C6996F-AC11-4AF4-93B8-FD03F18DEDE2}" name="SVM" dataDxfId="166" dataCellStyle="Prozent"/>
    <tableColumn id="3" xr3:uid="{1055F0A2-5B41-45D9-A179-86A05418120D}" name="NB" dataDxfId="165" dataCellStyle="Prozent"/>
    <tableColumn id="4" xr3:uid="{0B09FDD9-E8CF-493A-A733-32A34F1FFAF7}" name="CNN" dataDxfId="164" dataCellStyle="Prozent"/>
    <tableColumn id="5" xr3:uid="{93BAC203-ACC0-4069-B0CD-4EB1C086ACBE}" name="RNN" dataDxfId="163" dataCellStyle="Prozent"/>
    <tableColumn id="6" xr3:uid="{E63A967A-BB6E-468B-8A56-4C072D92FDAF}" name="GBERT" dataDxfId="162" dataCellStyle="Prozent"/>
    <tableColumn id="7" xr3:uid="{9A94851D-332B-45F9-9092-D573855051B4}" name="GELECTRA" dataDxfId="161" dataCellStyle="Prozent"/>
    <tableColumn id="8" xr3:uid="{EEB7DE1B-08BC-413E-B0D6-20CE850A8952}" name="MULTI" dataDxfId="160" dataCellStyle="Proze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85936D-9877-49DD-A1C2-F455E933EE78}" name="Tabelle22" displayName="Tabelle22" ref="L57:S63" totalsRowShown="0">
  <autoFilter ref="L57:S63" xr:uid="{2785936D-9877-49DD-A1C2-F455E933EE78}"/>
  <tableColumns count="8">
    <tableColumn id="1" xr3:uid="{99C2CD94-E34E-4317-8225-B300B8E74AF4}" name="Domäne"/>
    <tableColumn id="2" xr3:uid="{F7ADA485-FE58-4394-A7D0-FE6A0CE9CA03}" name="SVM" dataDxfId="159"/>
    <tableColumn id="3" xr3:uid="{CCB29CD5-C7F5-4506-9555-F59864B4DEFB}" name="NB" dataDxfId="158"/>
    <tableColumn id="4" xr3:uid="{40F20399-E495-4B09-8E12-56E762D3EAF4}" name="CNN" dataDxfId="157"/>
    <tableColumn id="5" xr3:uid="{9B196C52-6EF0-4C4D-AC90-39CD6A1C3184}" name="RNN" dataDxfId="156"/>
    <tableColumn id="6" xr3:uid="{E28114E7-32AE-4373-807F-3BA0CC2395E0}" name="GB" dataDxfId="155"/>
    <tableColumn id="7" xr3:uid="{65F673C5-67BE-4642-BD3D-A40840AC0423}" name="GE" dataDxfId="154"/>
    <tableColumn id="8" xr3:uid="{D11CB979-1793-4828-B9F2-C3EF7850F984}" name="BBMUS" dataDxfId="15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7103E57-DEEE-4E1D-AF85-1BB9D384C8C4}" name="Tabelle13" displayName="Tabelle13" ref="B2:P28" totalsRowShown="0" headerRowDxfId="152" dataDxfId="150" headerRowBorderDxfId="151" tableBorderDxfId="149" totalsRowBorderDxfId="148">
  <autoFilter ref="B2:P28" xr:uid="{27103E57-DEEE-4E1D-AF85-1BB9D384C8C4}"/>
  <tableColumns count="15">
    <tableColumn id="1" xr3:uid="{587A0642-FDED-4917-ABBA-010698DB2E66}" name="Domäne" dataDxfId="147"/>
    <tableColumn id="2" xr3:uid="{4FF9B54F-42D7-4397-85BA-35CC7F75D08C}" name="SVM" dataDxfId="146"/>
    <tableColumn id="3" xr3:uid="{1C9E712E-07DE-4366-8C79-FC5356DA0220}" name="SVM2" dataDxfId="145"/>
    <tableColumn id="4" xr3:uid="{0AF09283-E4DF-4C79-8A1D-6C8EB2E645AF}" name="NB" dataDxfId="144"/>
    <tableColumn id="5" xr3:uid="{E0D1BFBB-4083-4055-B487-9B7CB253C230}" name="NB2" dataDxfId="143"/>
    <tableColumn id="6" xr3:uid="{6208D816-B4DF-4A43-B707-339766C6716D}" name="CNN" dataDxfId="142"/>
    <tableColumn id="7" xr3:uid="{D20553A5-E2F2-4718-BEFB-9F1EEA23B14D}" name="CNN2" dataDxfId="141"/>
    <tableColumn id="8" xr3:uid="{6D15E291-5306-4330-8FC4-79E0CDEFED1F}" name="RNN" dataDxfId="140"/>
    <tableColumn id="9" xr3:uid="{E78BC368-DBF5-4B11-9563-E8AEA3832203}" name="RNN2" dataDxfId="139"/>
    <tableColumn id="10" xr3:uid="{3B3E6035-A609-4DD1-A179-9795AEEE9096}" name="GBERT" dataDxfId="138"/>
    <tableColumn id="11" xr3:uid="{41FA6C4B-7942-40BD-A385-3ACB82CA1B44}" name="GBERT2" dataDxfId="137"/>
    <tableColumn id="12" xr3:uid="{CAFF7EAE-2736-4C00-9E54-319D3809590B}" name="GELECTRA" dataDxfId="136"/>
    <tableColumn id="13" xr3:uid="{C7C2F73B-98D3-45CE-9B94-B2A47420C7A3}" name="GELECTRA2" dataDxfId="135"/>
    <tableColumn id="14" xr3:uid="{8B29ECCE-4800-4C86-880C-B8B24DFE41EF}" name="MULTI" dataDxfId="134"/>
    <tableColumn id="15" xr3:uid="{60FE7FEC-C6FC-40D3-98F4-1DD31C6F3FA6}" name="MULTI2" dataDxfId="1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ABE0BE-E6DC-4B7F-9A8D-2FF55D5B2B97}" name="Tabelle2" displayName="Tabelle2" ref="C29:M54" totalsRowShown="0" headerRowDxfId="349" headerRowBorderDxfId="348" tableBorderDxfId="347" totalsRowBorderDxfId="346">
  <autoFilter ref="C29:M54" xr:uid="{4EABE0BE-E6DC-4B7F-9A8D-2FF55D5B2B97}"/>
  <tableColumns count="11">
    <tableColumn id="1" xr3:uid="{5965F404-B51F-4D4C-9D2A-D338EB399F56}" name="Domäne" dataDxfId="345"/>
    <tableColumn id="2" xr3:uid="{52F992E3-8E20-4402-ACB4-4E05E02CD68E}" name="SVM"/>
    <tableColumn id="3" xr3:uid="{BAECB1D1-BAB3-48C4-A428-556195DBC9D0}" name="NB"/>
    <tableColumn id="4" xr3:uid="{3B65C230-6292-46A2-92AE-7D38CA40C2B5}" name="CNN"/>
    <tableColumn id="5" xr3:uid="{E224AEB0-2685-4BED-B0DF-5CF7E59CBF2F}" name="RNN"/>
    <tableColumn id="6" xr3:uid="{451077EE-73EA-472C-840F-2F096B0B5795}" name="GBERT"/>
    <tableColumn id="7" xr3:uid="{85EDF9B5-2A6E-467A-A2E8-FE467AC6AB49}" name="GELECTRA"/>
    <tableColumn id="8" xr3:uid="{AE8FBC5D-7520-4497-982F-8EDF64197864}" name="MULTI"/>
    <tableColumn id="9" xr3:uid="{E9ED077E-2AA0-420F-AE38-0482CE6AF280}" name="Min" dataDxfId="344">
      <calculatedColumnFormula>MIN(D30:J30)</calculatedColumnFormula>
    </tableColumn>
    <tableColumn id="10" xr3:uid="{CCEEEEE1-3BB4-4066-BECE-3D99BE401259}" name="Max" dataDxfId="343">
      <calculatedColumnFormula>MAX(D30:J30)</calculatedColumnFormula>
    </tableColumn>
    <tableColumn id="11" xr3:uid="{FFC6DE5A-0D1E-4195-856A-972EC813DB61}" name="Durchschnitt" dataDxfId="342">
      <calculatedColumnFormula>AVERAGE(D30:J30)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8DA409A-2679-4250-8489-EDCF19939453}" name="Tabelle18" displayName="Tabelle18" ref="T2:AE23" totalsRowShown="0" headerRowDxfId="132" tableBorderDxfId="131">
  <autoFilter ref="T2:AE23" xr:uid="{A8DA409A-2679-4250-8489-EDCF19939453}"/>
  <tableColumns count="12">
    <tableColumn id="1" xr3:uid="{688476D4-7407-497C-9E44-473E789B2007}" name="Domäne" dataDxfId="130"/>
    <tableColumn id="2" xr3:uid="{E4920FF4-97B3-46F3-B1EE-6F0D3C105455}" name="SVM" dataDxfId="129"/>
    <tableColumn id="3" xr3:uid="{8D9F6194-D963-43DE-803E-0B59A868A33E}" name="NB" dataDxfId="128"/>
    <tableColumn id="4" xr3:uid="{4C3BFBAD-BA5F-40F8-AB01-7BEDF310BF20}" name="CNN" dataDxfId="127"/>
    <tableColumn id="5" xr3:uid="{1C203900-3F65-48E8-8CB6-BBE16A6537D8}" name="RNN" dataDxfId="126"/>
    <tableColumn id="6" xr3:uid="{FDF22458-DCFA-4A11-9A9B-623D1AEA56DB}" name="GBERT" dataDxfId="125"/>
    <tableColumn id="7" xr3:uid="{9FC8A5A6-5778-4052-8476-D8EFB2B85447}" name="GELECTRA" dataDxfId="124"/>
    <tableColumn id="8" xr3:uid="{61C4886A-4EBB-4255-A33D-D2F2545C460A}" name="MULTI" dataDxfId="123"/>
    <tableColumn id="9" xr3:uid="{2A5F2A4D-9813-4217-A2FD-57B46D5CF917}" name="MIN">
      <calculatedColumnFormula>MIN(U3:AA3)</calculatedColumnFormula>
    </tableColumn>
    <tableColumn id="10" xr3:uid="{43265CA4-CB68-4E85-85E4-0457A09CB0F9}" name="ANSATZ">
      <calculatedColumnFormula>INDEX($U$2:$AA$2,1,MATCH(AB3,U3:AA3,0))</calculatedColumnFormula>
    </tableColumn>
    <tableColumn id="11" xr3:uid="{9C91FD55-EF7B-4623-B100-EF5DF6CCAE6B}" name="MAX">
      <calculatedColumnFormula>MAX(U3:AA3)</calculatedColumnFormula>
    </tableColumn>
    <tableColumn id="12" xr3:uid="{5B3B4517-1B59-4119-9B19-AD301092C62D}" name="ANSATZ2">
      <calculatedColumnFormula>INDEX($U$2:$AA$2,1,MATCH(AD3,U3:AA3,0))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004F7AA-2E22-4319-8A59-4C56C0B911B1}" name="Tabelle19" displayName="Tabelle19" ref="T26:AE47" totalsRowShown="0" headerRowDxfId="122" tableBorderDxfId="121">
  <autoFilter ref="T26:AE47" xr:uid="{D004F7AA-2E22-4319-8A59-4C56C0B911B1}"/>
  <tableColumns count="12">
    <tableColumn id="1" xr3:uid="{B9AB270E-1FE2-4479-BF2F-D88EBB8262FB}" name="Domäne" dataDxfId="120"/>
    <tableColumn id="2" xr3:uid="{B948C9F6-4BC0-4A60-93F8-5034DAD846A4}" name="SVM" dataDxfId="119"/>
    <tableColumn id="3" xr3:uid="{A010EE42-066B-4136-8212-7C0C95E9BEF3}" name="NB" dataDxfId="118"/>
    <tableColumn id="4" xr3:uid="{DC10A6FA-4F6F-4B5F-A988-855B008C2042}" name="CNN" dataDxfId="117"/>
    <tableColumn id="5" xr3:uid="{A3D0521E-A8A4-4AA7-88BD-CFEB20DDE01E}" name="RNN" dataDxfId="116"/>
    <tableColumn id="6" xr3:uid="{53C429E3-1640-422A-8C74-43CCCF0582F9}" name="GBERT" dataDxfId="115"/>
    <tableColumn id="7" xr3:uid="{B1F64904-52D0-4ACF-8F65-7247A8668117}" name="GELECTRA" dataDxfId="114"/>
    <tableColumn id="8" xr3:uid="{6B19DAB0-AA66-4F31-9535-8A7CC0883391}" name="MULTI" dataDxfId="113"/>
    <tableColumn id="9" xr3:uid="{CF979123-F01E-420B-84B9-9636D829BFA3}" name="MIN">
      <calculatedColumnFormula>MIN(U27:AA27)</calculatedColumnFormula>
    </tableColumn>
    <tableColumn id="10" xr3:uid="{F227BFA6-BF27-4B09-936C-85A20F46F20F}" name="ANSATZ">
      <calculatedColumnFormula>INDEX($U$26:$AA$26,1,MATCH(AB27,U27:AA27,0))</calculatedColumnFormula>
    </tableColumn>
    <tableColumn id="11" xr3:uid="{63DA27C8-3CB9-45D8-B276-C4F230510567}" name="MAX">
      <calculatedColumnFormula>MAX(U27:AA27)</calculatedColumnFormula>
    </tableColumn>
    <tableColumn id="12" xr3:uid="{0F1681D0-B421-4CF4-9A8A-DE63AE43DE43}" name="ANSATZ2">
      <calculatedColumnFormula>INDEX($U$26:$AA$26,1,MATCH(AD27,U27:AA27,0))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D3C68E7-92C0-4863-86F9-9CA9AEBBE8D1}" name="Tabelle1315" displayName="Tabelle1315" ref="B2:W26" totalsRowShown="0" headerRowDxfId="112" dataDxfId="110" headerRowBorderDxfId="111" tableBorderDxfId="109" totalsRowBorderDxfId="108">
  <autoFilter ref="B2:W26" xr:uid="{8D3C68E7-92C0-4863-86F9-9CA9AEBBE8D1}"/>
  <tableColumns count="22">
    <tableColumn id="1" xr3:uid="{AB8960DB-B523-491D-938A-5E86D3F35C20}" name="Domäne" dataDxfId="107"/>
    <tableColumn id="2" xr3:uid="{1E2ADD2B-8625-4C9B-B5CD-1AC3FABF889F}" name="SVM" dataDxfId="106"/>
    <tableColumn id="3" xr3:uid="{38062754-E65B-4CE6-8F3C-ABB74A861677}" name="SVM2" dataDxfId="105"/>
    <tableColumn id="16" xr3:uid="{B4B29C68-A3D3-4810-9298-C7466992AC8E}" name="SVM3" dataDxfId="104"/>
    <tableColumn id="4" xr3:uid="{E0B79C84-13AB-4C3F-9D31-EAFB67B3DA3B}" name="NB" dataDxfId="103"/>
    <tableColumn id="5" xr3:uid="{9D8246F3-320C-4099-BA2B-742177741E4D}" name="NB2" dataDxfId="102"/>
    <tableColumn id="17" xr3:uid="{DE7CADC8-690C-46A5-8891-DE400DFF87B0}" name="NB3" dataDxfId="101"/>
    <tableColumn id="6" xr3:uid="{96B83D5A-D30D-489E-800B-C6296464E3EB}" name="CNN" dataDxfId="100"/>
    <tableColumn id="7" xr3:uid="{896C6F2F-022A-485A-BABF-5FB379B574E5}" name="CNN2" dataDxfId="99"/>
    <tableColumn id="18" xr3:uid="{7ED09CD4-80CE-4661-9A03-27FBD2B33B85}" name="CNN3" dataDxfId="98"/>
    <tableColumn id="8" xr3:uid="{7A038FD0-DA88-4AD0-B69D-EFF9D606A297}" name="RNN" dataDxfId="97"/>
    <tableColumn id="9" xr3:uid="{D65C79C8-8FF2-4FDF-8A18-2D0868CB4702}" name="RNN2" dataDxfId="96"/>
    <tableColumn id="19" xr3:uid="{88E7CC0F-7BD0-440F-B96A-A0ED31198F55}" name="RNN3" dataDxfId="95"/>
    <tableColumn id="10" xr3:uid="{091E9F56-C784-4488-AB6E-2653098070AB}" name="GBERT" dataDxfId="94"/>
    <tableColumn id="11" xr3:uid="{82EAD08E-6C3F-4C20-95D3-A2AE2365880D}" name="GBERT2" dataDxfId="93"/>
    <tableColumn id="20" xr3:uid="{C0B0325F-18A0-43FA-B8BB-F361706E94AA}" name="GBERT3" dataDxfId="92"/>
    <tableColumn id="12" xr3:uid="{08055CC7-59FD-40FD-B3C4-E4EC49E3E962}" name="GELECTRA" dataDxfId="91"/>
    <tableColumn id="13" xr3:uid="{A2B258BB-19B3-442A-916F-8223BADC91DA}" name="GELECTRA2" dataDxfId="90"/>
    <tableColumn id="21" xr3:uid="{45354190-7F6B-4B50-9679-938B640AFA51}" name="GELECTRA3" dataDxfId="89"/>
    <tableColumn id="14" xr3:uid="{91A2DC33-F396-40A9-9098-0807FD39BABB}" name="MULTI" dataDxfId="88"/>
    <tableColumn id="15" xr3:uid="{F567191F-DB02-4DFF-881F-5F388D333CF8}" name="MULTI2" dataDxfId="87"/>
    <tableColumn id="22" xr3:uid="{BA06D334-9A87-4832-8B5D-F3B6E40F177E}" name="MULTI3" dataDxfId="8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3E62919-EB71-4470-87FA-B91D017E3D2D}" name="Tabelle15" displayName="Tabelle15" ref="Y2:AJ21" totalsRowShown="0" headerRowDxfId="85" dataDxfId="83" headerRowBorderDxfId="84" tableBorderDxfId="82" totalsRowBorderDxfId="81">
  <autoFilter ref="Y2:AJ21" xr:uid="{C3E62919-EB71-4470-87FA-B91D017E3D2D}"/>
  <tableColumns count="12">
    <tableColumn id="1" xr3:uid="{F24A8E0F-4A9F-4199-A0CA-190955110A34}" name="Domäne" dataDxfId="80"/>
    <tableColumn id="2" xr3:uid="{6D3D3E55-2A1C-4382-B5FF-28A3409ADF1A}" name="SVM" dataDxfId="79"/>
    <tableColumn id="3" xr3:uid="{B788CA91-71EA-4AFD-A165-A3363EBD1904}" name="NB" dataDxfId="78"/>
    <tableColumn id="4" xr3:uid="{F5084CA4-B77E-40C7-AD46-F212364A4547}" name="CNN" dataDxfId="77"/>
    <tableColumn id="5" xr3:uid="{B96E5B0C-509D-4CB0-9EA6-3A35DF4B6B78}" name="RNN" dataDxfId="76"/>
    <tableColumn id="6" xr3:uid="{0C50F8DE-1B9F-4CC0-8CBB-20AB19F89233}" name="GB" dataDxfId="75"/>
    <tableColumn id="7" xr3:uid="{42E617DB-BCDD-4D4F-BFDE-BD08EC674F0F}" name="GE" dataDxfId="74"/>
    <tableColumn id="8" xr3:uid="{22D07595-DE05-4EAF-8AC1-4C90796ED096}" name="BBMUS" dataDxfId="73"/>
    <tableColumn id="9" xr3:uid="{ECAD0DEB-CA04-49BB-8885-1E5192DFC193}" name="MIN" dataDxfId="72">
      <calculatedColumnFormula>MIN(Z3:AF3)</calculatedColumnFormula>
    </tableColumn>
    <tableColumn id="10" xr3:uid="{7A61A605-B9D6-42B2-A77C-0E4215CAACA7}" name="ANSATZ" dataDxfId="71">
      <calculatedColumnFormula>INDEX($Z$2:$AF$2,1,MATCH(AG3,Z3:AF3,0))</calculatedColumnFormula>
    </tableColumn>
    <tableColumn id="11" xr3:uid="{3D968425-EF03-43B2-9098-CC8DA3977BF5}" name="MAX" dataDxfId="70">
      <calculatedColumnFormula>MAX(Z3:AF3)</calculatedColumnFormula>
    </tableColumn>
    <tableColumn id="12" xr3:uid="{29A5D73E-B963-4A58-96AF-DBDA5BED1347}" name="ANSATZ2" dataDxfId="69">
      <calculatedColumnFormula>INDEX($Z$2:$AF$2,1,MATCH(AI3,Z3:AF3,0))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EB26520-8657-4C56-86AE-D19D09BA9331}" name="Tabelle16" displayName="Tabelle16" ref="Y24:AJ43" totalsRowShown="0" headerRowDxfId="68" headerRowBorderDxfId="67" tableBorderDxfId="66" totalsRowBorderDxfId="65">
  <autoFilter ref="Y24:AJ43" xr:uid="{0EB26520-8657-4C56-86AE-D19D09BA9331}"/>
  <tableColumns count="12">
    <tableColumn id="1" xr3:uid="{E0D9498C-B317-4D51-85A3-CA1D4B8A13E1}" name="Domäne" dataDxfId="64"/>
    <tableColumn id="2" xr3:uid="{612EA9C2-94E0-47B5-A6EF-1F4637F226DA}" name="SVM" dataDxfId="63"/>
    <tableColumn id="3" xr3:uid="{A36BBB12-CD90-476B-8442-ECDEED946BC2}" name="NB" dataDxfId="62"/>
    <tableColumn id="4" xr3:uid="{9A705B62-B729-4793-A3DA-71EFBD1D392F}" name="CNN" dataDxfId="61"/>
    <tableColumn id="5" xr3:uid="{22C886CE-0399-4D99-B6C6-1C5C9337DBAA}" name="RNN" dataDxfId="60"/>
    <tableColumn id="6" xr3:uid="{C5E9928A-8B4F-44A1-93AB-E9E5DDBA062F}" name="GB" dataDxfId="59"/>
    <tableColumn id="7" xr3:uid="{D31AA7D3-7A96-44F0-BC25-B9371B31DC05}" name="GE" dataDxfId="58"/>
    <tableColumn id="8" xr3:uid="{597B6B1B-877B-4EBE-BA4F-16AC278FD206}" name="BBMUS" dataDxfId="57"/>
    <tableColumn id="9" xr3:uid="{0D2A5314-66FE-4F69-84BC-11D51FC70B5E}" name="MIN" dataDxfId="56">
      <calculatedColumnFormula>MIN(Z25:AF25)</calculatedColumnFormula>
    </tableColumn>
    <tableColumn id="10" xr3:uid="{37D2A0BD-629B-429E-A41B-55FC65F81C34}" name="ANSATZ" dataDxfId="55">
      <calculatedColumnFormula>INDEX($Z$24:$AF$24,1,MATCH(AG25,Z25:AF25,0))</calculatedColumnFormula>
    </tableColumn>
    <tableColumn id="11" xr3:uid="{4A0F545E-1584-4BF2-AFA1-43D92FF544EB}" name="MAX" dataDxfId="54">
      <calculatedColumnFormula>MAX(Z25:AF25)</calculatedColumnFormula>
    </tableColumn>
    <tableColumn id="12" xr3:uid="{C76B041A-A821-445A-BE9F-DD523149671E}" name="ANSATZ2" dataDxfId="53">
      <calculatedColumnFormula>INDEX($Z$24:$AF$24,1,MATCH(AI25,Z25:AF25,0))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571526D-9E5D-484A-940A-345E8E987BE6}" name="Tabelle17" displayName="Tabelle17" ref="Y47:AJ66" totalsRowShown="0" headerRowDxfId="52" headerRowBorderDxfId="51" tableBorderDxfId="50" totalsRowBorderDxfId="49">
  <autoFilter ref="Y47:AJ66" xr:uid="{1571526D-9E5D-484A-940A-345E8E987BE6}"/>
  <tableColumns count="12">
    <tableColumn id="1" xr3:uid="{B42FA184-40DB-46DB-8AD8-6FEE2A31F344}" name="Domäne" dataDxfId="48"/>
    <tableColumn id="2" xr3:uid="{8E0329F7-DCC7-40DF-974B-274999D5EFFA}" name="SVM" dataDxfId="47"/>
    <tableColumn id="3" xr3:uid="{3761E629-B73F-416B-A1A5-909C7566A410}" name="NB" dataDxfId="46"/>
    <tableColumn id="4" xr3:uid="{FC233338-6A59-4181-9B72-2D3F81414CA2}" name="CNN" dataDxfId="45"/>
    <tableColumn id="5" xr3:uid="{5E6B1B61-D0C6-419C-B815-4DAB16EE5C6E}" name="RNN" dataDxfId="44"/>
    <tableColumn id="6" xr3:uid="{5A109B48-611C-4DB4-AEE5-CF56D3EC3E08}" name="GB" dataDxfId="43"/>
    <tableColumn id="7" xr3:uid="{CB754B6D-9CDA-4648-AF25-0AE57B439375}" name="GE" dataDxfId="42"/>
    <tableColumn id="8" xr3:uid="{9E166745-326E-42CC-BF3B-28BA2B375C04}" name="BBMUS" dataDxfId="41"/>
    <tableColumn id="9" xr3:uid="{E48316F3-B4B3-450C-805B-CE8C1B35DE09}" name="MIN" dataDxfId="40">
      <calculatedColumnFormula>MIN(Z48:AF48)</calculatedColumnFormula>
    </tableColumn>
    <tableColumn id="10" xr3:uid="{6BD2C67D-548B-49CC-8D34-2AA9DA7E30BB}" name="ANSATZ" dataDxfId="39">
      <calculatedColumnFormula>INDEX($Z$47:$AF$47,1,MATCH(AG48,Z48:AF48,0))</calculatedColumnFormula>
    </tableColumn>
    <tableColumn id="11" xr3:uid="{9B131588-2632-4110-BB6C-ED2D7C82DEC9}" name="MAX" dataDxfId="38">
      <calculatedColumnFormula>MAX(Z48:AF48)</calculatedColumnFormula>
    </tableColumn>
    <tableColumn id="12" xr3:uid="{B0C45CB5-4016-4AF0-B21B-4FCB3E40B71B}" name="ANSATZ2" dataDxfId="37">
      <calculatedColumnFormula>INDEX($Z$47:$AF$47,1,MATCH(AI48,Z48:AF48,0))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9DA4004-D36C-426A-B1E0-21D35571A5E4}" name="Tabelle27" displayName="Tabelle27" ref="B2:I8" totalsRowShown="0">
  <autoFilter ref="B2:I8" xr:uid="{D9DA4004-D36C-426A-B1E0-21D35571A5E4}"/>
  <tableColumns count="8">
    <tableColumn id="1" xr3:uid="{90FB9A2A-96EF-4820-A8F6-05C7FD114DE1}" name="Domäne"/>
    <tableColumn id="2" xr3:uid="{64050F4F-29D6-42A8-8737-5201D8F3C103}" name="SVM" dataDxfId="36"/>
    <tableColumn id="3" xr3:uid="{C7250D82-1000-4502-8589-5DDC707CADF0}" name="NB" dataDxfId="35"/>
    <tableColumn id="4" xr3:uid="{2A4D7170-7FD3-4297-A830-6E9D4F02B991}" name="CNN" dataDxfId="34"/>
    <tableColumn id="5" xr3:uid="{DD70FF68-1E4B-4FF6-A60C-2A9A7F7BBF48}" name="RNN" dataDxfId="33"/>
    <tableColumn id="6" xr3:uid="{2C3EF12A-5A75-426D-B300-F1B2FD390343}" name="GB" dataDxfId="32"/>
    <tableColumn id="7" xr3:uid="{72041A7D-8C32-4239-95E7-7EC897516F71}" name="GE" dataDxfId="31"/>
    <tableColumn id="8" xr3:uid="{C59D2274-2BCB-4682-943B-9727C78E9EA3}" name="BBMUS" dataDxfId="3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02E0B92-5C91-43D4-965D-6CB8967AD661}" name="Tabelle28" displayName="Tabelle28" ref="L2:S8" totalsRowShown="0">
  <autoFilter ref="L2:S8" xr:uid="{602E0B92-5C91-43D4-965D-6CB8967AD661}"/>
  <tableColumns count="8">
    <tableColumn id="1" xr3:uid="{65AB7A46-26E5-4ED3-8FD4-58C0161C1C8B}" name="Domäne"/>
    <tableColumn id="2" xr3:uid="{B1E2EA00-9C43-4C5A-9F15-7FD90352466F}" name="SVM" dataDxfId="29"/>
    <tableColumn id="3" xr3:uid="{8A63B42D-B4B9-4230-911D-C63A25C22ECE}" name="NB" dataDxfId="28"/>
    <tableColumn id="4" xr3:uid="{21848D07-23EC-42B1-929A-A0336AFFACC4}" name="CNN" dataDxfId="27"/>
    <tableColumn id="5" xr3:uid="{BF97CF1C-70A8-4D3E-8070-BD7A5F084C18}" name="RNN" dataDxfId="26"/>
    <tableColumn id="6" xr3:uid="{100D1B6E-7C74-41CF-A789-B045479F4460}" name="GB" dataDxfId="25"/>
    <tableColumn id="7" xr3:uid="{D2F040F1-94B2-49C5-9F9B-7CF0B2648927}" name="GE" dataDxfId="24"/>
    <tableColumn id="8" xr3:uid="{4C1C97A2-6F97-4183-B55B-FFE15850B2E9}" name="BBMUS" dataDxfId="2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7AAC74D-AB5B-4869-8552-8007C294910C}" name="Tabelle29" displayName="Tabelle29" ref="L11:S17" totalsRowShown="0">
  <autoFilter ref="L11:S17" xr:uid="{C7AAC74D-AB5B-4869-8552-8007C294910C}"/>
  <tableColumns count="8">
    <tableColumn id="1" xr3:uid="{04C6A1F8-6BD5-4A2C-AF45-ED88463AE8D6}" name="Domäne"/>
    <tableColumn id="2" xr3:uid="{DF408815-D220-4006-A090-C9749E7686D9}" name="SVM" dataDxfId="22"/>
    <tableColumn id="3" xr3:uid="{045026BD-59E9-4BCF-8D7A-050A287651C2}" name="NB" dataDxfId="21"/>
    <tableColumn id="4" xr3:uid="{85A5C543-FCC4-4414-BF26-20387F57D9F4}" name="CNN" dataDxfId="20"/>
    <tableColumn id="5" xr3:uid="{F80A6E66-A988-46FD-9113-2567FC2BECC9}" name="RNN" dataDxfId="19"/>
    <tableColumn id="6" xr3:uid="{D19B8EC5-7908-4D7E-82F7-75554FB6C2A0}" name="GB" dataDxfId="18"/>
    <tableColumn id="7" xr3:uid="{27CEC1B1-DF77-4517-BCE1-799639171146}" name="GE" dataDxfId="17"/>
    <tableColumn id="8" xr3:uid="{247E97A5-D667-433D-B84D-2F14BFAC81A9}" name="BBMUS" dataDxfId="1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5A5648D-9A31-440D-A0BA-D9B7D729A69E}" name="Tabelle30" displayName="Tabelle30" ref="B11:I17" totalsRowShown="0">
  <autoFilter ref="B11:I17" xr:uid="{75A5648D-9A31-440D-A0BA-D9B7D729A69E}"/>
  <tableColumns count="8">
    <tableColumn id="1" xr3:uid="{0EA5BCA6-8536-48A9-9971-311AD4138FC0}" name="Domäne"/>
    <tableColumn id="2" xr3:uid="{95DF6B79-E0CA-4CB8-A5A6-AE31AC78EA6A}" name="SVM" dataDxfId="15"/>
    <tableColumn id="3" xr3:uid="{BF461B6D-D05E-4923-A581-BE78B97819F5}" name="NB" dataDxfId="14"/>
    <tableColumn id="4" xr3:uid="{C52B845F-53E4-4C17-A178-C62D694FB0EB}" name="CNN" dataDxfId="13"/>
    <tableColumn id="5" xr3:uid="{3E1D7B84-24B8-4F04-863B-8D54EB0B5806}" name="RNN" dataDxfId="12"/>
    <tableColumn id="6" xr3:uid="{9E746227-C7F5-46A2-9287-8194A49AD5F8}" name="GB" dataDxfId="11"/>
    <tableColumn id="7" xr3:uid="{0F70CFB8-BB05-446F-BEC7-24B778BBA982}" name="GE" dataDxfId="10"/>
    <tableColumn id="8" xr3:uid="{3BC51967-2FCF-4B89-9501-883FC9BD8240}" name="BBMU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DCA9270-37DB-42F8-9A68-C4977D18050D}" name="Tabelle25" displayName="Tabelle25" ref="C56:J62" totalsRowShown="0">
  <autoFilter ref="C56:J62" xr:uid="{5DCA9270-37DB-42F8-9A68-C4977D18050D}"/>
  <tableColumns count="8">
    <tableColumn id="1" xr3:uid="{91EF81A4-6A39-4991-BE56-FB541B375185}" name="Domäne"/>
    <tableColumn id="2" xr3:uid="{79978D0C-711E-4847-B976-7ACEA8432909}" name="SVM" dataDxfId="341"/>
    <tableColumn id="3" xr3:uid="{63399B3C-A419-493B-ACA1-0BFE79EEF3AB}" name="NB" dataDxfId="340"/>
    <tableColumn id="4" xr3:uid="{B6DBFF9E-31EA-4BFB-9BFA-3F574B6B9456}" name="CNN" dataDxfId="339"/>
    <tableColumn id="5" xr3:uid="{791A78E1-4CB9-498F-8B5A-81F010EE62C4}" name="RNN" dataDxfId="338"/>
    <tableColumn id="6" xr3:uid="{404E88F5-97A7-4E76-9D40-C3EA8D943BF2}" name="GB" dataDxfId="337"/>
    <tableColumn id="7" xr3:uid="{69A1BF77-7B7D-4349-972F-72DDDD119343}" name="GE" dataDxfId="336"/>
    <tableColumn id="8" xr3:uid="{A52B58DE-7610-461F-8155-A85AEDA14F10}" name="BBMUS" dataDxfId="3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32141C-B05E-4AE6-8364-44658C2DEC22}" name="Tabelle7" displayName="Tabelle7" ref="C4:J22" totalsRowShown="0" headerRowDxfId="334" dataDxfId="332" headerRowBorderDxfId="333" tableBorderDxfId="331" totalsRowBorderDxfId="330">
  <autoFilter ref="C4:J22" xr:uid="{B132141C-B05E-4AE6-8364-44658C2DEC22}"/>
  <sortState xmlns:xlrd2="http://schemas.microsoft.com/office/spreadsheetml/2017/richdata2" ref="C5:J22">
    <sortCondition ref="C4:C22"/>
  </sortState>
  <tableColumns count="8">
    <tableColumn id="1" xr3:uid="{8236353D-EBC4-4FD0-8B24-901E37F77434}" name="Domäne" dataDxfId="329"/>
    <tableColumn id="2" xr3:uid="{1AEF2D1A-715C-4FDA-B700-D48D85F353F0}" name="SVM" dataDxfId="328" dataCellStyle="Prozent"/>
    <tableColumn id="3" xr3:uid="{58785F79-0B70-43F6-A2D7-930D400AD0D8}" name="NB" dataDxfId="327" dataCellStyle="Prozent"/>
    <tableColumn id="4" xr3:uid="{7BCDEB89-DFEA-44B6-9DC9-F258E8610C5C}" name="CNN" dataDxfId="326" dataCellStyle="Prozent"/>
    <tableColumn id="5" xr3:uid="{41073720-9025-4EAA-8DE5-5D0A223F1621}" name="RNN" dataDxfId="325" dataCellStyle="Prozent"/>
    <tableColumn id="6" xr3:uid="{9C620364-AF8A-4E65-ACEB-4B334BEC6AE4}" name="GBERT" dataDxfId="324" dataCellStyle="Prozent"/>
    <tableColumn id="7" xr3:uid="{C9192170-180C-44E9-A204-FACD1B5E9F9A}" name="GELECTRA" dataDxfId="323" dataCellStyle="Prozent"/>
    <tableColumn id="8" xr3:uid="{56D24C48-78C0-4809-9525-AE01358A5A19}" name="MULTI" dataDxfId="322" dataCellStyle="Proz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634B67-B03F-4844-A6E6-792E9D79BA7E}" name="Tabelle4" displayName="Tabelle4" ref="C27:M49" totalsRowShown="0" headerRowDxfId="321" dataDxfId="320" tableBorderDxfId="319">
  <autoFilter ref="C27:M49" xr:uid="{B0634B67-B03F-4844-A6E6-792E9D79BA7E}"/>
  <tableColumns count="11">
    <tableColumn id="1" xr3:uid="{7E37A52E-043F-4E58-ABDB-3BE344213380}" name="Domäne" dataDxfId="318"/>
    <tableColumn id="2" xr3:uid="{E1B9E185-1873-4FBE-8A43-EC9D721A54D1}" name="SVM"/>
    <tableColumn id="3" xr3:uid="{37F64D02-1E31-489D-8580-6B2854CD86A7}" name="NB"/>
    <tableColumn id="4" xr3:uid="{93D362F2-D633-464A-A94A-95AC366D9441}" name="CNN"/>
    <tableColumn id="5" xr3:uid="{372642B6-F4EB-47AD-9F83-2296E6AC7EEB}" name="RNN"/>
    <tableColumn id="6" xr3:uid="{5E75B131-7064-4F91-A8DE-436FEC6BF909}" name="GBERT"/>
    <tableColumn id="7" xr3:uid="{0DF4542A-5037-4107-9047-BA61124CC4AD}" name="GELECTRA"/>
    <tableColumn id="8" xr3:uid="{730C9309-51E6-4D20-A566-0353E1D6E542}" name="MULTI"/>
    <tableColumn id="9" xr3:uid="{537E1878-CC24-4110-83D4-A2A287B920C4}" name="Min" dataDxfId="317">
      <calculatedColumnFormula>MIN(D28:J28)</calculatedColumnFormula>
    </tableColumn>
    <tableColumn id="10" xr3:uid="{55EDB65A-3145-4C23-BDEE-62869F93291B}" name="Max" dataDxfId="316">
      <calculatedColumnFormula>MAX(D28:J28)</calculatedColumnFormula>
    </tableColumn>
    <tableColumn id="11" xr3:uid="{ADB7E678-A582-4654-8207-6352813F858D}" name="Durchschnitt" dataDxfId="315">
      <calculatedColumnFormula>AVERAGE(D28:J28)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7440B7D-655B-46C9-AED4-329E2736D507}" name="Tabelle24" displayName="Tabelle24" ref="C52:J58" totalsRowShown="0">
  <autoFilter ref="C52:J58" xr:uid="{D7440B7D-655B-46C9-AED4-329E2736D507}"/>
  <tableColumns count="8">
    <tableColumn id="1" xr3:uid="{4AF12395-6932-445E-A6BA-9F2270DA91D0}" name="Domäne"/>
    <tableColumn id="2" xr3:uid="{BBB2114D-DE2D-4F80-B70E-8660A06CB907}" name="SVM" dataDxfId="314"/>
    <tableColumn id="3" xr3:uid="{645ECDBB-0CB4-4FE5-B435-ACADFF8B7646}" name="NB" dataDxfId="313"/>
    <tableColumn id="4" xr3:uid="{95634AB8-3E32-422D-8D8E-A93132397A00}" name="CNN" dataDxfId="312"/>
    <tableColumn id="5" xr3:uid="{4DBA54CE-9645-4D43-A3D1-4ABE82C0907E}" name="RNN" dataDxfId="311"/>
    <tableColumn id="6" xr3:uid="{6D4C4306-E243-4C2F-918A-F10FB2D84AD1}" name="GB" dataDxfId="310"/>
    <tableColumn id="7" xr3:uid="{321D11D2-37A0-4B57-8F98-3D9F7DE98A22}" name="GE" dataDxfId="309"/>
    <tableColumn id="8" xr3:uid="{842C3B32-BF9C-40C1-99EE-110C28EFD937}" name="BBMUS" dataDxfId="30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B4C976-0233-466C-84B1-E7DA7A88414A}" name="Tabelle810" displayName="Tabelle810" ref="C3:Q28" totalsRowShown="0" headerRowDxfId="307" dataDxfId="306" tableBorderDxfId="305">
  <autoFilter ref="C3:Q28" xr:uid="{50B4C976-0233-466C-84B1-E7DA7A88414A}"/>
  <sortState xmlns:xlrd2="http://schemas.microsoft.com/office/spreadsheetml/2017/richdata2" ref="C4:Q27">
    <sortCondition ref="C3:C27"/>
  </sortState>
  <tableColumns count="15">
    <tableColumn id="1" xr3:uid="{69D2501F-D98A-4B9E-9807-48E4704E4C93}" name="Domäne" dataDxfId="304"/>
    <tableColumn id="2" xr3:uid="{EA490ACA-92DF-439B-95F9-26C245DE6A00}" name="SVM" dataDxfId="303"/>
    <tableColumn id="9" xr3:uid="{D9EC2250-7FA1-4D35-923A-C6C1684D3FE2}" name="Time SVM" dataDxfId="302">
      <calculatedColumnFormula>Tabelle810[[#This Row],[SVM]]/(24*3600)</calculatedColumnFormula>
    </tableColumn>
    <tableColumn id="3" xr3:uid="{114CE98D-7CF9-484B-9FCD-F9FB3F01604A}" name="NB" dataDxfId="301"/>
    <tableColumn id="10" xr3:uid="{599479DC-FFC2-4F60-9D39-E7CC39CF8057}" name="Time NB" dataDxfId="300">
      <calculatedColumnFormula>Tabelle810[[#This Row],[NB]]/(24*3600)</calculatedColumnFormula>
    </tableColumn>
    <tableColumn id="4" xr3:uid="{9702A77A-F21C-4F20-9AE1-F3692C34CFEB}" name="CNN" dataDxfId="299"/>
    <tableColumn id="11" xr3:uid="{B2306BC9-2268-47FB-AD50-31140E95D7BB}" name="Time CNN" dataDxfId="298">
      <calculatedColumnFormula>Tabelle810[[#This Row],[CNN]]/(24*3600)</calculatedColumnFormula>
    </tableColumn>
    <tableColumn id="5" xr3:uid="{E9CF26F6-45B5-4E43-8C24-80CF31E7A875}" name="RNN" dataDxfId="297"/>
    <tableColumn id="12" xr3:uid="{B9A9A0DE-1FCE-4324-8485-FB43B5350420}" name="Time RNN" dataDxfId="296">
      <calculatedColumnFormula>Tabelle810[[#This Row],[RNN]]/(24*3600)</calculatedColumnFormula>
    </tableColumn>
    <tableColumn id="6" xr3:uid="{6247DFB6-D4B6-4E85-ACB4-430FB87BA2B8}" name="GBERT" dataDxfId="295"/>
    <tableColumn id="13" xr3:uid="{EFD611E7-664A-41B4-AEA5-97F9C248D660}" name="Time GBERT" dataDxfId="294">
      <calculatedColumnFormula>Tabelle810[[#This Row],[GBERT]]/(24*3600)</calculatedColumnFormula>
    </tableColumn>
    <tableColumn id="7" xr3:uid="{DFD3F374-A7EA-4EED-A173-6130C67FE7E7}" name="GELECTRA" dataDxfId="293"/>
    <tableColumn id="14" xr3:uid="{A885748B-8B23-4839-942F-387E47BCF556}" name="Time GELECTRA" dataDxfId="292">
      <calculatedColumnFormula>Tabelle810[[#This Row],[GELECTRA]]/(24*3600)</calculatedColumnFormula>
    </tableColumn>
    <tableColumn id="8" xr3:uid="{D686EEF2-5B05-4C39-9C18-817318222C43}" name="MULTI" dataDxfId="291"/>
    <tableColumn id="15" xr3:uid="{182BDBC0-074B-4784-829B-87407CC5D73B}" name="Time Multi" dataDxfId="290">
      <calculatedColumnFormula>Tabelle810[[#This Row],[MULTI]]/(24*3600)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CA5442-0147-47A5-91EE-BC6F45714528}" name="Tabelle8107" displayName="Tabelle8107" ref="C32:Q55" totalsRowShown="0" headerRowDxfId="289" dataDxfId="288" tableBorderDxfId="287">
  <autoFilter ref="C32:Q55" xr:uid="{2FCA5442-0147-47A5-91EE-BC6F45714528}"/>
  <sortState xmlns:xlrd2="http://schemas.microsoft.com/office/spreadsheetml/2017/richdata2" ref="C33:Q54">
    <sortCondition ref="C3:C27"/>
  </sortState>
  <tableColumns count="15">
    <tableColumn id="1" xr3:uid="{1046EA5F-DBF8-49ED-A859-D5E2376B5954}" name="Domäne" dataDxfId="286"/>
    <tableColumn id="2" xr3:uid="{5B99A910-39D4-48AE-BE2C-4AC77B38629D}" name="SVM" dataDxfId="285"/>
    <tableColumn id="9" xr3:uid="{2A99AD87-CBD9-4242-99DB-712287F10900}" name="Time SVM" dataDxfId="284">
      <calculatedColumnFormula>Tabelle8107[[#This Row],[SVM]]/(24*3600)</calculatedColumnFormula>
    </tableColumn>
    <tableColumn id="3" xr3:uid="{B191D74C-ED58-4901-BC86-CAF78B492774}" name="NB" dataDxfId="283"/>
    <tableColumn id="10" xr3:uid="{894AAD50-961F-4228-903E-D574D222E94F}" name="Time NB" dataDxfId="282">
      <calculatedColumnFormula>Tabelle8107[[#This Row],[NB]]/(24*3600)</calculatedColumnFormula>
    </tableColumn>
    <tableColumn id="4" xr3:uid="{A0559634-066C-4EB2-BC56-B36C9FAE467E}" name="CNN" dataDxfId="281"/>
    <tableColumn id="11" xr3:uid="{979DF373-8D58-4D56-9CB0-47E7EF6DE86D}" name="Time CNN" dataDxfId="280">
      <calculatedColumnFormula>Tabelle8107[[#This Row],[CNN]]/(24*3600)</calculatedColumnFormula>
    </tableColumn>
    <tableColumn id="5" xr3:uid="{92863078-C0F2-425D-9F36-67A40FC9132B}" name="RNN" dataDxfId="279"/>
    <tableColumn id="12" xr3:uid="{46AC2BB8-E496-4DE1-BAEB-4E4BB02152DF}" name="Time RNN" dataDxfId="278">
      <calculatedColumnFormula>Tabelle8107[[#This Row],[RNN]]/(24*3600)</calculatedColumnFormula>
    </tableColumn>
    <tableColumn id="6" xr3:uid="{A2EE1279-C352-4E1C-A087-87313236D3B0}" name="GBERT" dataDxfId="277"/>
    <tableColumn id="13" xr3:uid="{19368EF3-411C-40E1-8FB8-F1D5273178FE}" name="Time GBERT" dataDxfId="276">
      <calculatedColumnFormula>Tabelle8107[[#This Row],[GBERT]]/(24*3600)</calculatedColumnFormula>
    </tableColumn>
    <tableColumn id="7" xr3:uid="{CBED9EA1-92C4-4AA4-BDAA-1DBCF1C5EF39}" name="GELECTRA" dataDxfId="275"/>
    <tableColumn id="14" xr3:uid="{183B0696-715D-4F26-9F3A-9F6ECF9CBB72}" name="Time GELECTRA" dataDxfId="274">
      <calculatedColumnFormula>Tabelle8107[[#This Row],[GELECTRA]]/(24*3600)</calculatedColumnFormula>
    </tableColumn>
    <tableColumn id="8" xr3:uid="{3FF0BB62-7EB5-4F6B-869C-4EF543B82A63}" name="MULTI" dataDxfId="273"/>
    <tableColumn id="15" xr3:uid="{B4302786-580F-48F7-B747-775C2B46175C}" name="Time Multi" dataDxfId="272">
      <calculatedColumnFormula>Tabelle8107[[#This Row],[MULTI]]/(24*3600)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6EE785-C0A8-43BC-B4B1-F23A24D79734}" name="Tabelle1" displayName="Tabelle1" ref="C4:Q25" totalsRowShown="0" headerRowDxfId="271" headerRowBorderDxfId="270" tableBorderDxfId="269" totalsRowBorderDxfId="268">
  <autoFilter ref="C4:Q25" xr:uid="{9A6EE785-C0A8-43BC-B4B1-F23A24D79734}"/>
  <sortState xmlns:xlrd2="http://schemas.microsoft.com/office/spreadsheetml/2017/richdata2" ref="C5:Q25">
    <sortCondition ref="C4:C25"/>
  </sortState>
  <tableColumns count="15">
    <tableColumn id="1" xr3:uid="{5663DEEF-9C27-465D-8E55-03BD271A5597}" name="Domäne" dataDxfId="267"/>
    <tableColumn id="2" xr3:uid="{6709CD13-D3DA-4364-98C7-0A2E560DCA45}" name="SVM" dataDxfId="266"/>
    <tableColumn id="3" xr3:uid="{D29F3B4C-61AA-4977-9D42-63CDAD98DEA7}" name="SVM2" dataDxfId="265"/>
    <tableColumn id="4" xr3:uid="{52AF8096-E239-45A5-847D-4FBE403EC0CA}" name="NB" dataDxfId="264"/>
    <tableColumn id="5" xr3:uid="{48543C04-E019-4FAB-AD30-836A23128CD4}" name="NB2" dataDxfId="263"/>
    <tableColumn id="6" xr3:uid="{1B0E6B98-AD9C-4DA2-BF93-1A592F038F3E}" name="CNN" dataDxfId="262"/>
    <tableColumn id="7" xr3:uid="{37852B26-7F16-446D-8713-6F6F3DD54885}" name="CNN2" dataDxfId="261"/>
    <tableColumn id="8" xr3:uid="{CAFD05E2-60B5-40C6-A9C9-C0C28EB1B6EE}" name="RNN" dataDxfId="260"/>
    <tableColumn id="9" xr3:uid="{46AE6618-A6B2-429B-91D5-0B295903C4A4}" name="RNN2" dataDxfId="259"/>
    <tableColumn id="10" xr3:uid="{F8EE0321-6717-44E0-A10A-17C21D019834}" name="GBERT" dataDxfId="258"/>
    <tableColumn id="11" xr3:uid="{4AC56812-A25E-40BD-A3A1-A32D85107355}" name="GBERT2" dataDxfId="257"/>
    <tableColumn id="12" xr3:uid="{937A3870-062E-487E-8B46-5569D3FF5ED0}" name="GELECTRA" dataDxfId="256"/>
    <tableColumn id="13" xr3:uid="{F9BEFAB1-76A5-4302-A0F8-2F18C6D3E13F}" name="GELECTRA2" dataDxfId="255"/>
    <tableColumn id="14" xr3:uid="{36233076-E736-4905-ACFB-FC0A4ADC15E7}" name="MULTI" dataDxfId="254"/>
    <tableColumn id="15" xr3:uid="{440CC5DD-DF2B-4338-8E6F-67011D219BD4}" name="MULTI2" dataDxfId="2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4" Type="http://schemas.openxmlformats.org/officeDocument/2006/relationships/table" Target="../tables/table2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62"/>
  <sheetViews>
    <sheetView zoomScale="160" zoomScaleNormal="160" workbookViewId="0">
      <selection activeCell="P53" sqref="P53"/>
    </sheetView>
  </sheetViews>
  <sheetFormatPr baseColWidth="10" defaultColWidth="9.140625" defaultRowHeight="15" x14ac:dyDescent="0.25"/>
  <cols>
    <col min="2" max="2" width="9.5703125" bestFit="1" customWidth="1"/>
    <col min="3" max="3" width="20.140625" bestFit="1" customWidth="1"/>
    <col min="4" max="4" width="7.42578125" bestFit="1" customWidth="1"/>
    <col min="5" max="5" width="5.85546875" bestFit="1" customWidth="1"/>
    <col min="6" max="7" width="7.28515625" bestFit="1" customWidth="1"/>
    <col min="8" max="8" width="9" bestFit="1" customWidth="1"/>
    <col min="9" max="9" width="12.140625" bestFit="1" customWidth="1"/>
    <col min="10" max="10" width="9.85546875" bestFit="1" customWidth="1"/>
    <col min="11" max="11" width="6.85546875" bestFit="1" customWidth="1"/>
    <col min="12" max="12" width="7.140625" bestFit="1" customWidth="1"/>
    <col min="13" max="13" width="14.42578125" bestFit="1" customWidth="1"/>
  </cols>
  <sheetData>
    <row r="3" spans="2:10" x14ac:dyDescent="0.25">
      <c r="C3" s="152" t="s">
        <v>29</v>
      </c>
      <c r="D3" s="152"/>
      <c r="E3" s="152"/>
      <c r="F3" s="152"/>
      <c r="G3" s="152"/>
      <c r="H3" s="152"/>
      <c r="I3" s="152"/>
      <c r="J3" s="152"/>
    </row>
    <row r="4" spans="2:10" x14ac:dyDescent="0.25">
      <c r="B4" s="11" t="s">
        <v>28</v>
      </c>
      <c r="C4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4" t="s">
        <v>7</v>
      </c>
    </row>
    <row r="5" spans="2:10" x14ac:dyDescent="0.25">
      <c r="C5" s="6" t="s">
        <v>8</v>
      </c>
      <c r="D5" s="7">
        <v>63.6824324324324</v>
      </c>
      <c r="E5" s="7">
        <v>56.174924924924902</v>
      </c>
      <c r="F5" s="7">
        <v>60.960960960961003</v>
      </c>
      <c r="G5" s="7">
        <v>56.099849849849903</v>
      </c>
      <c r="H5" s="8">
        <v>67.117117117117104</v>
      </c>
      <c r="I5" s="8">
        <v>64.339339339339304</v>
      </c>
      <c r="J5" s="7">
        <v>60.228978978979001</v>
      </c>
    </row>
    <row r="6" spans="2:10" x14ac:dyDescent="0.25">
      <c r="C6" s="6" t="s">
        <v>9</v>
      </c>
      <c r="D6" s="7">
        <v>55.944055944055897</v>
      </c>
      <c r="E6" s="7">
        <v>63.636363636363598</v>
      </c>
      <c r="F6" s="7">
        <v>64.685314685314694</v>
      </c>
      <c r="G6" s="7">
        <v>57.867132867132902</v>
      </c>
      <c r="H6" s="7">
        <v>69.930069930069905</v>
      </c>
      <c r="I6" s="7">
        <v>75.524475524475505</v>
      </c>
      <c r="J6" s="7">
        <v>65.559440559440603</v>
      </c>
    </row>
    <row r="7" spans="2:10" x14ac:dyDescent="0.25">
      <c r="C7" s="6" t="s">
        <v>10</v>
      </c>
      <c r="D7" s="7">
        <v>66.5</v>
      </c>
      <c r="E7" s="7">
        <v>66.5</v>
      </c>
      <c r="F7" s="7">
        <v>69.5</v>
      </c>
      <c r="G7" s="7">
        <v>69.5</v>
      </c>
      <c r="H7" s="8">
        <v>68.5</v>
      </c>
      <c r="I7" s="8">
        <v>69.5</v>
      </c>
      <c r="J7" s="7">
        <v>69</v>
      </c>
    </row>
    <row r="8" spans="2:10" x14ac:dyDescent="0.25">
      <c r="C8" s="9" t="s">
        <v>11</v>
      </c>
      <c r="D8" s="10">
        <v>68.156565656565604</v>
      </c>
      <c r="E8" s="10">
        <v>68.686868686868706</v>
      </c>
      <c r="F8" s="10">
        <v>61.452020202020201</v>
      </c>
      <c r="G8" s="10">
        <v>62.0075757575758</v>
      </c>
      <c r="H8" s="10">
        <v>86.565656565656596</v>
      </c>
      <c r="I8" s="10">
        <v>69.810606060606105</v>
      </c>
      <c r="J8" s="10">
        <v>73.181818181818201</v>
      </c>
    </row>
    <row r="9" spans="2:10" x14ac:dyDescent="0.25">
      <c r="C9" s="9" t="s">
        <v>12</v>
      </c>
      <c r="D9" s="10">
        <v>86.229819563152901</v>
      </c>
      <c r="E9" s="10">
        <v>87.013295346628695</v>
      </c>
      <c r="F9" s="10">
        <v>86.562203228869905</v>
      </c>
      <c r="G9" s="10">
        <v>85.980531813865099</v>
      </c>
      <c r="H9" s="10">
        <v>94.207027540360897</v>
      </c>
      <c r="I9" s="10">
        <v>93.981481481481495</v>
      </c>
      <c r="J9" s="10">
        <v>87.773029439696103</v>
      </c>
    </row>
    <row r="10" spans="2:10" x14ac:dyDescent="0.25">
      <c r="C10" s="9" t="s">
        <v>13</v>
      </c>
      <c r="D10" s="10">
        <v>62.8712871287129</v>
      </c>
      <c r="E10" s="10">
        <v>63.861386138613902</v>
      </c>
      <c r="F10" s="10">
        <v>59.034653465346501</v>
      </c>
      <c r="G10" s="10">
        <v>60.643564356435597</v>
      </c>
      <c r="H10" s="10">
        <v>92.326732673267301</v>
      </c>
      <c r="I10" s="10">
        <v>91.3366336633663</v>
      </c>
      <c r="J10" s="10">
        <v>78.836633663366399</v>
      </c>
    </row>
    <row r="11" spans="2:10" x14ac:dyDescent="0.25">
      <c r="C11" s="6" t="s">
        <v>14</v>
      </c>
      <c r="D11" s="7">
        <v>70.010323842642904</v>
      </c>
      <c r="E11" s="7">
        <v>77.598348185177102</v>
      </c>
      <c r="F11" s="7">
        <v>67.097370136926799</v>
      </c>
      <c r="G11" s="7">
        <v>71.878939361008506</v>
      </c>
      <c r="H11" s="7">
        <v>96.849054553358002</v>
      </c>
      <c r="I11" s="7">
        <v>87.971093240599899</v>
      </c>
      <c r="J11" s="7">
        <v>80.511845251032398</v>
      </c>
    </row>
    <row r="12" spans="2:10" x14ac:dyDescent="0.25">
      <c r="C12" s="6" t="s">
        <v>15</v>
      </c>
      <c r="D12" s="7">
        <v>73.379629629629605</v>
      </c>
      <c r="E12" s="7">
        <v>71.560846560846599</v>
      </c>
      <c r="F12" s="7">
        <v>65.145502645502603</v>
      </c>
      <c r="G12" s="7">
        <v>65.145502645502603</v>
      </c>
      <c r="H12" s="7">
        <v>85.185185185185205</v>
      </c>
      <c r="I12" s="7">
        <v>65.145502645502603</v>
      </c>
      <c r="J12" s="7">
        <v>72.519841269841294</v>
      </c>
    </row>
    <row r="13" spans="2:10" x14ac:dyDescent="0.25">
      <c r="C13" s="6" t="s">
        <v>16</v>
      </c>
      <c r="D13" s="7">
        <v>97.254606714771299</v>
      </c>
      <c r="E13" s="7">
        <v>97.376557934283497</v>
      </c>
      <c r="F13" s="7">
        <v>97.376557934283497</v>
      </c>
      <c r="G13" s="7">
        <v>97.376557934283497</v>
      </c>
      <c r="H13" s="7">
        <v>97.925636591329194</v>
      </c>
      <c r="I13" s="7">
        <v>97.9869103703262</v>
      </c>
      <c r="J13" s="7">
        <v>97.132506410638698</v>
      </c>
    </row>
    <row r="14" spans="2:10" x14ac:dyDescent="0.25">
      <c r="C14" s="9" t="s">
        <v>17</v>
      </c>
      <c r="D14" s="10">
        <v>90.827338129496397</v>
      </c>
      <c r="E14" s="10">
        <v>91.007194244604307</v>
      </c>
      <c r="F14" s="10">
        <v>91.007194244604307</v>
      </c>
      <c r="G14" s="10">
        <v>90.827338129496397</v>
      </c>
      <c r="H14" s="10">
        <v>94.604316546762604</v>
      </c>
      <c r="I14" s="10">
        <v>94.7841726618705</v>
      </c>
      <c r="J14" s="10">
        <v>94.7841726618705</v>
      </c>
    </row>
    <row r="15" spans="2:10" x14ac:dyDescent="0.25">
      <c r="C15" s="9" t="s">
        <v>25</v>
      </c>
      <c r="D15" s="10">
        <v>85.831428571428603</v>
      </c>
      <c r="E15" s="10">
        <v>85.7414285714286</v>
      </c>
      <c r="F15" s="10">
        <v>85.014285714285705</v>
      </c>
      <c r="G15" s="10">
        <v>86.378571428571405</v>
      </c>
      <c r="H15" s="10">
        <v>92.181428571428597</v>
      </c>
      <c r="I15" s="10">
        <v>92.434285714285707</v>
      </c>
      <c r="J15" s="10">
        <v>86.587142857142894</v>
      </c>
    </row>
    <row r="16" spans="2:10" x14ac:dyDescent="0.25">
      <c r="C16" s="9" t="s">
        <v>18</v>
      </c>
      <c r="D16" s="10">
        <v>74.3055555555556</v>
      </c>
      <c r="E16" s="10">
        <v>73.6111111111111</v>
      </c>
      <c r="F16" s="10">
        <v>71.726190476190496</v>
      </c>
      <c r="G16" s="10">
        <v>71.924603174603206</v>
      </c>
      <c r="H16" s="10">
        <v>90.178571428571402</v>
      </c>
      <c r="I16" s="10">
        <v>90.773809523809504</v>
      </c>
      <c r="J16" s="10">
        <v>76.488095238095198</v>
      </c>
    </row>
    <row r="17" spans="2:13" x14ac:dyDescent="0.25">
      <c r="C17" s="9" t="s">
        <v>26</v>
      </c>
      <c r="D17" s="10">
        <v>87.809041157773706</v>
      </c>
      <c r="E17" s="10">
        <v>87.976166840946206</v>
      </c>
      <c r="F17" s="10">
        <v>88.680984211273199</v>
      </c>
      <c r="G17" s="10">
        <v>88.817226435308598</v>
      </c>
      <c r="H17" s="10">
        <v>94.493996285426604</v>
      </c>
      <c r="I17" s="10">
        <v>94.6556765350376</v>
      </c>
      <c r="J17" s="10">
        <v>88.693711869491906</v>
      </c>
    </row>
    <row r="18" spans="2:13" x14ac:dyDescent="0.25">
      <c r="C18" s="9" t="s">
        <v>27</v>
      </c>
      <c r="D18" s="10">
        <v>84.632857142857105</v>
      </c>
      <c r="E18" s="10">
        <v>84.052857142857107</v>
      </c>
      <c r="F18" s="10">
        <v>85.475714285714304</v>
      </c>
      <c r="G18" s="10">
        <v>85.682857142857102</v>
      </c>
      <c r="H18" s="10">
        <v>93.507142857142895</v>
      </c>
      <c r="I18" s="10">
        <v>93.92</v>
      </c>
      <c r="J18" s="10">
        <v>86.66</v>
      </c>
    </row>
    <row r="19" spans="2:13" x14ac:dyDescent="0.25">
      <c r="C19" s="6" t="s">
        <v>19</v>
      </c>
      <c r="D19" s="7">
        <v>71.241134751773004</v>
      </c>
      <c r="E19" s="7">
        <v>71.560283687943297</v>
      </c>
      <c r="F19" s="7">
        <v>70.602836879432601</v>
      </c>
      <c r="G19" s="7">
        <v>71.631205673758899</v>
      </c>
      <c r="H19" s="7">
        <v>89.645390070922005</v>
      </c>
      <c r="I19" s="7">
        <v>89.503546099290801</v>
      </c>
      <c r="J19" s="7">
        <v>76.985815602836894</v>
      </c>
    </row>
    <row r="20" spans="2:13" x14ac:dyDescent="0.25">
      <c r="C20" s="6" t="s">
        <v>20</v>
      </c>
      <c r="D20" s="7">
        <v>75.571165619216103</v>
      </c>
      <c r="E20" s="7">
        <v>74.706900292201396</v>
      </c>
      <c r="F20" s="7">
        <v>74.418614111090804</v>
      </c>
      <c r="G20" s="7">
        <v>74.809713154487099</v>
      </c>
      <c r="H20" s="7">
        <v>84.173853058623294</v>
      </c>
      <c r="I20" s="7">
        <v>85.182117409373504</v>
      </c>
      <c r="J20" s="7">
        <v>76.229212005342305</v>
      </c>
    </row>
    <row r="21" spans="2:13" x14ac:dyDescent="0.25">
      <c r="C21" s="6" t="s">
        <v>21</v>
      </c>
      <c r="D21" s="7">
        <v>70.867113968875202</v>
      </c>
      <c r="E21" s="7">
        <v>72.746016214705094</v>
      </c>
      <c r="F21" s="7">
        <v>59.960628086851202</v>
      </c>
      <c r="G21" s="7">
        <v>71.896840928152102</v>
      </c>
      <c r="H21" s="7">
        <v>89.275230640201301</v>
      </c>
      <c r="I21" s="7">
        <v>80.938402758363594</v>
      </c>
      <c r="J21" s="7">
        <v>77.674494455316406</v>
      </c>
    </row>
    <row r="22" spans="2:13" x14ac:dyDescent="0.25">
      <c r="C22" s="6" t="s">
        <v>22</v>
      </c>
      <c r="D22" s="7">
        <v>74.716558965600896</v>
      </c>
      <c r="E22" s="7">
        <v>76.372755116331106</v>
      </c>
      <c r="F22" s="7">
        <v>73.476204723165097</v>
      </c>
      <c r="G22" s="7">
        <v>73.625504428788304</v>
      </c>
      <c r="H22" s="7">
        <v>86.267183518614701</v>
      </c>
      <c r="I22" s="7">
        <v>86.153468410819698</v>
      </c>
      <c r="J22" s="7">
        <v>77.097769004605297</v>
      </c>
    </row>
    <row r="23" spans="2:13" x14ac:dyDescent="0.25">
      <c r="C23" s="6" t="s">
        <v>23</v>
      </c>
      <c r="D23" s="7">
        <v>77.564102564102598</v>
      </c>
      <c r="E23" s="7">
        <v>78.205128205128204</v>
      </c>
      <c r="F23" s="7">
        <v>68.589743589743605</v>
      </c>
      <c r="G23" s="7">
        <v>68.589743589743605</v>
      </c>
      <c r="H23" s="7">
        <v>78.846153846153896</v>
      </c>
      <c r="I23" s="7">
        <v>73.076923076923094</v>
      </c>
      <c r="J23" s="7">
        <v>74.358974358974393</v>
      </c>
    </row>
    <row r="24" spans="2:13" x14ac:dyDescent="0.25">
      <c r="C24" s="6" t="s">
        <v>24</v>
      </c>
      <c r="D24" s="7">
        <v>64.743589743589695</v>
      </c>
      <c r="E24" s="7">
        <v>65.598290598290603</v>
      </c>
      <c r="F24" s="7">
        <v>58.760683760683797</v>
      </c>
      <c r="G24" s="7">
        <v>60.256410256410298</v>
      </c>
      <c r="H24" s="7">
        <v>81.196581196581207</v>
      </c>
      <c r="I24" s="7">
        <v>83.974358974359006</v>
      </c>
      <c r="J24" s="7">
        <v>73.290598290598297</v>
      </c>
    </row>
    <row r="28" spans="2:13" x14ac:dyDescent="0.25">
      <c r="C28" s="153" t="s">
        <v>29</v>
      </c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x14ac:dyDescent="0.25">
      <c r="B29" s="11" t="s">
        <v>28</v>
      </c>
      <c r="C29" s="37" t="s">
        <v>0</v>
      </c>
      <c r="D29" s="38" t="s">
        <v>1</v>
      </c>
      <c r="E29" s="38" t="s">
        <v>2</v>
      </c>
      <c r="F29" s="38" t="s">
        <v>3</v>
      </c>
      <c r="G29" s="38" t="s">
        <v>4</v>
      </c>
      <c r="H29" s="38" t="s">
        <v>5</v>
      </c>
      <c r="I29" s="38" t="s">
        <v>6</v>
      </c>
      <c r="J29" s="38" t="s">
        <v>7</v>
      </c>
      <c r="K29" s="38" t="s">
        <v>35</v>
      </c>
      <c r="L29" s="38" t="s">
        <v>36</v>
      </c>
      <c r="M29" s="39" t="s">
        <v>37</v>
      </c>
    </row>
    <row r="30" spans="2:13" x14ac:dyDescent="0.25">
      <c r="C30" s="31" t="s">
        <v>8</v>
      </c>
      <c r="D30" s="8">
        <v>63.6824324324324</v>
      </c>
      <c r="E30" s="8">
        <v>56.174924924924902</v>
      </c>
      <c r="F30" s="8">
        <v>60.960960960961003</v>
      </c>
      <c r="G30" s="8">
        <v>56.099849849849903</v>
      </c>
      <c r="H30" s="8">
        <v>67.117117117117104</v>
      </c>
      <c r="I30" s="8">
        <v>64.339339339339304</v>
      </c>
      <c r="J30" s="8">
        <v>60.228978978979001</v>
      </c>
      <c r="K30" s="24">
        <f t="shared" ref="K30:K54" si="0">MIN(D30:J30)</f>
        <v>56.099849849849903</v>
      </c>
      <c r="L30" s="24">
        <f t="shared" ref="L30:L54" si="1">MAX(D30:J30)</f>
        <v>67.117117117117104</v>
      </c>
      <c r="M30" s="45">
        <f t="shared" ref="M30:M54" si="2">AVERAGE(D30:J30)</f>
        <v>61.229086229086228</v>
      </c>
    </row>
    <row r="31" spans="2:13" x14ac:dyDescent="0.25">
      <c r="C31" s="32" t="s">
        <v>9</v>
      </c>
      <c r="D31" s="7">
        <v>55.944055944055897</v>
      </c>
      <c r="E31" s="7">
        <v>63.636363636363598</v>
      </c>
      <c r="F31" s="7">
        <v>64.685314685314694</v>
      </c>
      <c r="G31" s="7">
        <v>57.867132867132902</v>
      </c>
      <c r="H31" s="7">
        <v>69.930069930069905</v>
      </c>
      <c r="I31" s="7">
        <v>75.524475524475505</v>
      </c>
      <c r="J31" s="7">
        <v>65.559440559440603</v>
      </c>
      <c r="K31" s="24">
        <f t="shared" si="0"/>
        <v>55.944055944055897</v>
      </c>
      <c r="L31" s="24">
        <f t="shared" si="1"/>
        <v>75.524475524475505</v>
      </c>
      <c r="M31" s="45">
        <f t="shared" si="2"/>
        <v>64.735264735264735</v>
      </c>
    </row>
    <row r="32" spans="2:13" x14ac:dyDescent="0.25">
      <c r="C32" s="31" t="s">
        <v>10</v>
      </c>
      <c r="D32" s="8">
        <v>66.5</v>
      </c>
      <c r="E32" s="8">
        <v>66.5</v>
      </c>
      <c r="F32" s="8">
        <v>69.5</v>
      </c>
      <c r="G32" s="8">
        <v>69.5</v>
      </c>
      <c r="H32" s="8">
        <v>68.5</v>
      </c>
      <c r="I32" s="8">
        <v>69.5</v>
      </c>
      <c r="J32" s="8">
        <v>69</v>
      </c>
      <c r="K32" s="24">
        <f t="shared" si="0"/>
        <v>66.5</v>
      </c>
      <c r="L32" s="24">
        <f t="shared" si="1"/>
        <v>69.5</v>
      </c>
      <c r="M32" s="45">
        <f t="shared" si="2"/>
        <v>68.428571428571431</v>
      </c>
    </row>
    <row r="33" spans="3:13" x14ac:dyDescent="0.25">
      <c r="C33" s="32" t="s">
        <v>30</v>
      </c>
      <c r="D33" s="24">
        <f t="shared" ref="D33:J33" si="3">AVERAGE(D30:D32)</f>
        <v>62.042162792162763</v>
      </c>
      <c r="E33" s="24">
        <f t="shared" si="3"/>
        <v>62.103762853762838</v>
      </c>
      <c r="F33" s="24">
        <f t="shared" si="3"/>
        <v>65.048758548758556</v>
      </c>
      <c r="G33" s="24">
        <f t="shared" si="3"/>
        <v>61.155660905660937</v>
      </c>
      <c r="H33" s="24">
        <f t="shared" si="3"/>
        <v>68.515729015729008</v>
      </c>
      <c r="I33" s="24">
        <f t="shared" si="3"/>
        <v>69.787938287938275</v>
      </c>
      <c r="J33" s="24">
        <f t="shared" si="3"/>
        <v>64.929473179473192</v>
      </c>
      <c r="K33" s="30">
        <f t="shared" si="0"/>
        <v>61.155660905660937</v>
      </c>
      <c r="L33" s="30">
        <f t="shared" si="1"/>
        <v>69.787938287938275</v>
      </c>
      <c r="M33" s="35">
        <f t="shared" si="2"/>
        <v>64.797640797640796</v>
      </c>
    </row>
    <row r="34" spans="3:13" x14ac:dyDescent="0.25">
      <c r="C34" s="33" t="s">
        <v>11</v>
      </c>
      <c r="D34" s="10">
        <v>68.156565656565604</v>
      </c>
      <c r="E34" s="10">
        <v>68.686868686868706</v>
      </c>
      <c r="F34" s="10">
        <v>61.452020202020201</v>
      </c>
      <c r="G34" s="10">
        <v>62.0075757575758</v>
      </c>
      <c r="H34" s="10">
        <v>86.565656565656596</v>
      </c>
      <c r="I34" s="10">
        <v>69.810606060606105</v>
      </c>
      <c r="J34" s="10">
        <v>73.181818181818201</v>
      </c>
      <c r="K34" s="27">
        <f t="shared" si="0"/>
        <v>61.452020202020201</v>
      </c>
      <c r="L34" s="27">
        <f t="shared" si="1"/>
        <v>86.565656565656596</v>
      </c>
      <c r="M34" s="36">
        <f t="shared" si="2"/>
        <v>69.980158730158749</v>
      </c>
    </row>
    <row r="35" spans="3:13" x14ac:dyDescent="0.25">
      <c r="C35" s="34" t="s">
        <v>12</v>
      </c>
      <c r="D35" s="26">
        <v>86.229819563152901</v>
      </c>
      <c r="E35" s="26">
        <v>87.013295346628695</v>
      </c>
      <c r="F35" s="26">
        <v>86.562203228869905</v>
      </c>
      <c r="G35" s="26">
        <v>85.980531813865099</v>
      </c>
      <c r="H35" s="26">
        <v>94.207027540360897</v>
      </c>
      <c r="I35" s="26">
        <v>93.981481481481495</v>
      </c>
      <c r="J35" s="26">
        <v>87.773029439696103</v>
      </c>
      <c r="K35" s="27">
        <f t="shared" si="0"/>
        <v>85.980531813865099</v>
      </c>
      <c r="L35" s="27">
        <f t="shared" si="1"/>
        <v>94.207027540360897</v>
      </c>
      <c r="M35" s="36">
        <f t="shared" si="2"/>
        <v>88.821055487722148</v>
      </c>
    </row>
    <row r="36" spans="3:13" x14ac:dyDescent="0.25">
      <c r="C36" s="33" t="s">
        <v>13</v>
      </c>
      <c r="D36" s="10">
        <v>62.8712871287129</v>
      </c>
      <c r="E36" s="10">
        <v>63.861386138613902</v>
      </c>
      <c r="F36" s="10">
        <v>59.034653465346501</v>
      </c>
      <c r="G36" s="10">
        <v>60.643564356435597</v>
      </c>
      <c r="H36" s="10">
        <v>92.326732673267301</v>
      </c>
      <c r="I36" s="10">
        <v>91.3366336633663</v>
      </c>
      <c r="J36" s="10">
        <v>78.836633663366399</v>
      </c>
      <c r="K36" s="27">
        <f t="shared" si="0"/>
        <v>59.034653465346501</v>
      </c>
      <c r="L36" s="27">
        <f t="shared" si="1"/>
        <v>92.326732673267301</v>
      </c>
      <c r="M36" s="36">
        <f t="shared" si="2"/>
        <v>72.701555869872692</v>
      </c>
    </row>
    <row r="37" spans="3:13" x14ac:dyDescent="0.25">
      <c r="C37" s="33" t="s">
        <v>31</v>
      </c>
      <c r="D37" s="27">
        <f t="shared" ref="D37:J37" si="4">AVERAGE(D34:D36)</f>
        <v>72.419224116143809</v>
      </c>
      <c r="E37" s="27">
        <f t="shared" si="4"/>
        <v>73.187183390703765</v>
      </c>
      <c r="F37" s="27">
        <f t="shared" si="4"/>
        <v>69.01629229874554</v>
      </c>
      <c r="G37" s="27">
        <f t="shared" si="4"/>
        <v>69.543890642625499</v>
      </c>
      <c r="H37" s="28">
        <f t="shared" si="4"/>
        <v>91.033138926428265</v>
      </c>
      <c r="I37" s="28">
        <f t="shared" si="4"/>
        <v>85.042907068484624</v>
      </c>
      <c r="J37" s="27">
        <f t="shared" si="4"/>
        <v>79.930493761626906</v>
      </c>
      <c r="K37" s="30">
        <f t="shared" si="0"/>
        <v>69.01629229874554</v>
      </c>
      <c r="L37" s="30">
        <f t="shared" si="1"/>
        <v>91.033138926428265</v>
      </c>
      <c r="M37" s="35">
        <f t="shared" si="2"/>
        <v>77.167590029251201</v>
      </c>
    </row>
    <row r="38" spans="3:13" x14ac:dyDescent="0.25">
      <c r="C38" s="31" t="s">
        <v>14</v>
      </c>
      <c r="D38" s="8">
        <v>70.010323842642904</v>
      </c>
      <c r="E38" s="8">
        <v>77.598348185177102</v>
      </c>
      <c r="F38" s="8">
        <v>67.097370136926799</v>
      </c>
      <c r="G38" s="8">
        <v>71.878939361008506</v>
      </c>
      <c r="H38" s="8">
        <v>96.849054553358002</v>
      </c>
      <c r="I38" s="8">
        <v>87.971093240599899</v>
      </c>
      <c r="J38" s="8">
        <v>80.511845251032398</v>
      </c>
      <c r="K38" s="24">
        <f t="shared" si="0"/>
        <v>67.097370136926799</v>
      </c>
      <c r="L38" s="24">
        <f t="shared" si="1"/>
        <v>96.849054553358002</v>
      </c>
      <c r="M38" s="45">
        <f t="shared" si="2"/>
        <v>78.845282081535075</v>
      </c>
    </row>
    <row r="39" spans="3:13" x14ac:dyDescent="0.25">
      <c r="C39" s="32" t="s">
        <v>15</v>
      </c>
      <c r="D39" s="7">
        <v>73.379629629629605</v>
      </c>
      <c r="E39" s="7">
        <v>71.560846560846599</v>
      </c>
      <c r="F39" s="7">
        <v>65.145502645502603</v>
      </c>
      <c r="G39" s="7">
        <v>65.145502645502603</v>
      </c>
      <c r="H39" s="7">
        <v>85.185185185185205</v>
      </c>
      <c r="I39" s="7">
        <v>65.145502645502603</v>
      </c>
      <c r="J39" s="7">
        <v>72.519841269841294</v>
      </c>
      <c r="K39" s="24">
        <f t="shared" si="0"/>
        <v>65.145502645502603</v>
      </c>
      <c r="L39" s="24">
        <f t="shared" si="1"/>
        <v>85.185185185185205</v>
      </c>
      <c r="M39" s="45">
        <f t="shared" si="2"/>
        <v>71.154572940287224</v>
      </c>
    </row>
    <row r="40" spans="3:13" x14ac:dyDescent="0.25">
      <c r="C40" s="31" t="s">
        <v>16</v>
      </c>
      <c r="D40" s="8">
        <v>97.254606714771299</v>
      </c>
      <c r="E40" s="8">
        <v>97.376557934283497</v>
      </c>
      <c r="F40" s="8">
        <v>97.376557934283497</v>
      </c>
      <c r="G40" s="8">
        <v>97.376557934283497</v>
      </c>
      <c r="H40" s="8">
        <v>97.925636591329194</v>
      </c>
      <c r="I40" s="8">
        <v>97.9869103703262</v>
      </c>
      <c r="J40" s="8">
        <v>97.132506410638698</v>
      </c>
      <c r="K40" s="24">
        <f t="shared" si="0"/>
        <v>97.132506410638698</v>
      </c>
      <c r="L40" s="24">
        <f t="shared" si="1"/>
        <v>97.9869103703262</v>
      </c>
      <c r="M40" s="45">
        <f t="shared" si="2"/>
        <v>97.489904841416561</v>
      </c>
    </row>
    <row r="41" spans="3:13" x14ac:dyDescent="0.25">
      <c r="C41" s="32" t="s">
        <v>32</v>
      </c>
      <c r="D41" s="24">
        <f t="shared" ref="D41:J41" si="5">AVERAGE(D38:D40)</f>
        <v>80.21485339568126</v>
      </c>
      <c r="E41" s="24">
        <f t="shared" si="5"/>
        <v>82.178584226769075</v>
      </c>
      <c r="F41" s="24">
        <f t="shared" si="5"/>
        <v>76.539810238904295</v>
      </c>
      <c r="G41" s="24">
        <f t="shared" si="5"/>
        <v>78.13366664693153</v>
      </c>
      <c r="H41" s="24">
        <f t="shared" si="5"/>
        <v>93.319958776624119</v>
      </c>
      <c r="I41" s="24">
        <f t="shared" si="5"/>
        <v>83.701168752142905</v>
      </c>
      <c r="J41" s="24">
        <f t="shared" si="5"/>
        <v>83.388064310504134</v>
      </c>
      <c r="K41" s="30">
        <f t="shared" si="0"/>
        <v>76.539810238904295</v>
      </c>
      <c r="L41" s="30">
        <f t="shared" si="1"/>
        <v>93.319958776624119</v>
      </c>
      <c r="M41" s="35">
        <f t="shared" si="2"/>
        <v>82.496586621079615</v>
      </c>
    </row>
    <row r="42" spans="3:13" x14ac:dyDescent="0.25">
      <c r="C42" s="33" t="s">
        <v>19</v>
      </c>
      <c r="D42" s="10">
        <v>71.241134751773004</v>
      </c>
      <c r="E42" s="10">
        <v>71.560283687943297</v>
      </c>
      <c r="F42" s="10">
        <v>70.602836879432601</v>
      </c>
      <c r="G42" s="10">
        <v>71.631205673758899</v>
      </c>
      <c r="H42" s="10">
        <v>89.645390070922005</v>
      </c>
      <c r="I42" s="10">
        <v>89.503546099290801</v>
      </c>
      <c r="J42" s="10">
        <v>76.985815602836894</v>
      </c>
      <c r="K42" s="27">
        <f t="shared" si="0"/>
        <v>70.602836879432601</v>
      </c>
      <c r="L42" s="27">
        <f t="shared" si="1"/>
        <v>89.645390070922005</v>
      </c>
      <c r="M42" s="36">
        <f t="shared" si="2"/>
        <v>77.310030395136792</v>
      </c>
    </row>
    <row r="43" spans="3:13" x14ac:dyDescent="0.25">
      <c r="C43" s="34" t="s">
        <v>20</v>
      </c>
      <c r="D43" s="26">
        <v>75.571165619216103</v>
      </c>
      <c r="E43" s="26">
        <v>74.706900292201396</v>
      </c>
      <c r="F43" s="26">
        <v>74.418614111090804</v>
      </c>
      <c r="G43" s="26">
        <v>74.809713154487099</v>
      </c>
      <c r="H43" s="26">
        <v>84.173853058623294</v>
      </c>
      <c r="I43" s="26">
        <v>85.182117409373504</v>
      </c>
      <c r="J43" s="26">
        <v>76.229212005342305</v>
      </c>
      <c r="K43" s="27">
        <f t="shared" si="0"/>
        <v>74.418614111090804</v>
      </c>
      <c r="L43" s="27">
        <f t="shared" si="1"/>
        <v>85.182117409373504</v>
      </c>
      <c r="M43" s="36">
        <f t="shared" si="2"/>
        <v>77.870225092904931</v>
      </c>
    </row>
    <row r="44" spans="3:13" x14ac:dyDescent="0.25">
      <c r="C44" s="33" t="s">
        <v>21</v>
      </c>
      <c r="D44" s="10">
        <v>70.867113968875202</v>
      </c>
      <c r="E44" s="10">
        <v>72.746016214705094</v>
      </c>
      <c r="F44" s="10">
        <v>59.960628086851202</v>
      </c>
      <c r="G44" s="10">
        <v>71.896840928152102</v>
      </c>
      <c r="H44" s="10">
        <v>89.275230640201301</v>
      </c>
      <c r="I44" s="10">
        <v>80.938402758363594</v>
      </c>
      <c r="J44" s="10">
        <v>77.674494455316406</v>
      </c>
      <c r="K44" s="27">
        <f t="shared" si="0"/>
        <v>59.960628086851202</v>
      </c>
      <c r="L44" s="27">
        <f t="shared" si="1"/>
        <v>89.275230640201301</v>
      </c>
      <c r="M44" s="36">
        <f t="shared" si="2"/>
        <v>74.765532436066422</v>
      </c>
    </row>
    <row r="45" spans="3:13" x14ac:dyDescent="0.25">
      <c r="C45" s="34" t="s">
        <v>22</v>
      </c>
      <c r="D45" s="26">
        <v>74.716558965600896</v>
      </c>
      <c r="E45" s="26">
        <v>76.372755116331106</v>
      </c>
      <c r="F45" s="26">
        <v>73.476204723165097</v>
      </c>
      <c r="G45" s="26">
        <v>73.625504428788304</v>
      </c>
      <c r="H45" s="26">
        <v>86.267183518614701</v>
      </c>
      <c r="I45" s="26">
        <v>86.153468410819698</v>
      </c>
      <c r="J45" s="26">
        <v>77.097769004605297</v>
      </c>
      <c r="K45" s="27">
        <f t="shared" si="0"/>
        <v>73.476204723165097</v>
      </c>
      <c r="L45" s="27">
        <f t="shared" si="1"/>
        <v>86.267183518614701</v>
      </c>
      <c r="M45" s="36">
        <f t="shared" si="2"/>
        <v>78.244206309703586</v>
      </c>
    </row>
    <row r="46" spans="3:13" x14ac:dyDescent="0.25">
      <c r="C46" s="33" t="s">
        <v>23</v>
      </c>
      <c r="D46" s="10">
        <v>77.564102564102598</v>
      </c>
      <c r="E46" s="10">
        <v>78.205128205128204</v>
      </c>
      <c r="F46" s="10">
        <v>68.589743589743605</v>
      </c>
      <c r="G46" s="10">
        <v>68.589743589743605</v>
      </c>
      <c r="H46" s="10">
        <v>78.846153846153896</v>
      </c>
      <c r="I46" s="10">
        <v>73.076923076923094</v>
      </c>
      <c r="J46" s="10">
        <v>74.358974358974393</v>
      </c>
      <c r="K46" s="27">
        <f t="shared" si="0"/>
        <v>68.589743589743605</v>
      </c>
      <c r="L46" s="27">
        <f t="shared" si="1"/>
        <v>78.846153846153896</v>
      </c>
      <c r="M46" s="36">
        <f t="shared" si="2"/>
        <v>74.175824175824204</v>
      </c>
    </row>
    <row r="47" spans="3:13" x14ac:dyDescent="0.25">
      <c r="C47" s="34" t="s">
        <v>24</v>
      </c>
      <c r="D47" s="26">
        <v>64.743589743589695</v>
      </c>
      <c r="E47" s="26">
        <v>65.598290598290603</v>
      </c>
      <c r="F47" s="26">
        <v>58.760683760683797</v>
      </c>
      <c r="G47" s="26">
        <v>60.256410256410298</v>
      </c>
      <c r="H47" s="26">
        <v>81.196581196581207</v>
      </c>
      <c r="I47" s="26">
        <v>83.974358974359006</v>
      </c>
      <c r="J47" s="26">
        <v>73.290598290598297</v>
      </c>
      <c r="K47" s="27">
        <f t="shared" si="0"/>
        <v>58.760683760683797</v>
      </c>
      <c r="L47" s="27">
        <f t="shared" si="1"/>
        <v>83.974358974359006</v>
      </c>
      <c r="M47" s="36">
        <f t="shared" si="2"/>
        <v>69.6886446886447</v>
      </c>
    </row>
    <row r="48" spans="3:13" x14ac:dyDescent="0.25">
      <c r="C48" s="33" t="s">
        <v>33</v>
      </c>
      <c r="D48" s="27">
        <f t="shared" ref="D48:J48" si="6">AVERAGE(D42:D47)</f>
        <v>72.450610935526242</v>
      </c>
      <c r="E48" s="27">
        <f t="shared" si="6"/>
        <v>73.198229019099955</v>
      </c>
      <c r="F48" s="27">
        <f t="shared" si="6"/>
        <v>67.634785191827845</v>
      </c>
      <c r="G48" s="27">
        <f t="shared" si="6"/>
        <v>70.134903005223379</v>
      </c>
      <c r="H48" s="27">
        <f t="shared" si="6"/>
        <v>84.900732055182743</v>
      </c>
      <c r="I48" s="27">
        <f t="shared" si="6"/>
        <v>83.138136121521612</v>
      </c>
      <c r="J48" s="27">
        <f t="shared" si="6"/>
        <v>75.93947728627893</v>
      </c>
      <c r="K48" s="30">
        <f t="shared" si="0"/>
        <v>67.634785191827845</v>
      </c>
      <c r="L48" s="30">
        <f t="shared" si="1"/>
        <v>84.900732055182743</v>
      </c>
      <c r="M48" s="35">
        <f t="shared" si="2"/>
        <v>75.342410516380099</v>
      </c>
    </row>
    <row r="49" spans="3:13" x14ac:dyDescent="0.25">
      <c r="C49" s="32" t="s">
        <v>17</v>
      </c>
      <c r="D49" s="7">
        <v>90.827338129496397</v>
      </c>
      <c r="E49" s="7">
        <v>91.007194244604307</v>
      </c>
      <c r="F49" s="7">
        <v>91.007194244604307</v>
      </c>
      <c r="G49" s="7">
        <v>90.827338129496397</v>
      </c>
      <c r="H49" s="7">
        <v>94.604316546762604</v>
      </c>
      <c r="I49" s="7">
        <v>94.7841726618705</v>
      </c>
      <c r="J49" s="7">
        <v>94.7841726618705</v>
      </c>
      <c r="K49" s="24">
        <f t="shared" si="0"/>
        <v>90.827338129496397</v>
      </c>
      <c r="L49" s="24">
        <f t="shared" si="1"/>
        <v>94.7841726618705</v>
      </c>
      <c r="M49" s="45">
        <f t="shared" si="2"/>
        <v>92.548818088386426</v>
      </c>
    </row>
    <row r="50" spans="3:13" x14ac:dyDescent="0.25">
      <c r="C50" s="31" t="s">
        <v>18</v>
      </c>
      <c r="D50" s="8">
        <v>74.3055555555556</v>
      </c>
      <c r="E50" s="8">
        <v>73.6111111111111</v>
      </c>
      <c r="F50" s="8">
        <v>71.726190476190496</v>
      </c>
      <c r="G50" s="8">
        <v>71.924603174603206</v>
      </c>
      <c r="H50" s="8">
        <v>90.178571428571402</v>
      </c>
      <c r="I50" s="8">
        <v>90.773809523809504</v>
      </c>
      <c r="J50" s="8">
        <v>76.488095238095198</v>
      </c>
      <c r="K50" s="24">
        <f t="shared" si="0"/>
        <v>71.726190476190496</v>
      </c>
      <c r="L50" s="24">
        <f t="shared" si="1"/>
        <v>90.773809523809504</v>
      </c>
      <c r="M50" s="45">
        <f t="shared" si="2"/>
        <v>78.429705215419503</v>
      </c>
    </row>
    <row r="51" spans="3:13" x14ac:dyDescent="0.25">
      <c r="C51" s="32" t="s">
        <v>25</v>
      </c>
      <c r="D51" s="7">
        <v>85.831428571428603</v>
      </c>
      <c r="E51" s="7">
        <v>85.7414285714286</v>
      </c>
      <c r="F51" s="7">
        <v>85.014285714285705</v>
      </c>
      <c r="G51" s="7">
        <v>86.378571428571405</v>
      </c>
      <c r="H51" s="7">
        <v>92.181428571428597</v>
      </c>
      <c r="I51" s="7">
        <v>92.434285714285707</v>
      </c>
      <c r="J51" s="7">
        <v>86.587142857142894</v>
      </c>
      <c r="K51" s="24">
        <f t="shared" si="0"/>
        <v>85.014285714285705</v>
      </c>
      <c r="L51" s="24">
        <f t="shared" si="1"/>
        <v>92.434285714285707</v>
      </c>
      <c r="M51" s="45">
        <f t="shared" si="2"/>
        <v>87.738367346938773</v>
      </c>
    </row>
    <row r="52" spans="3:13" x14ac:dyDescent="0.25">
      <c r="C52" s="31" t="s">
        <v>26</v>
      </c>
      <c r="D52" s="8">
        <v>87.809041157773706</v>
      </c>
      <c r="E52" s="8">
        <v>87.976166840946206</v>
      </c>
      <c r="F52" s="8">
        <v>88.680984211273199</v>
      </c>
      <c r="G52" s="8">
        <v>88.817226435308598</v>
      </c>
      <c r="H52" s="8">
        <v>94.493996285426604</v>
      </c>
      <c r="I52" s="8">
        <v>94.6556765350376</v>
      </c>
      <c r="J52" s="8">
        <v>88.693711869491906</v>
      </c>
      <c r="K52" s="24">
        <f t="shared" si="0"/>
        <v>87.809041157773706</v>
      </c>
      <c r="L52" s="24">
        <f t="shared" si="1"/>
        <v>94.6556765350376</v>
      </c>
      <c r="M52" s="45">
        <f t="shared" si="2"/>
        <v>90.160971905036831</v>
      </c>
    </row>
    <row r="53" spans="3:13" x14ac:dyDescent="0.25">
      <c r="C53" s="32" t="s">
        <v>27</v>
      </c>
      <c r="D53" s="7">
        <v>84.632857142857105</v>
      </c>
      <c r="E53" s="7">
        <v>84.052857142857107</v>
      </c>
      <c r="F53" s="7">
        <v>85.475714285714304</v>
      </c>
      <c r="G53" s="7">
        <v>85.682857142857102</v>
      </c>
      <c r="H53" s="7">
        <v>93.507142857142895</v>
      </c>
      <c r="I53" s="7">
        <v>93.92</v>
      </c>
      <c r="J53" s="7">
        <v>86.66</v>
      </c>
      <c r="K53" s="24">
        <f t="shared" si="0"/>
        <v>84.052857142857107</v>
      </c>
      <c r="L53" s="24">
        <f t="shared" si="1"/>
        <v>93.92</v>
      </c>
      <c r="M53" s="45">
        <f t="shared" si="2"/>
        <v>87.704489795918349</v>
      </c>
    </row>
    <row r="54" spans="3:13" x14ac:dyDescent="0.25">
      <c r="C54" s="40" t="s">
        <v>34</v>
      </c>
      <c r="D54" s="41">
        <f t="shared" ref="D54:J54" si="7">AVERAGE(D49:D53)</f>
        <v>84.681244111422288</v>
      </c>
      <c r="E54" s="41">
        <f t="shared" si="7"/>
        <v>84.47775158218947</v>
      </c>
      <c r="F54" s="41">
        <f t="shared" si="7"/>
        <v>84.380873786413602</v>
      </c>
      <c r="G54" s="41">
        <f t="shared" si="7"/>
        <v>84.726119262167344</v>
      </c>
      <c r="H54" s="41">
        <f t="shared" si="7"/>
        <v>92.993091137866415</v>
      </c>
      <c r="I54" s="41">
        <f t="shared" si="7"/>
        <v>93.313588887000662</v>
      </c>
      <c r="J54" s="41">
        <f t="shared" si="7"/>
        <v>86.642624525320088</v>
      </c>
      <c r="K54" s="42">
        <f t="shared" si="0"/>
        <v>84.380873786413602</v>
      </c>
      <c r="L54" s="42">
        <f t="shared" si="1"/>
        <v>93.313588887000662</v>
      </c>
      <c r="M54" s="43">
        <f t="shared" si="2"/>
        <v>87.316470470339979</v>
      </c>
    </row>
    <row r="56" spans="3:13" x14ac:dyDescent="0.25">
      <c r="C56" t="s">
        <v>0</v>
      </c>
      <c r="D56" t="s">
        <v>1</v>
      </c>
      <c r="E56" t="s">
        <v>2</v>
      </c>
      <c r="F56" t="s">
        <v>3</v>
      </c>
      <c r="G56" t="s">
        <v>4</v>
      </c>
      <c r="H56" t="s">
        <v>107</v>
      </c>
      <c r="I56" t="s">
        <v>108</v>
      </c>
      <c r="J56" t="s">
        <v>109</v>
      </c>
    </row>
    <row r="57" spans="3:13" x14ac:dyDescent="0.25">
      <c r="C57" t="s">
        <v>93</v>
      </c>
      <c r="D57" s="126">
        <v>62.042162792162763</v>
      </c>
      <c r="E57" s="126">
        <v>62.103762853762838</v>
      </c>
      <c r="F57" s="126">
        <v>65.048758548758556</v>
      </c>
      <c r="G57" s="126">
        <v>61.155660905660937</v>
      </c>
      <c r="H57" s="126">
        <v>68.515729015729008</v>
      </c>
      <c r="I57" s="126">
        <v>69.787938287938275</v>
      </c>
      <c r="J57" s="126">
        <v>64.929473179473192</v>
      </c>
    </row>
    <row r="58" spans="3:13" x14ac:dyDescent="0.25">
      <c r="C58" t="s">
        <v>94</v>
      </c>
      <c r="D58" s="126">
        <v>72.419224116143809</v>
      </c>
      <c r="E58" s="126">
        <v>73.187183390703765</v>
      </c>
      <c r="F58" s="126">
        <v>69.01629229874554</v>
      </c>
      <c r="G58" s="126">
        <v>69.543890642625499</v>
      </c>
      <c r="H58" s="126">
        <v>91.033138926428265</v>
      </c>
      <c r="I58" s="126">
        <v>85.042907068484624</v>
      </c>
      <c r="J58" s="126">
        <v>79.930493761626906</v>
      </c>
    </row>
    <row r="59" spans="3:13" x14ac:dyDescent="0.25">
      <c r="C59" t="s">
        <v>95</v>
      </c>
      <c r="D59" s="126">
        <v>80.21485339568126</v>
      </c>
      <c r="E59" s="126">
        <v>82.178584226769075</v>
      </c>
      <c r="F59" s="126">
        <v>76.539810238904295</v>
      </c>
      <c r="G59" s="126">
        <v>78.13366664693153</v>
      </c>
      <c r="H59" s="126">
        <v>93.319958776624119</v>
      </c>
      <c r="I59" s="126">
        <v>83.701168752142905</v>
      </c>
      <c r="J59" s="126">
        <v>83.388064310504134</v>
      </c>
    </row>
    <row r="60" spans="3:13" x14ac:dyDescent="0.25">
      <c r="C60" t="s">
        <v>131</v>
      </c>
      <c r="D60" s="126">
        <v>84.681244111422288</v>
      </c>
      <c r="E60" s="126">
        <v>84.47775158218947</v>
      </c>
      <c r="F60" s="126">
        <v>84.380873786413602</v>
      </c>
      <c r="G60" s="126">
        <v>84.726119262167344</v>
      </c>
      <c r="H60" s="126">
        <v>92.993091137866415</v>
      </c>
      <c r="I60" s="126">
        <v>93.313588887000662</v>
      </c>
      <c r="J60" s="126">
        <v>86.642624525320088</v>
      </c>
    </row>
    <row r="61" spans="3:13" x14ac:dyDescent="0.25">
      <c r="C61" t="s">
        <v>130</v>
      </c>
      <c r="D61" s="126">
        <v>72.450610935526242</v>
      </c>
      <c r="E61" s="126">
        <v>73.198229019099955</v>
      </c>
      <c r="F61" s="126">
        <v>67.634785191827845</v>
      </c>
      <c r="G61" s="126">
        <v>70.134903005223379</v>
      </c>
      <c r="H61" s="126">
        <v>84.900732055182743</v>
      </c>
      <c r="I61" s="126">
        <v>83.138136121521612</v>
      </c>
      <c r="J61" s="126">
        <v>75.93947728627893</v>
      </c>
    </row>
    <row r="62" spans="3:13" x14ac:dyDescent="0.25">
      <c r="C62" t="s">
        <v>132</v>
      </c>
      <c r="D62" s="126">
        <f>AVERAGE(D57:D61)</f>
        <v>74.361619070187274</v>
      </c>
      <c r="E62" s="126">
        <f t="shared" ref="E62:J62" si="8">AVERAGE(E57:E61)</f>
        <v>75.029102214505016</v>
      </c>
      <c r="F62" s="126">
        <f t="shared" si="8"/>
        <v>72.524104012929968</v>
      </c>
      <c r="G62" s="126">
        <f t="shared" si="8"/>
        <v>72.738848092521749</v>
      </c>
      <c r="H62" s="126">
        <f t="shared" si="8"/>
        <v>86.152529982366119</v>
      </c>
      <c r="I62" s="126">
        <f t="shared" si="8"/>
        <v>82.996747823417621</v>
      </c>
      <c r="J62" s="126">
        <f t="shared" si="8"/>
        <v>78.16602661264065</v>
      </c>
    </row>
  </sheetData>
  <mergeCells count="2">
    <mergeCell ref="C3:J3"/>
    <mergeCell ref="C28:M28"/>
  </mergeCells>
  <conditionalFormatting sqref="D33:J3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J3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:J4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:J4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:J5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9D5C-F95A-4B42-91E0-0C823BC025F6}">
  <dimension ref="B3:M58"/>
  <sheetViews>
    <sheetView topLeftCell="A25" zoomScale="145" zoomScaleNormal="145" workbookViewId="0">
      <selection activeCell="N47" sqref="N47"/>
    </sheetView>
  </sheetViews>
  <sheetFormatPr baseColWidth="10" defaultRowHeight="15" x14ac:dyDescent="0.25"/>
  <cols>
    <col min="2" max="2" width="9.5703125" bestFit="1" customWidth="1"/>
    <col min="3" max="3" width="20.140625" bestFit="1" customWidth="1"/>
    <col min="4" max="4" width="7.42578125" bestFit="1" customWidth="1"/>
    <col min="5" max="5" width="5.85546875" bestFit="1" customWidth="1"/>
    <col min="6" max="7" width="7.28515625" bestFit="1" customWidth="1"/>
    <col min="8" max="8" width="9" bestFit="1" customWidth="1"/>
    <col min="9" max="9" width="12.140625" bestFit="1" customWidth="1"/>
    <col min="10" max="10" width="9.85546875" bestFit="1" customWidth="1"/>
    <col min="11" max="11" width="6.85546875" bestFit="1" customWidth="1"/>
    <col min="12" max="12" width="7.140625" bestFit="1" customWidth="1"/>
    <col min="13" max="13" width="14.42578125" bestFit="1" customWidth="1"/>
  </cols>
  <sheetData>
    <row r="3" spans="2:10" x14ac:dyDescent="0.25">
      <c r="C3" s="152" t="s">
        <v>29</v>
      </c>
      <c r="D3" s="152"/>
      <c r="E3" s="152"/>
      <c r="F3" s="152"/>
      <c r="G3" s="152"/>
      <c r="H3" s="152"/>
      <c r="I3" s="152"/>
      <c r="J3" s="152"/>
    </row>
    <row r="4" spans="2:10" x14ac:dyDescent="0.25">
      <c r="B4" s="11" t="s">
        <v>28</v>
      </c>
      <c r="C4" s="44" t="s">
        <v>0</v>
      </c>
      <c r="D4" s="46" t="s">
        <v>1</v>
      </c>
      <c r="E4" s="46" t="s">
        <v>2</v>
      </c>
      <c r="F4" s="46" t="s">
        <v>3</v>
      </c>
      <c r="G4" s="46" t="s">
        <v>4</v>
      </c>
      <c r="H4" s="46" t="s">
        <v>5</v>
      </c>
      <c r="I4" s="46" t="s">
        <v>6</v>
      </c>
      <c r="J4" s="47" t="s">
        <v>7</v>
      </c>
    </row>
    <row r="5" spans="2:10" x14ac:dyDescent="0.25">
      <c r="C5" s="32" t="s">
        <v>8</v>
      </c>
      <c r="D5" s="7">
        <v>42.592186128182597</v>
      </c>
      <c r="E5" s="7">
        <v>40.369841966637402</v>
      </c>
      <c r="F5" s="7">
        <v>45.193151887620701</v>
      </c>
      <c r="G5" s="7">
        <v>43.7061018437226</v>
      </c>
      <c r="H5" s="8">
        <v>46.268656716417901</v>
      </c>
      <c r="I5" s="8">
        <v>45.906496927129098</v>
      </c>
      <c r="J5" s="50">
        <v>41.110623353819101</v>
      </c>
    </row>
    <row r="6" spans="2:10" x14ac:dyDescent="0.25">
      <c r="C6" s="32" t="s">
        <v>9</v>
      </c>
      <c r="D6" s="7">
        <v>44.176136363636402</v>
      </c>
      <c r="E6" s="7">
        <v>51.846590909090899</v>
      </c>
      <c r="F6" s="7">
        <v>56.107954545454497</v>
      </c>
      <c r="G6" s="7">
        <v>54.6875</v>
      </c>
      <c r="H6" s="7">
        <v>65.340909090909093</v>
      </c>
      <c r="I6" s="7">
        <v>66.051136363636402</v>
      </c>
      <c r="J6" s="50">
        <v>57.954545454545503</v>
      </c>
    </row>
    <row r="7" spans="2:10" x14ac:dyDescent="0.25">
      <c r="C7" s="33" t="s">
        <v>11</v>
      </c>
      <c r="D7" s="10">
        <v>50.345697980684797</v>
      </c>
      <c r="E7" s="10">
        <v>49.604916593503098</v>
      </c>
      <c r="F7" s="10">
        <v>40.7429762949956</v>
      </c>
      <c r="G7" s="10">
        <v>38.520632133450398</v>
      </c>
      <c r="H7" s="10">
        <v>68.1025021949078</v>
      </c>
      <c r="I7" s="10">
        <v>60.365452151009698</v>
      </c>
      <c r="J7" s="54">
        <v>47.761194029850699</v>
      </c>
    </row>
    <row r="8" spans="2:10" x14ac:dyDescent="0.25">
      <c r="C8" s="33" t="s">
        <v>12</v>
      </c>
      <c r="D8" s="10">
        <v>73.440779610194895</v>
      </c>
      <c r="E8" s="10">
        <v>74.407796101949003</v>
      </c>
      <c r="F8" s="10">
        <v>75.131184407796098</v>
      </c>
      <c r="G8" s="10">
        <v>74.197901049475306</v>
      </c>
      <c r="H8" s="10">
        <v>84.239130434782595</v>
      </c>
      <c r="I8" s="10">
        <v>84.535232383808093</v>
      </c>
      <c r="J8" s="54">
        <v>73.613193403298396</v>
      </c>
    </row>
    <row r="9" spans="2:10" x14ac:dyDescent="0.25">
      <c r="C9" s="33" t="s">
        <v>13</v>
      </c>
      <c r="D9" s="10">
        <v>48.210351556352897</v>
      </c>
      <c r="E9" s="10">
        <v>49.755492084474199</v>
      </c>
      <c r="F9" s="10">
        <v>45.966307871463201</v>
      </c>
      <c r="G9" s="10">
        <v>45.611643533817997</v>
      </c>
      <c r="H9" s="10">
        <v>74.738181789569794</v>
      </c>
      <c r="I9" s="10">
        <v>75.300372958172005</v>
      </c>
      <c r="J9" s="54">
        <v>63.087959903062398</v>
      </c>
    </row>
    <row r="10" spans="2:10" x14ac:dyDescent="0.25">
      <c r="C10" s="32" t="s">
        <v>14</v>
      </c>
      <c r="D10" s="7">
        <v>63.282810333889401</v>
      </c>
      <c r="E10" s="7">
        <v>66.624935383820102</v>
      </c>
      <c r="F10" s="7">
        <v>64.310207594163401</v>
      </c>
      <c r="G10" s="7">
        <v>62.854214149768602</v>
      </c>
      <c r="H10" s="7">
        <v>82.347300218520203</v>
      </c>
      <c r="I10" s="7">
        <v>82.990745200780097</v>
      </c>
      <c r="J10" s="50">
        <v>70.223469183956396</v>
      </c>
    </row>
    <row r="11" spans="2:10" x14ac:dyDescent="0.25">
      <c r="C11" s="32" t="s">
        <v>15</v>
      </c>
      <c r="D11" s="7">
        <v>87.896957214988007</v>
      </c>
      <c r="E11" s="7">
        <v>88.2490698910444</v>
      </c>
      <c r="F11" s="7">
        <v>87.191624590309203</v>
      </c>
      <c r="G11" s="7">
        <v>87.544290902648598</v>
      </c>
      <c r="H11" s="7">
        <v>89.424993356364595</v>
      </c>
      <c r="I11" s="7">
        <v>90.129218708477296</v>
      </c>
      <c r="J11" s="50">
        <v>89.189144299760798</v>
      </c>
    </row>
    <row r="12" spans="2:10" x14ac:dyDescent="0.25">
      <c r="C12" s="32" t="s">
        <v>16</v>
      </c>
      <c r="D12" s="7">
        <v>56.6599156701458</v>
      </c>
      <c r="E12" s="7">
        <v>61.423481025782799</v>
      </c>
      <c r="F12" s="7">
        <v>59.747044998963098</v>
      </c>
      <c r="G12" s="7">
        <v>55.924759798161297</v>
      </c>
      <c r="H12" s="7">
        <v>70.214107969862397</v>
      </c>
      <c r="I12" s="7">
        <v>71.479124904956095</v>
      </c>
      <c r="J12" s="50">
        <v>60.100124421096297</v>
      </c>
    </row>
    <row r="13" spans="2:10" x14ac:dyDescent="0.25">
      <c r="C13" s="33" t="s">
        <v>17</v>
      </c>
      <c r="D13" s="10">
        <v>85.425859533002395</v>
      </c>
      <c r="E13" s="10">
        <v>85.762548262548293</v>
      </c>
      <c r="F13" s="10">
        <v>85.762548262548293</v>
      </c>
      <c r="G13" s="10">
        <v>85.931467181467198</v>
      </c>
      <c r="H13" s="10">
        <v>86.782956425813595</v>
      </c>
      <c r="I13" s="10">
        <v>90.514111049825303</v>
      </c>
      <c r="J13" s="54">
        <v>88.143500643500602</v>
      </c>
    </row>
    <row r="14" spans="2:10" x14ac:dyDescent="0.25">
      <c r="C14" s="33" t="s">
        <v>25</v>
      </c>
      <c r="D14" s="10">
        <v>63.946745328838297</v>
      </c>
      <c r="E14" s="10">
        <v>65.369567208404405</v>
      </c>
      <c r="F14" s="10">
        <v>62.341072755026197</v>
      </c>
      <c r="G14" s="10">
        <v>65.993834801276705</v>
      </c>
      <c r="H14" s="10">
        <v>73.422194241961705</v>
      </c>
      <c r="I14" s="10">
        <v>72.973624282694004</v>
      </c>
      <c r="J14" s="54">
        <v>66.342393169369899</v>
      </c>
    </row>
    <row r="15" spans="2:10" x14ac:dyDescent="0.25">
      <c r="C15" s="33" t="s">
        <v>18</v>
      </c>
      <c r="D15" s="10">
        <v>65.221459850727797</v>
      </c>
      <c r="E15" s="10">
        <v>63.384263376523997</v>
      </c>
      <c r="F15" s="10">
        <v>57.682284337674901</v>
      </c>
      <c r="G15" s="10">
        <v>62.372510722608098</v>
      </c>
      <c r="H15" s="10">
        <v>83.6785581610024</v>
      </c>
      <c r="I15" s="10">
        <v>84.8650808839257</v>
      </c>
      <c r="J15" s="54">
        <v>66.172141482140205</v>
      </c>
    </row>
    <row r="16" spans="2:10" x14ac:dyDescent="0.25">
      <c r="C16" s="48" t="s">
        <v>26</v>
      </c>
      <c r="D16" s="5">
        <v>70.499788893801195</v>
      </c>
      <c r="E16" s="5">
        <v>71.919644116261694</v>
      </c>
      <c r="F16" s="5">
        <v>71.928164261550094</v>
      </c>
      <c r="G16" s="5">
        <v>74.363201673614697</v>
      </c>
      <c r="H16" s="5">
        <v>79.923328594862298</v>
      </c>
      <c r="I16" s="5">
        <v>80.141987433388095</v>
      </c>
      <c r="J16" s="49">
        <v>72.941922126197895</v>
      </c>
    </row>
    <row r="17" spans="2:13" x14ac:dyDescent="0.25">
      <c r="C17" s="32" t="s">
        <v>19</v>
      </c>
      <c r="D17" s="7">
        <v>69.5611200861605</v>
      </c>
      <c r="E17" s="7">
        <v>70.301561658589094</v>
      </c>
      <c r="F17" s="7">
        <v>67.259019924609603</v>
      </c>
      <c r="G17" s="7">
        <v>68.807215939687694</v>
      </c>
      <c r="H17" s="7">
        <v>80.331179321486303</v>
      </c>
      <c r="I17" s="7">
        <v>80.923532579429207</v>
      </c>
      <c r="J17" s="50">
        <v>73.222940226171204</v>
      </c>
    </row>
    <row r="18" spans="2:13" x14ac:dyDescent="0.25">
      <c r="C18" s="32" t="s">
        <v>20</v>
      </c>
      <c r="D18" s="7">
        <v>65.149360089403402</v>
      </c>
      <c r="E18" s="7">
        <v>59.377714161638302</v>
      </c>
      <c r="F18" s="7">
        <v>64.806819357430896</v>
      </c>
      <c r="G18" s="7">
        <v>63.367088181231999</v>
      </c>
      <c r="H18" s="7">
        <v>77.104377484097</v>
      </c>
      <c r="I18" s="7">
        <v>77.131902541598095</v>
      </c>
      <c r="J18" s="50">
        <v>67.370401413228606</v>
      </c>
    </row>
    <row r="19" spans="2:13" x14ac:dyDescent="0.25">
      <c r="C19" s="32" t="s">
        <v>21</v>
      </c>
      <c r="D19" s="7">
        <v>69.479803271055204</v>
      </c>
      <c r="E19" s="7">
        <v>69.299807927361599</v>
      </c>
      <c r="F19" s="7">
        <v>65.803794889703696</v>
      </c>
      <c r="G19" s="7">
        <v>67.431028461672796</v>
      </c>
      <c r="H19" s="7">
        <v>81.000960363191894</v>
      </c>
      <c r="I19" s="7">
        <v>79.248734066701601</v>
      </c>
      <c r="J19" s="50">
        <v>72.196612537104897</v>
      </c>
    </row>
    <row r="20" spans="2:13" x14ac:dyDescent="0.25">
      <c r="C20" s="32" t="s">
        <v>22</v>
      </c>
      <c r="D20" s="7">
        <v>62.233150951758802</v>
      </c>
      <c r="E20" s="7">
        <v>63.698240791749498</v>
      </c>
      <c r="F20" s="7">
        <v>59.575811319194699</v>
      </c>
      <c r="G20" s="7">
        <v>63.895145208229401</v>
      </c>
      <c r="H20" s="7">
        <v>68.862507366888806</v>
      </c>
      <c r="I20" s="7">
        <v>68.388088281527203</v>
      </c>
      <c r="J20" s="50">
        <v>64.547845695766</v>
      </c>
    </row>
    <row r="21" spans="2:13" x14ac:dyDescent="0.25">
      <c r="C21" s="32" t="s">
        <v>23</v>
      </c>
      <c r="D21" s="7">
        <v>74.222560975609795</v>
      </c>
      <c r="E21" s="7">
        <v>74.253048780487802</v>
      </c>
      <c r="F21" s="7">
        <v>65.640243902438996</v>
      </c>
      <c r="G21" s="7">
        <v>65.640243902438996</v>
      </c>
      <c r="H21" s="7">
        <v>74.878048780487802</v>
      </c>
      <c r="I21" s="7">
        <v>66.25</v>
      </c>
      <c r="J21" s="50">
        <v>68.673780487804905</v>
      </c>
    </row>
    <row r="22" spans="2:13" x14ac:dyDescent="0.25">
      <c r="C22" s="51" t="s">
        <v>24</v>
      </c>
      <c r="D22" s="52">
        <v>60.202585632413701</v>
      </c>
      <c r="E22" s="52">
        <v>63.261362121817903</v>
      </c>
      <c r="F22" s="52">
        <v>57.343729174996703</v>
      </c>
      <c r="G22" s="52">
        <v>59.999333599893397</v>
      </c>
      <c r="H22" s="52">
        <v>79.150006664001097</v>
      </c>
      <c r="I22" s="52">
        <v>85.507463681194196</v>
      </c>
      <c r="J22" s="53">
        <v>69.380581100892996</v>
      </c>
    </row>
    <row r="26" spans="2:13" x14ac:dyDescent="0.25">
      <c r="C26" s="152" t="s">
        <v>29</v>
      </c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x14ac:dyDescent="0.25">
      <c r="B27" s="11" t="s">
        <v>28</v>
      </c>
      <c r="C27" s="20" t="s">
        <v>0</v>
      </c>
      <c r="D27" s="21" t="s">
        <v>1</v>
      </c>
      <c r="E27" s="21" t="s">
        <v>2</v>
      </c>
      <c r="F27" s="21" t="s">
        <v>3</v>
      </c>
      <c r="G27" s="21" t="s">
        <v>4</v>
      </c>
      <c r="H27" s="21" t="s">
        <v>5</v>
      </c>
      <c r="I27" s="21" t="s">
        <v>6</v>
      </c>
      <c r="J27" s="22" t="s">
        <v>7</v>
      </c>
      <c r="K27" s="29" t="s">
        <v>35</v>
      </c>
      <c r="L27" s="29" t="s">
        <v>36</v>
      </c>
      <c r="M27" s="29" t="s">
        <v>37</v>
      </c>
    </row>
    <row r="28" spans="2:13" x14ac:dyDescent="0.25">
      <c r="C28" s="23" t="s">
        <v>8</v>
      </c>
      <c r="D28" s="8">
        <v>42.592186128182597</v>
      </c>
      <c r="E28" s="8">
        <v>40.369841966637402</v>
      </c>
      <c r="F28" s="8">
        <v>45.193151887620701</v>
      </c>
      <c r="G28" s="8">
        <v>43.7061018437226</v>
      </c>
      <c r="H28" s="8">
        <v>42.241000877963103</v>
      </c>
      <c r="I28" s="8">
        <v>45.928446005267801</v>
      </c>
      <c r="J28" s="8">
        <v>41.110623353819101</v>
      </c>
      <c r="K28" s="24">
        <f t="shared" ref="K28:K29" si="0">MIN(D28:J28)</f>
        <v>40.369841966637402</v>
      </c>
      <c r="L28" s="24">
        <f t="shared" ref="L28:L29" si="1">MAX(D28:J28)</f>
        <v>45.928446005267801</v>
      </c>
      <c r="M28" s="24">
        <f t="shared" ref="M28:M29" si="2">AVERAGE(D28:J28)</f>
        <v>43.020193151887618</v>
      </c>
    </row>
    <row r="29" spans="2:13" x14ac:dyDescent="0.25">
      <c r="C29" s="6" t="s">
        <v>9</v>
      </c>
      <c r="D29" s="7">
        <v>44.176136363636402</v>
      </c>
      <c r="E29" s="7">
        <v>51.846590909090899</v>
      </c>
      <c r="F29" s="7">
        <v>56.107954545454497</v>
      </c>
      <c r="G29" s="7">
        <v>54.6875</v>
      </c>
      <c r="H29" s="7">
        <v>64.488636363636402</v>
      </c>
      <c r="I29" s="7">
        <v>59.517045454545404</v>
      </c>
      <c r="J29" s="7">
        <v>57.954545454545503</v>
      </c>
      <c r="K29" s="24">
        <f t="shared" si="0"/>
        <v>44.176136363636402</v>
      </c>
      <c r="L29" s="24">
        <f t="shared" si="1"/>
        <v>64.488636363636402</v>
      </c>
      <c r="M29" s="24">
        <f t="shared" si="2"/>
        <v>55.539772727272734</v>
      </c>
    </row>
    <row r="30" spans="2:13" x14ac:dyDescent="0.25">
      <c r="C30" s="6" t="s">
        <v>30</v>
      </c>
      <c r="D30" s="24">
        <f>AVERAGE(D28:D29)</f>
        <v>43.384161245909496</v>
      </c>
      <c r="E30" s="24">
        <f t="shared" ref="E30:J30" si="3">AVERAGE(E28:E29)</f>
        <v>46.108216437864151</v>
      </c>
      <c r="F30" s="24">
        <f t="shared" si="3"/>
        <v>50.650553216537602</v>
      </c>
      <c r="G30" s="24">
        <f t="shared" si="3"/>
        <v>49.196800921861296</v>
      </c>
      <c r="H30" s="24">
        <f t="shared" si="3"/>
        <v>53.364818620799753</v>
      </c>
      <c r="I30" s="24">
        <f t="shared" si="3"/>
        <v>52.722745729906606</v>
      </c>
      <c r="J30" s="24">
        <f t="shared" si="3"/>
        <v>49.532584404182302</v>
      </c>
      <c r="K30" s="55">
        <f>MIN(D30:J30)</f>
        <v>43.384161245909496</v>
      </c>
      <c r="L30" s="55">
        <f>MAX(D30:J30)</f>
        <v>53.364818620799753</v>
      </c>
      <c r="M30" s="55">
        <f>AVERAGE(D30:J30)</f>
        <v>49.279982939580172</v>
      </c>
    </row>
    <row r="31" spans="2:13" x14ac:dyDescent="0.25">
      <c r="C31" s="25" t="s">
        <v>11</v>
      </c>
      <c r="D31" s="26">
        <v>50.345697980684797</v>
      </c>
      <c r="E31" s="26">
        <v>49.604916593503098</v>
      </c>
      <c r="F31" s="26">
        <v>40.7429762949956</v>
      </c>
      <c r="G31" s="26">
        <v>38.520632133450398</v>
      </c>
      <c r="H31" s="26">
        <v>65.210711150131701</v>
      </c>
      <c r="I31" s="26">
        <v>41.483757682177298</v>
      </c>
      <c r="J31" s="26">
        <v>47.761194029850699</v>
      </c>
      <c r="K31" s="27">
        <f t="shared" ref="K31:K49" si="4">MIN(D31:J31)</f>
        <v>38.520632133450398</v>
      </c>
      <c r="L31" s="27">
        <f t="shared" ref="L31:L49" si="5">MAX(D31:J31)</f>
        <v>65.210711150131701</v>
      </c>
      <c r="M31" s="27">
        <f t="shared" ref="M31:M49" si="6">AVERAGE(D31:J31)</f>
        <v>47.667126552113359</v>
      </c>
    </row>
    <row r="32" spans="2:13" x14ac:dyDescent="0.25">
      <c r="C32" s="9" t="s">
        <v>12</v>
      </c>
      <c r="D32" s="10">
        <v>73.440779610194895</v>
      </c>
      <c r="E32" s="10">
        <v>74.407796101949003</v>
      </c>
      <c r="F32" s="10">
        <v>75.131184407796098</v>
      </c>
      <c r="G32" s="10">
        <v>74.197901049475306</v>
      </c>
      <c r="H32" s="10">
        <v>82.852323838080906</v>
      </c>
      <c r="I32" s="10">
        <v>82.080209895052505</v>
      </c>
      <c r="J32" s="10">
        <v>73.613193403298396</v>
      </c>
      <c r="K32" s="27">
        <f t="shared" si="4"/>
        <v>73.440779610194895</v>
      </c>
      <c r="L32" s="27">
        <f t="shared" si="5"/>
        <v>82.852323838080906</v>
      </c>
      <c r="M32" s="27">
        <f t="shared" si="6"/>
        <v>76.531912615121001</v>
      </c>
    </row>
    <row r="33" spans="3:13" x14ac:dyDescent="0.25">
      <c r="C33" s="25" t="s">
        <v>13</v>
      </c>
      <c r="D33" s="26">
        <v>48.210351556352897</v>
      </c>
      <c r="E33" s="26">
        <v>49.755492084474199</v>
      </c>
      <c r="F33" s="26">
        <v>45.966307871463201</v>
      </c>
      <c r="G33" s="26">
        <v>45.611643533817997</v>
      </c>
      <c r="H33" s="26">
        <v>70.806581059389998</v>
      </c>
      <c r="I33" s="26">
        <v>63.794534667799702</v>
      </c>
      <c r="J33" s="26">
        <v>63.087959903062398</v>
      </c>
      <c r="K33" s="27">
        <f t="shared" si="4"/>
        <v>45.611643533817997</v>
      </c>
      <c r="L33" s="27">
        <f t="shared" si="5"/>
        <v>70.806581059389998</v>
      </c>
      <c r="M33" s="27">
        <f t="shared" si="6"/>
        <v>55.318981525194353</v>
      </c>
    </row>
    <row r="34" spans="3:13" x14ac:dyDescent="0.25">
      <c r="C34" s="9" t="s">
        <v>31</v>
      </c>
      <c r="D34" s="27">
        <f>AVERAGE(D31:D33)</f>
        <v>57.332276382410861</v>
      </c>
      <c r="E34" s="27">
        <f t="shared" ref="E34:J34" si="7">AVERAGE(E31:E33)</f>
        <v>57.9227349266421</v>
      </c>
      <c r="F34" s="27">
        <f t="shared" si="7"/>
        <v>53.946822858084964</v>
      </c>
      <c r="G34" s="27">
        <f t="shared" si="7"/>
        <v>52.776725572247905</v>
      </c>
      <c r="H34" s="27">
        <f t="shared" si="7"/>
        <v>72.956538682534202</v>
      </c>
      <c r="I34" s="27">
        <f t="shared" si="7"/>
        <v>62.452834081676507</v>
      </c>
      <c r="J34" s="27">
        <f t="shared" si="7"/>
        <v>61.4874491120705</v>
      </c>
      <c r="K34" s="55">
        <f t="shared" si="4"/>
        <v>52.776725572247905</v>
      </c>
      <c r="L34" s="55">
        <f t="shared" si="5"/>
        <v>72.956538682534202</v>
      </c>
      <c r="M34" s="55">
        <f t="shared" si="6"/>
        <v>59.839340230809576</v>
      </c>
    </row>
    <row r="35" spans="3:13" x14ac:dyDescent="0.25">
      <c r="C35" s="6" t="s">
        <v>14</v>
      </c>
      <c r="D35" s="7">
        <v>63.282810333889401</v>
      </c>
      <c r="E35" s="7">
        <v>66.624935383820102</v>
      </c>
      <c r="F35" s="7">
        <v>64.310207594163401</v>
      </c>
      <c r="G35" s="7">
        <v>62.854214149768602</v>
      </c>
      <c r="H35" s="7">
        <v>81.275919899433703</v>
      </c>
      <c r="I35" s="7">
        <v>78.104513733875294</v>
      </c>
      <c r="J35" s="7">
        <v>70.223469183956396</v>
      </c>
      <c r="K35" s="24">
        <f t="shared" si="4"/>
        <v>62.854214149768602</v>
      </c>
      <c r="L35" s="24">
        <f t="shared" si="5"/>
        <v>81.275919899433703</v>
      </c>
      <c r="M35" s="24">
        <f t="shared" si="6"/>
        <v>69.525152896986711</v>
      </c>
    </row>
    <row r="36" spans="3:13" x14ac:dyDescent="0.25">
      <c r="C36" s="23" t="s">
        <v>15</v>
      </c>
      <c r="D36" s="8">
        <v>87.896957214988007</v>
      </c>
      <c r="E36" s="8">
        <v>88.2490698910444</v>
      </c>
      <c r="F36" s="8">
        <v>87.191624590309203</v>
      </c>
      <c r="G36" s="8">
        <v>87.544290902648598</v>
      </c>
      <c r="H36" s="8">
        <v>90.362299583665504</v>
      </c>
      <c r="I36" s="8">
        <v>87.191624590309203</v>
      </c>
      <c r="J36" s="8">
        <v>89.189144299760798</v>
      </c>
      <c r="K36" s="24">
        <f t="shared" si="4"/>
        <v>87.191624590309203</v>
      </c>
      <c r="L36" s="24">
        <f t="shared" si="5"/>
        <v>90.362299583665504</v>
      </c>
      <c r="M36" s="24">
        <f t="shared" si="6"/>
        <v>88.232144438960816</v>
      </c>
    </row>
    <row r="37" spans="3:13" x14ac:dyDescent="0.25">
      <c r="C37" s="6" t="s">
        <v>16</v>
      </c>
      <c r="D37" s="7">
        <v>56.6599156701458</v>
      </c>
      <c r="E37" s="7">
        <v>61.423481025782799</v>
      </c>
      <c r="F37" s="7">
        <v>59.747044998963098</v>
      </c>
      <c r="G37" s="7">
        <v>55.924759798161297</v>
      </c>
      <c r="H37" s="7">
        <v>67.568085988802096</v>
      </c>
      <c r="I37" s="7">
        <v>67.685352872053599</v>
      </c>
      <c r="J37" s="7">
        <v>60.100124421096297</v>
      </c>
      <c r="K37" s="24">
        <f t="shared" si="4"/>
        <v>55.924759798161297</v>
      </c>
      <c r="L37" s="24">
        <f t="shared" si="5"/>
        <v>67.685352872053599</v>
      </c>
      <c r="M37" s="24">
        <f t="shared" si="6"/>
        <v>61.301252110715005</v>
      </c>
    </row>
    <row r="38" spans="3:13" x14ac:dyDescent="0.25">
      <c r="C38" s="6" t="s">
        <v>32</v>
      </c>
      <c r="D38" s="24">
        <f>AVERAGE(D35:D37)</f>
        <v>69.279894406341072</v>
      </c>
      <c r="E38" s="24">
        <f t="shared" ref="E38:J38" si="8">AVERAGE(E35:E37)</f>
        <v>72.099162100215764</v>
      </c>
      <c r="F38" s="24">
        <f t="shared" si="8"/>
        <v>70.416292394478575</v>
      </c>
      <c r="G38" s="24">
        <f t="shared" si="8"/>
        <v>68.774421616859499</v>
      </c>
      <c r="H38" s="24">
        <f t="shared" si="8"/>
        <v>79.735435157300429</v>
      </c>
      <c r="I38" s="24">
        <f t="shared" si="8"/>
        <v>77.660497065412699</v>
      </c>
      <c r="J38" s="24">
        <f t="shared" si="8"/>
        <v>73.170912634937835</v>
      </c>
      <c r="K38" s="55">
        <f t="shared" si="4"/>
        <v>68.774421616859499</v>
      </c>
      <c r="L38" s="55">
        <f t="shared" si="5"/>
        <v>79.735435157300429</v>
      </c>
      <c r="M38" s="55">
        <f t="shared" si="6"/>
        <v>73.019516482220837</v>
      </c>
    </row>
    <row r="39" spans="3:13" x14ac:dyDescent="0.25">
      <c r="C39" s="25" t="s">
        <v>19</v>
      </c>
      <c r="D39" s="26">
        <v>69.5611200861605</v>
      </c>
      <c r="E39" s="26">
        <v>70.301561658589094</v>
      </c>
      <c r="F39" s="26">
        <v>67.259019924609603</v>
      </c>
      <c r="G39" s="26">
        <v>68.807215939687694</v>
      </c>
      <c r="H39" s="26">
        <v>78.998384491114706</v>
      </c>
      <c r="I39" s="26">
        <v>78.002154011847097</v>
      </c>
      <c r="J39" s="26">
        <v>73.222940226171204</v>
      </c>
      <c r="K39" s="27">
        <f t="shared" si="4"/>
        <v>67.259019924609603</v>
      </c>
      <c r="L39" s="27">
        <f t="shared" si="5"/>
        <v>78.998384491114706</v>
      </c>
      <c r="M39" s="27">
        <f t="shared" si="6"/>
        <v>72.307485191168553</v>
      </c>
    </row>
    <row r="40" spans="3:13" x14ac:dyDescent="0.25">
      <c r="C40" s="9" t="s">
        <v>20</v>
      </c>
      <c r="D40" s="10">
        <v>65.149360089403402</v>
      </c>
      <c r="E40" s="10">
        <v>59.377714161638302</v>
      </c>
      <c r="F40" s="10">
        <v>64.806819357430896</v>
      </c>
      <c r="G40" s="10">
        <v>63.367088181231999</v>
      </c>
      <c r="H40" s="10">
        <v>75.623941401776506</v>
      </c>
      <c r="I40" s="10">
        <v>75.130369980079095</v>
      </c>
      <c r="J40" s="10">
        <v>67.370401413228606</v>
      </c>
      <c r="K40" s="27">
        <f t="shared" si="4"/>
        <v>59.377714161638302</v>
      </c>
      <c r="L40" s="27">
        <f t="shared" si="5"/>
        <v>75.623941401776506</v>
      </c>
      <c r="M40" s="27">
        <f t="shared" si="6"/>
        <v>67.260813512112676</v>
      </c>
    </row>
    <row r="41" spans="3:13" x14ac:dyDescent="0.25">
      <c r="C41" s="25" t="s">
        <v>21</v>
      </c>
      <c r="D41" s="26">
        <v>69.479803271055204</v>
      </c>
      <c r="E41" s="26">
        <v>69.299807927361599</v>
      </c>
      <c r="F41" s="26">
        <v>65.803794889703696</v>
      </c>
      <c r="G41" s="26">
        <v>67.431028461672796</v>
      </c>
      <c r="H41" s="26">
        <v>78.526279029160094</v>
      </c>
      <c r="I41" s="26">
        <v>68.757784762237307</v>
      </c>
      <c r="J41" s="26">
        <v>72.196612537104897</v>
      </c>
      <c r="K41" s="27">
        <f t="shared" si="4"/>
        <v>65.803794889703696</v>
      </c>
      <c r="L41" s="27">
        <f t="shared" si="5"/>
        <v>78.526279029160094</v>
      </c>
      <c r="M41" s="27">
        <f t="shared" si="6"/>
        <v>70.213587268327942</v>
      </c>
    </row>
    <row r="42" spans="3:13" x14ac:dyDescent="0.25">
      <c r="C42" s="9" t="s">
        <v>22</v>
      </c>
      <c r="D42" s="10">
        <v>62.233150951758802</v>
      </c>
      <c r="E42" s="10">
        <v>63.698240791749498</v>
      </c>
      <c r="F42" s="10">
        <v>59.575811319194699</v>
      </c>
      <c r="G42" s="10">
        <v>63.895145208229401</v>
      </c>
      <c r="H42" s="10">
        <v>67.609812551736496</v>
      </c>
      <c r="I42" s="10">
        <v>68.755531776408105</v>
      </c>
      <c r="J42" s="10">
        <v>64.547845695766</v>
      </c>
      <c r="K42" s="27">
        <f t="shared" si="4"/>
        <v>59.575811319194699</v>
      </c>
      <c r="L42" s="27">
        <f t="shared" si="5"/>
        <v>68.755531776408105</v>
      </c>
      <c r="M42" s="27">
        <f t="shared" si="6"/>
        <v>64.330791184977571</v>
      </c>
    </row>
    <row r="43" spans="3:13" x14ac:dyDescent="0.25">
      <c r="C43" s="25" t="s">
        <v>23</v>
      </c>
      <c r="D43" s="26">
        <v>74.222560975609795</v>
      </c>
      <c r="E43" s="26">
        <v>74.253048780487802</v>
      </c>
      <c r="F43" s="26">
        <v>65.640243902438996</v>
      </c>
      <c r="G43" s="26">
        <v>65.640243902438996</v>
      </c>
      <c r="H43" s="26">
        <v>76.707317073170699</v>
      </c>
      <c r="I43" s="26">
        <v>65.640243902438996</v>
      </c>
      <c r="J43" s="26">
        <v>68.673780487804905</v>
      </c>
      <c r="K43" s="27">
        <f t="shared" si="4"/>
        <v>65.640243902438996</v>
      </c>
      <c r="L43" s="27">
        <f t="shared" si="5"/>
        <v>76.707317073170699</v>
      </c>
      <c r="M43" s="27">
        <f t="shared" si="6"/>
        <v>70.111062717770025</v>
      </c>
    </row>
    <row r="44" spans="3:13" x14ac:dyDescent="0.25">
      <c r="C44" s="9" t="s">
        <v>33</v>
      </c>
      <c r="D44" s="27">
        <f>AVERAGE(D39:D43)</f>
        <v>68.12919907479754</v>
      </c>
      <c r="E44" s="27">
        <f t="shared" ref="E44:J44" si="9">AVERAGE(E39:E43)</f>
        <v>67.38607466396526</v>
      </c>
      <c r="F44" s="27">
        <f t="shared" si="9"/>
        <v>64.617137878675578</v>
      </c>
      <c r="G44" s="27">
        <f t="shared" si="9"/>
        <v>65.82814433865218</v>
      </c>
      <c r="H44" s="27">
        <f t="shared" si="9"/>
        <v>75.493146909391697</v>
      </c>
      <c r="I44" s="27">
        <f t="shared" si="9"/>
        <v>71.257216886602123</v>
      </c>
      <c r="J44" s="27">
        <f t="shared" si="9"/>
        <v>69.202316072015122</v>
      </c>
      <c r="K44" s="55">
        <f t="shared" si="4"/>
        <v>64.617137878675578</v>
      </c>
      <c r="L44" s="55">
        <f t="shared" si="5"/>
        <v>75.493146909391697</v>
      </c>
      <c r="M44" s="55">
        <f t="shared" si="6"/>
        <v>68.844747974871353</v>
      </c>
    </row>
    <row r="45" spans="3:13" x14ac:dyDescent="0.25">
      <c r="C45" s="23" t="s">
        <v>17</v>
      </c>
      <c r="D45" s="8">
        <v>85.425859533002395</v>
      </c>
      <c r="E45" s="8">
        <v>85.762548262548293</v>
      </c>
      <c r="F45" s="8">
        <v>85.762548262548293</v>
      </c>
      <c r="G45" s="8">
        <v>85.931467181467198</v>
      </c>
      <c r="H45" s="8">
        <v>88.476742048170607</v>
      </c>
      <c r="I45" s="8">
        <v>85.762548262548293</v>
      </c>
      <c r="J45" s="8">
        <v>88.143500643500602</v>
      </c>
      <c r="K45" s="24">
        <f t="shared" si="4"/>
        <v>85.425859533002395</v>
      </c>
      <c r="L45" s="24">
        <f t="shared" si="5"/>
        <v>88.476742048170607</v>
      </c>
      <c r="M45" s="24">
        <f t="shared" si="6"/>
        <v>86.466459170540816</v>
      </c>
    </row>
    <row r="46" spans="3:13" x14ac:dyDescent="0.25">
      <c r="C46" s="6" t="s">
        <v>18</v>
      </c>
      <c r="D46" s="7">
        <v>65.221459850727797</v>
      </c>
      <c r="E46" s="7">
        <v>63.384263376523997</v>
      </c>
      <c r="F46" s="7">
        <v>57.682284337674901</v>
      </c>
      <c r="G46" s="7">
        <v>62.372510722608098</v>
      </c>
      <c r="H46" s="7">
        <v>78.871396246805702</v>
      </c>
      <c r="I46" s="7">
        <v>74.895447535207296</v>
      </c>
      <c r="J46" s="7">
        <v>66.172141482140205</v>
      </c>
      <c r="K46" s="24">
        <f t="shared" si="4"/>
        <v>57.682284337674901</v>
      </c>
      <c r="L46" s="24">
        <f t="shared" si="5"/>
        <v>78.871396246805702</v>
      </c>
      <c r="M46" s="24">
        <f t="shared" si="6"/>
        <v>66.942786221669721</v>
      </c>
    </row>
    <row r="47" spans="3:13" x14ac:dyDescent="0.25">
      <c r="C47" s="23" t="s">
        <v>25</v>
      </c>
      <c r="D47" s="8">
        <v>63.946745328838297</v>
      </c>
      <c r="E47" s="8">
        <v>65.369567208404405</v>
      </c>
      <c r="F47" s="8">
        <v>62.341072755026197</v>
      </c>
      <c r="G47" s="8">
        <v>65.993834801276705</v>
      </c>
      <c r="H47" s="8">
        <v>71.500810321042906</v>
      </c>
      <c r="I47" s="8">
        <v>72.116512362558893</v>
      </c>
      <c r="J47" s="8">
        <v>66.342393169369899</v>
      </c>
      <c r="K47" s="24">
        <f t="shared" si="4"/>
        <v>62.341072755026197</v>
      </c>
      <c r="L47" s="24">
        <f t="shared" si="5"/>
        <v>72.116512362558893</v>
      </c>
      <c r="M47" s="24">
        <f t="shared" si="6"/>
        <v>66.801562278073888</v>
      </c>
    </row>
    <row r="48" spans="3:13" x14ac:dyDescent="0.25">
      <c r="C48" s="6" t="s">
        <v>26</v>
      </c>
      <c r="D48" s="7">
        <v>70.499788893801195</v>
      </c>
      <c r="E48" s="7">
        <v>71.919644116261694</v>
      </c>
      <c r="F48" s="7">
        <v>71.928164261550094</v>
      </c>
      <c r="G48" s="7">
        <v>74.363201673614697</v>
      </c>
      <c r="H48" s="7">
        <v>77.936958462991001</v>
      </c>
      <c r="I48" s="7">
        <v>78.401254046557</v>
      </c>
      <c r="J48" s="7">
        <v>72.941922126197895</v>
      </c>
      <c r="K48" s="24">
        <f t="shared" si="4"/>
        <v>70.499788893801195</v>
      </c>
      <c r="L48" s="24">
        <f t="shared" si="5"/>
        <v>78.401254046557</v>
      </c>
      <c r="M48" s="24">
        <f t="shared" si="6"/>
        <v>73.998704797281945</v>
      </c>
    </row>
    <row r="49" spans="3:13" x14ac:dyDescent="0.25">
      <c r="C49" s="56" t="s">
        <v>34</v>
      </c>
      <c r="D49" s="41">
        <f>AVERAGE(D45:D48)</f>
        <v>71.273463401592409</v>
      </c>
      <c r="E49" s="41">
        <f t="shared" ref="E49:J49" si="10">AVERAGE(E45:E48)</f>
        <v>71.609005740934592</v>
      </c>
      <c r="F49" s="41">
        <f t="shared" si="10"/>
        <v>69.42851740419988</v>
      </c>
      <c r="G49" s="41">
        <f t="shared" si="10"/>
        <v>72.165253594741671</v>
      </c>
      <c r="H49" s="41">
        <f t="shared" si="10"/>
        <v>79.19647676975255</v>
      </c>
      <c r="I49" s="41">
        <f t="shared" si="10"/>
        <v>77.793940551717867</v>
      </c>
      <c r="J49" s="41">
        <f t="shared" si="10"/>
        <v>73.399989355302154</v>
      </c>
      <c r="K49" s="57">
        <f t="shared" si="4"/>
        <v>69.42851740419988</v>
      </c>
      <c r="L49" s="57">
        <f t="shared" si="5"/>
        <v>79.19647676975255</v>
      </c>
      <c r="M49" s="57">
        <f t="shared" si="6"/>
        <v>73.552378116891603</v>
      </c>
    </row>
    <row r="52" spans="3:13" x14ac:dyDescent="0.25">
      <c r="C52" t="s">
        <v>0</v>
      </c>
      <c r="D52" t="s">
        <v>1</v>
      </c>
      <c r="E52" t="s">
        <v>2</v>
      </c>
      <c r="F52" t="s">
        <v>3</v>
      </c>
      <c r="G52" t="s">
        <v>4</v>
      </c>
      <c r="H52" t="s">
        <v>107</v>
      </c>
      <c r="I52" t="s">
        <v>108</v>
      </c>
      <c r="J52" t="s">
        <v>109</v>
      </c>
    </row>
    <row r="53" spans="3:13" x14ac:dyDescent="0.25">
      <c r="C53" t="s">
        <v>93</v>
      </c>
      <c r="D53" s="126">
        <v>43.384161245909496</v>
      </c>
      <c r="E53" s="126">
        <v>46.108216437864151</v>
      </c>
      <c r="F53" s="126">
        <v>50.650553216537602</v>
      </c>
      <c r="G53" s="126">
        <v>49.196800921861296</v>
      </c>
      <c r="H53" s="126">
        <v>53.364818620799753</v>
      </c>
      <c r="I53" s="126">
        <v>52.722745729906606</v>
      </c>
      <c r="J53" s="126">
        <v>49.532584404182302</v>
      </c>
    </row>
    <row r="54" spans="3:13" x14ac:dyDescent="0.25">
      <c r="C54" t="s">
        <v>94</v>
      </c>
      <c r="D54" s="126">
        <v>57.332276382410861</v>
      </c>
      <c r="E54" s="126">
        <v>57.9227349266421</v>
      </c>
      <c r="F54" s="126">
        <v>53.946822858084964</v>
      </c>
      <c r="G54" s="126">
        <v>52.776725572247905</v>
      </c>
      <c r="H54" s="126">
        <v>72.956538682534202</v>
      </c>
      <c r="I54" s="126">
        <v>62.452834081676507</v>
      </c>
      <c r="J54" s="126">
        <v>61.4874491120705</v>
      </c>
    </row>
    <row r="55" spans="3:13" x14ac:dyDescent="0.25">
      <c r="C55" t="s">
        <v>95</v>
      </c>
      <c r="D55" s="126">
        <v>69.279894406341072</v>
      </c>
      <c r="E55" s="126">
        <v>72.099162100215764</v>
      </c>
      <c r="F55" s="126">
        <v>70.416292394478575</v>
      </c>
      <c r="G55" s="126">
        <v>68.774421616859499</v>
      </c>
      <c r="H55" s="126">
        <v>79.735435157300429</v>
      </c>
      <c r="I55" s="126">
        <v>77.660497065412699</v>
      </c>
      <c r="J55" s="126">
        <v>73.170912634937835</v>
      </c>
    </row>
    <row r="56" spans="3:13" x14ac:dyDescent="0.25">
      <c r="C56" t="s">
        <v>131</v>
      </c>
      <c r="D56" s="126">
        <v>71.273463401592409</v>
      </c>
      <c r="E56" s="126">
        <v>71.609005740934592</v>
      </c>
      <c r="F56" s="126">
        <v>69.42851740419988</v>
      </c>
      <c r="G56" s="126">
        <v>72.165253594741671</v>
      </c>
      <c r="H56" s="126">
        <v>79.19647676975255</v>
      </c>
      <c r="I56" s="126">
        <v>77.793940551717867</v>
      </c>
      <c r="J56" s="126">
        <v>73.399989355302154</v>
      </c>
    </row>
    <row r="57" spans="3:13" x14ac:dyDescent="0.25">
      <c r="C57" t="s">
        <v>130</v>
      </c>
      <c r="D57" s="126">
        <f>AVERAGE(D52:D56)</f>
        <v>60.317448859063461</v>
      </c>
      <c r="E57" s="126">
        <f t="shared" ref="E57:J57" si="11">AVERAGE(E52:E56)</f>
        <v>61.934779801414152</v>
      </c>
      <c r="F57" s="126">
        <f t="shared" si="11"/>
        <v>61.110546468325253</v>
      </c>
      <c r="G57" s="126">
        <f t="shared" si="11"/>
        <v>60.728300426427595</v>
      </c>
      <c r="H57" s="126">
        <f t="shared" si="11"/>
        <v>71.313317307596733</v>
      </c>
      <c r="I57" s="126">
        <f t="shared" si="11"/>
        <v>67.657504357178425</v>
      </c>
      <c r="J57" s="126">
        <f t="shared" si="11"/>
        <v>64.397733876623192</v>
      </c>
    </row>
    <row r="58" spans="3:13" x14ac:dyDescent="0.25">
      <c r="C58" t="s">
        <v>132</v>
      </c>
      <c r="D58" s="126">
        <f>AVERAGE(D53:D57)</f>
        <v>60.317448859063461</v>
      </c>
      <c r="E58" s="126">
        <f t="shared" ref="E58:J58" si="12">AVERAGE(E53:E57)</f>
        <v>61.934779801414152</v>
      </c>
      <c r="F58" s="126">
        <f t="shared" si="12"/>
        <v>61.110546468325253</v>
      </c>
      <c r="G58" s="126">
        <f t="shared" si="12"/>
        <v>60.728300426427595</v>
      </c>
      <c r="H58" s="126">
        <f t="shared" si="12"/>
        <v>71.313317307596733</v>
      </c>
      <c r="I58" s="126">
        <f t="shared" si="12"/>
        <v>67.657504357178425</v>
      </c>
      <c r="J58" s="126">
        <f t="shared" si="12"/>
        <v>64.397733876623192</v>
      </c>
    </row>
  </sheetData>
  <mergeCells count="2">
    <mergeCell ref="C3:J3"/>
    <mergeCell ref="C26:M26"/>
  </mergeCells>
  <conditionalFormatting sqref="D30:J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4:J3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8:J3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:J4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:J4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DB6E-5578-4906-9D59-9B415F7CDEF3}">
  <dimension ref="B2:Y55"/>
  <sheetViews>
    <sheetView zoomScaleNormal="100" workbookViewId="0">
      <selection activeCell="G7" sqref="G7"/>
    </sheetView>
  </sheetViews>
  <sheetFormatPr baseColWidth="10" defaultRowHeight="15" x14ac:dyDescent="0.25"/>
  <cols>
    <col min="2" max="2" width="14.7109375" bestFit="1" customWidth="1"/>
    <col min="3" max="3" width="6.140625" bestFit="1" customWidth="1"/>
    <col min="4" max="4" width="13.140625" bestFit="1" customWidth="1"/>
    <col min="5" max="5" width="12.5703125" bestFit="1" customWidth="1"/>
    <col min="6" max="6" width="13.14062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.140625" bestFit="1" customWidth="1"/>
    <col min="11" max="11" width="8.7109375" bestFit="1" customWidth="1"/>
    <col min="12" max="12" width="13.140625" bestFit="1" customWidth="1"/>
    <col min="13" max="13" width="8.7109375" bestFit="1" customWidth="1"/>
    <col min="14" max="14" width="13.140625" bestFit="1" customWidth="1"/>
    <col min="15" max="15" width="8.7109375" bestFit="1" customWidth="1"/>
    <col min="16" max="16" width="13.140625" bestFit="1" customWidth="1"/>
    <col min="17" max="17" width="8.7109375" bestFit="1" customWidth="1"/>
    <col min="19" max="19" width="12.85546875" customWidth="1"/>
  </cols>
  <sheetData>
    <row r="2" spans="2:25" x14ac:dyDescent="0.25">
      <c r="C2" s="152" t="s">
        <v>45</v>
      </c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</row>
    <row r="3" spans="2:25" x14ac:dyDescent="0.25">
      <c r="B3" s="11" t="s">
        <v>28</v>
      </c>
      <c r="C3" t="s">
        <v>0</v>
      </c>
      <c r="D3" s="1" t="s">
        <v>1</v>
      </c>
      <c r="E3" s="1" t="s">
        <v>38</v>
      </c>
      <c r="F3" s="1" t="s">
        <v>2</v>
      </c>
      <c r="G3" s="1" t="s">
        <v>39</v>
      </c>
      <c r="H3" s="1" t="s">
        <v>3</v>
      </c>
      <c r="I3" s="1" t="s">
        <v>40</v>
      </c>
      <c r="J3" s="1" t="s">
        <v>4</v>
      </c>
      <c r="K3" s="1" t="s">
        <v>41</v>
      </c>
      <c r="L3" s="1" t="s">
        <v>5</v>
      </c>
      <c r="M3" s="1" t="s">
        <v>42</v>
      </c>
      <c r="N3" s="1" t="s">
        <v>6</v>
      </c>
      <c r="O3" s="1" t="s">
        <v>43</v>
      </c>
      <c r="P3" s="2" t="s">
        <v>7</v>
      </c>
      <c r="Q3" s="60" t="s">
        <v>44</v>
      </c>
      <c r="R3" s="58"/>
      <c r="S3" s="82" t="s">
        <v>38</v>
      </c>
      <c r="T3" s="82" t="s">
        <v>39</v>
      </c>
      <c r="U3" s="82" t="s">
        <v>40</v>
      </c>
      <c r="V3" s="82" t="s">
        <v>41</v>
      </c>
      <c r="W3" s="82" t="s">
        <v>42</v>
      </c>
      <c r="X3" s="82" t="s">
        <v>43</v>
      </c>
      <c r="Y3" s="83" t="s">
        <v>44</v>
      </c>
    </row>
    <row r="4" spans="2:25" x14ac:dyDescent="0.25">
      <c r="C4" s="12" t="s">
        <v>8</v>
      </c>
      <c r="D4" s="61">
        <v>4.9147367477416798E-2</v>
      </c>
      <c r="E4" s="84">
        <f>Tabelle810[[#This Row],[SVM]]/(24*3600)</f>
        <v>5.6883527172936112E-7</v>
      </c>
      <c r="F4" s="61">
        <v>1.0783433914184402E-2</v>
      </c>
      <c r="G4" s="62">
        <f>Tabelle810[[#This Row],[NB]]/(24*3600)</f>
        <v>1.2480826289565281E-7</v>
      </c>
      <c r="H4" s="61">
        <v>5.1181278228759766</v>
      </c>
      <c r="I4" s="62">
        <f>Tabelle810[[#This Row],[CNN]]/(24*3600)</f>
        <v>5.9237590542546025E-5</v>
      </c>
      <c r="J4" s="61">
        <v>8.0603129863739014</v>
      </c>
      <c r="K4" s="62">
        <f>Tabelle810[[#This Row],[RNN]]/(24*3600)</f>
        <v>9.3290659564512743E-5</v>
      </c>
      <c r="L4" s="61">
        <v>60.441060781478882</v>
      </c>
      <c r="M4" s="62">
        <f>Tabelle810[[#This Row],[GBERT]]/(24*3600)</f>
        <v>6.9954931460045001E-4</v>
      </c>
      <c r="N4" s="61">
        <v>60.525487899780273</v>
      </c>
      <c r="O4" s="62">
        <f>Tabelle810[[#This Row],[GELECTRA]]/(24*3600)</f>
        <v>7.0052648032153096E-4</v>
      </c>
      <c r="P4" s="61">
        <v>25.553407192230225</v>
      </c>
      <c r="Q4" s="62">
        <f>Tabelle810[[#This Row],[MULTI]]/(24*3600)</f>
        <v>2.957570276878498E-4</v>
      </c>
      <c r="R4" s="58"/>
      <c r="S4" s="85">
        <v>0</v>
      </c>
      <c r="T4" s="85">
        <v>1.2480826289565281E-7</v>
      </c>
      <c r="U4" s="85">
        <v>5.9237590542546025E-5</v>
      </c>
      <c r="V4" s="85">
        <v>9.3290659564512743E-5</v>
      </c>
      <c r="W4" s="85">
        <v>6.9954931460045001E-4</v>
      </c>
      <c r="X4" s="85">
        <v>7.0052648032153096E-4</v>
      </c>
      <c r="Y4" s="87">
        <v>2.957570276878498E-4</v>
      </c>
    </row>
    <row r="5" spans="2:25" x14ac:dyDescent="0.25">
      <c r="C5" s="12" t="s">
        <v>9</v>
      </c>
      <c r="D5" s="61">
        <v>0.48350310325622547</v>
      </c>
      <c r="E5" s="62">
        <f>Tabelle810[[#This Row],[SVM]]/(24*3600)</f>
        <v>5.596100732132239E-6</v>
      </c>
      <c r="F5" s="61">
        <v>3.7606239318847504E-2</v>
      </c>
      <c r="G5" s="62">
        <f>Tabelle810[[#This Row],[NB]]/(24*3600)</f>
        <v>4.3525739952369795E-7</v>
      </c>
      <c r="H5" s="61">
        <v>4.6475379467010498</v>
      </c>
      <c r="I5" s="62">
        <f>Tabelle810[[#This Row],[CNN]]/(24*3600)</f>
        <v>5.3790948457188078E-5</v>
      </c>
      <c r="J5" s="61">
        <v>9.2549388408660889</v>
      </c>
      <c r="K5" s="62">
        <f>Tabelle810[[#This Row],[RNN]]/(24*3600)</f>
        <v>1.0711734769520936E-4</v>
      </c>
      <c r="L5" s="61">
        <v>186.54875040054321</v>
      </c>
      <c r="M5" s="62">
        <f>Tabelle810[[#This Row],[GBERT]]/(24*3600)</f>
        <v>2.1591290555618425E-3</v>
      </c>
      <c r="N5" s="61">
        <v>186.51246118545532</v>
      </c>
      <c r="O5" s="62">
        <f>Tabelle810[[#This Row],[GELECTRA]]/(24*3600)</f>
        <v>2.1587090414983256E-3</v>
      </c>
      <c r="P5" s="61">
        <v>63.859255313873291</v>
      </c>
      <c r="Q5" s="62">
        <f>Tabelle810[[#This Row],[MULTI]]/(24*3600)</f>
        <v>7.3911175131797786E-4</v>
      </c>
      <c r="R5" s="58"/>
      <c r="S5" s="85">
        <v>5.596100732132239E-6</v>
      </c>
      <c r="T5" s="85">
        <v>4.3525739952369795E-7</v>
      </c>
      <c r="U5" s="85">
        <v>5.3790948457188078E-5</v>
      </c>
      <c r="V5" s="85">
        <v>1.0711734769520936E-4</v>
      </c>
      <c r="W5" s="85">
        <v>2.1591290555618425E-3</v>
      </c>
      <c r="X5" s="85">
        <v>2.1587090414983256E-3</v>
      </c>
      <c r="Y5" s="87">
        <v>7.3911175131797786E-4</v>
      </c>
    </row>
    <row r="6" spans="2:25" x14ac:dyDescent="0.25">
      <c r="C6" s="12" t="s">
        <v>10</v>
      </c>
      <c r="D6" s="61">
        <v>0.1279990673065183</v>
      </c>
      <c r="E6" s="62">
        <f>Tabelle810[[#This Row],[SVM]]/(24*3600)</f>
        <v>1.4814706864180358E-6</v>
      </c>
      <c r="F6" s="61">
        <v>2.2063016891479201E-2</v>
      </c>
      <c r="G6" s="62">
        <f>Tabelle810[[#This Row],[NB]]/(24*3600)</f>
        <v>2.5535899179952776E-7</v>
      </c>
      <c r="H6" s="61">
        <v>3.3301825523376465</v>
      </c>
      <c r="I6" s="62">
        <f>Tabelle810[[#This Row],[CNN]]/(24*3600)</f>
        <v>3.8543779540944986E-5</v>
      </c>
      <c r="J6" s="61">
        <v>7.2525668144226074</v>
      </c>
      <c r="K6" s="62">
        <f>Tabelle810[[#This Row],[RNN]]/(24*3600)</f>
        <v>8.39417455372987E-5</v>
      </c>
      <c r="L6" s="61">
        <v>75.030252456665039</v>
      </c>
      <c r="M6" s="62">
        <f>Tabelle810[[#This Row],[GBERT]]/(24*3600)</f>
        <v>8.6840569972991945E-4</v>
      </c>
      <c r="N6" s="61">
        <v>75.132846593856812</v>
      </c>
      <c r="O6" s="62">
        <f>Tabelle810[[#This Row],[GELECTRA]]/(24*3600)</f>
        <v>8.6959313187334275E-4</v>
      </c>
      <c r="P6" s="61">
        <v>28.987951517105103</v>
      </c>
      <c r="Q6" s="62">
        <f>Tabelle810[[#This Row],[MULTI]]/(24*3600)</f>
        <v>3.3550869811464242E-4</v>
      </c>
      <c r="R6" s="58"/>
      <c r="S6" s="85">
        <v>1.4814706864180358E-6</v>
      </c>
      <c r="T6" s="85">
        <v>2.5535899179952776E-7</v>
      </c>
      <c r="U6" s="85">
        <v>3.8543779540944986E-5</v>
      </c>
      <c r="V6" s="85">
        <v>8.39417455372987E-5</v>
      </c>
      <c r="W6" s="85">
        <v>8.6840569972991945E-4</v>
      </c>
      <c r="X6" s="85">
        <v>8.6959313187334275E-4</v>
      </c>
      <c r="Y6" s="87">
        <v>3.3550869811464242E-4</v>
      </c>
    </row>
    <row r="7" spans="2:25" x14ac:dyDescent="0.25">
      <c r="B7" s="11" t="s">
        <v>48</v>
      </c>
      <c r="C7" s="63" t="s">
        <v>30</v>
      </c>
      <c r="D7" s="62"/>
      <c r="E7" s="62">
        <f t="shared" ref="E7:Q7" si="0">AVERAGE(E4:E6)</f>
        <v>2.5488022300932121E-6</v>
      </c>
      <c r="F7" s="62"/>
      <c r="G7" s="62">
        <f t="shared" si="0"/>
        <v>2.7180821807295949E-7</v>
      </c>
      <c r="H7" s="62"/>
      <c r="I7" s="62">
        <f t="shared" si="0"/>
        <v>5.0524106180226367E-5</v>
      </c>
      <c r="J7" s="62"/>
      <c r="K7" s="62">
        <f t="shared" si="0"/>
        <v>9.4783250932340272E-5</v>
      </c>
      <c r="L7" s="62"/>
      <c r="M7" s="62">
        <f t="shared" si="0"/>
        <v>1.2423613566307373E-3</v>
      </c>
      <c r="N7" s="62"/>
      <c r="O7" s="62">
        <f t="shared" si="0"/>
        <v>1.2429428845643997E-3</v>
      </c>
      <c r="P7" s="62"/>
      <c r="Q7" s="62">
        <f t="shared" si="0"/>
        <v>4.5679249237349004E-4</v>
      </c>
      <c r="R7" s="58"/>
      <c r="S7" s="85">
        <v>2.5488022300932121E-6</v>
      </c>
      <c r="T7" s="85">
        <v>2.7180821807295949E-7</v>
      </c>
      <c r="U7" s="85">
        <v>5.0524106180226367E-5</v>
      </c>
      <c r="V7" s="85">
        <v>9.4783250932340272E-5</v>
      </c>
      <c r="W7" s="85">
        <v>1.2423613566307373E-3</v>
      </c>
      <c r="X7" s="85">
        <v>1.2429428845643997E-3</v>
      </c>
      <c r="Y7" s="87">
        <v>4.5679249237349004E-4</v>
      </c>
    </row>
    <row r="8" spans="2:25" x14ac:dyDescent="0.25">
      <c r="C8" s="16" t="s">
        <v>11</v>
      </c>
      <c r="D8" s="68">
        <v>8.1857681274413813E-2</v>
      </c>
      <c r="E8" s="69">
        <f>Tabelle810[[#This Row],[SVM]]/(24*3600)</f>
        <v>9.4742686660201169E-7</v>
      </c>
      <c r="F8" s="68">
        <v>1.26733779907224E-2</v>
      </c>
      <c r="G8" s="69">
        <f>Tabelle810[[#This Row],[NB]]/(24*3600)</f>
        <v>1.466826156333611E-7</v>
      </c>
      <c r="H8" s="68">
        <v>3.0866882801055908</v>
      </c>
      <c r="I8" s="69">
        <f>Tabelle810[[#This Row],[CNN]]/(24*3600)</f>
        <v>3.5725558797518411E-5</v>
      </c>
      <c r="J8" s="68">
        <v>6.8986151218414307</v>
      </c>
      <c r="K8" s="69">
        <f>Tabelle810[[#This Row],[RNN]]/(24*3600)</f>
        <v>7.9845082428720268E-5</v>
      </c>
      <c r="L8" s="68">
        <v>69.138383626937866</v>
      </c>
      <c r="M8" s="69">
        <f>Tabelle810[[#This Row],[GBERT]]/(24*3600)</f>
        <v>8.0021277345992904E-4</v>
      </c>
      <c r="N8" s="68">
        <v>68.995823621749878</v>
      </c>
      <c r="O8" s="69">
        <f>Tabelle810[[#This Row],[GELECTRA]]/(24*3600)</f>
        <v>7.9856277339988282E-4</v>
      </c>
      <c r="P8" s="68">
        <v>27.415436983108521</v>
      </c>
      <c r="Q8" s="69">
        <f>Tabelle810[[#This Row],[MULTI]]/(24*3600)</f>
        <v>3.1730829841560785E-4</v>
      </c>
      <c r="R8" s="58"/>
      <c r="S8" s="86">
        <v>9.4742686660201169E-7</v>
      </c>
      <c r="T8" s="86">
        <v>1.466826156333611E-7</v>
      </c>
      <c r="U8" s="86">
        <v>3.5725558797518411E-5</v>
      </c>
      <c r="V8" s="86">
        <v>7.9845082428720268E-5</v>
      </c>
      <c r="W8" s="86">
        <v>8.0021277345992904E-4</v>
      </c>
      <c r="X8" s="86">
        <v>7.9856277339988282E-4</v>
      </c>
      <c r="Y8" s="88">
        <v>3.1730829841560785E-4</v>
      </c>
    </row>
    <row r="9" spans="2:25" x14ac:dyDescent="0.25">
      <c r="B9" s="58"/>
      <c r="C9" s="16" t="s">
        <v>12</v>
      </c>
      <c r="D9" s="68">
        <v>51.908096075057983</v>
      </c>
      <c r="E9" s="69">
        <f>Tabelle810[[#This Row],[SVM]]/(24*3600)</f>
        <v>6.0078814901687479E-4</v>
      </c>
      <c r="F9" s="68">
        <v>0.61913371086120583</v>
      </c>
      <c r="G9" s="69">
        <f>Tabelle810[[#This Row],[NB]]/(24*3600)</f>
        <v>7.1658994312639562E-6</v>
      </c>
      <c r="H9" s="68">
        <v>28.468307256698608</v>
      </c>
      <c r="I9" s="69">
        <f>Tabelle810[[#This Row],[CNN]]/(24*3600)</f>
        <v>3.2949429695253017E-4</v>
      </c>
      <c r="J9" s="68">
        <v>137.41810989379883</v>
      </c>
      <c r="K9" s="69">
        <f>Tabelle810[[#This Row],[RNN]]/(24*3600)</f>
        <v>1.590487383030079E-3</v>
      </c>
      <c r="L9" s="68">
        <v>2557.877055644989</v>
      </c>
      <c r="M9" s="69">
        <f>Tabelle810[[#This Row],[GBERT]]/(24*3600)</f>
        <v>2.9605058514409595E-2</v>
      </c>
      <c r="N9" s="68">
        <v>2558.6745128631592</v>
      </c>
      <c r="O9" s="69">
        <f>Tabelle810[[#This Row],[GELECTRA]]/(24*3600)</f>
        <v>2.9614288343323601E-2</v>
      </c>
      <c r="P9" s="68">
        <v>821.58891582489014</v>
      </c>
      <c r="Q9" s="69">
        <f>Tabelle810[[#This Row],[MULTI]]/(24*3600)</f>
        <v>9.5091309701954875E-3</v>
      </c>
      <c r="R9" s="58"/>
      <c r="S9" s="86">
        <v>6.0078814901687479E-4</v>
      </c>
      <c r="T9" s="86">
        <v>7.1658994312639562E-6</v>
      </c>
      <c r="U9" s="86">
        <v>3.2949429695253017E-4</v>
      </c>
      <c r="V9" s="86">
        <v>1.590487383030079E-3</v>
      </c>
      <c r="W9" s="86">
        <v>2.9605058514409595E-2</v>
      </c>
      <c r="X9" s="86">
        <v>2.9614288343323601E-2</v>
      </c>
      <c r="Y9" s="88">
        <v>9.5091309701954875E-3</v>
      </c>
    </row>
    <row r="10" spans="2:25" x14ac:dyDescent="0.25">
      <c r="B10" s="58"/>
      <c r="C10" s="16" t="s">
        <v>13</v>
      </c>
      <c r="D10" s="68">
        <v>0.63202309608459462</v>
      </c>
      <c r="E10" s="69">
        <f>Tabelle810[[#This Row],[SVM]]/(24*3600)</f>
        <v>7.3150821306087336E-6</v>
      </c>
      <c r="F10" s="68">
        <v>3.3811569213867E-2</v>
      </c>
      <c r="G10" s="69">
        <f>Tabelle810[[#This Row],[NB]]/(24*3600)</f>
        <v>3.9133760664197919E-7</v>
      </c>
      <c r="H10" s="68">
        <v>4.6085546016693115</v>
      </c>
      <c r="I10" s="69">
        <f>Tabelle810[[#This Row],[CNN]]/(24*3600)</f>
        <v>5.3339752334135547E-5</v>
      </c>
      <c r="J10" s="68">
        <v>9.2964684963226318</v>
      </c>
      <c r="K10" s="69">
        <f>Tabelle810[[#This Row],[RNN]]/(24*3600)</f>
        <v>1.0759801500373416E-4</v>
      </c>
      <c r="L10" s="68">
        <v>257.0741548538208</v>
      </c>
      <c r="M10" s="69">
        <f>Tabelle810[[#This Row],[GBERT]]/(24*3600)</f>
        <v>2.9753953108081111E-3</v>
      </c>
      <c r="N10" s="68">
        <v>256.98244023323059</v>
      </c>
      <c r="O10" s="69">
        <f>Tabelle810[[#This Row],[GELECTRA]]/(24*3600)</f>
        <v>2.9743337989957246E-3</v>
      </c>
      <c r="P10" s="68">
        <v>86.614774465560913</v>
      </c>
      <c r="Q10" s="69">
        <f>Tabelle810[[#This Row],[MULTI]]/(24*3600)</f>
        <v>1.0024858155736217E-3</v>
      </c>
      <c r="R10" s="58"/>
      <c r="S10" s="86">
        <v>7.3150821306087336E-6</v>
      </c>
      <c r="T10" s="86">
        <v>3.9133760664197919E-7</v>
      </c>
      <c r="U10" s="86">
        <v>5.3339752334135547E-5</v>
      </c>
      <c r="V10" s="86">
        <v>1.0759801500373416E-4</v>
      </c>
      <c r="W10" s="86">
        <v>2.9753953108081111E-3</v>
      </c>
      <c r="X10" s="86">
        <v>2.9743337989957246E-3</v>
      </c>
      <c r="Y10" s="88">
        <v>1.0024858155736217E-3</v>
      </c>
    </row>
    <row r="11" spans="2:25" x14ac:dyDescent="0.25">
      <c r="B11" s="58"/>
      <c r="C11" s="70" t="s">
        <v>31</v>
      </c>
      <c r="D11" s="69"/>
      <c r="E11" s="69">
        <f t="shared" ref="E11" si="1">AVERAGE(E8:E10)</f>
        <v>2.0301688600469518E-4</v>
      </c>
      <c r="F11" s="69"/>
      <c r="G11" s="69">
        <f t="shared" ref="G11" si="2">AVERAGE(G8:G10)</f>
        <v>2.5679732178464324E-6</v>
      </c>
      <c r="H11" s="69"/>
      <c r="I11" s="69">
        <f t="shared" ref="I11" si="3">AVERAGE(I8:I10)</f>
        <v>1.395198693613947E-4</v>
      </c>
      <c r="J11" s="69"/>
      <c r="K11" s="69">
        <f t="shared" ref="K11" si="4">AVERAGE(K8:K10)</f>
        <v>5.9264349348751117E-4</v>
      </c>
      <c r="L11" s="69"/>
      <c r="M11" s="69">
        <f t="shared" ref="M11" si="5">AVERAGE(M8:M10)</f>
        <v>1.1126888866225879E-2</v>
      </c>
      <c r="N11" s="69"/>
      <c r="O11" s="69">
        <f t="shared" ref="O11" si="6">AVERAGE(O8:O10)</f>
        <v>1.112906163857307E-2</v>
      </c>
      <c r="P11" s="69"/>
      <c r="Q11" s="69">
        <f t="shared" ref="Q11" si="7">AVERAGE(Q8:Q10)</f>
        <v>3.6096416947282387E-3</v>
      </c>
      <c r="R11" s="58"/>
      <c r="S11" s="86">
        <v>2.0301688600469518E-4</v>
      </c>
      <c r="T11" s="86">
        <v>2.5679732178464324E-6</v>
      </c>
      <c r="U11" s="86">
        <v>1.395198693613947E-4</v>
      </c>
      <c r="V11" s="86">
        <v>5.9264349348751117E-4</v>
      </c>
      <c r="W11" s="86">
        <v>1.1126888866225879E-2</v>
      </c>
      <c r="X11" s="86">
        <v>1.112906163857307E-2</v>
      </c>
      <c r="Y11" s="88">
        <v>3.6096416947282387E-3</v>
      </c>
    </row>
    <row r="12" spans="2:25" x14ac:dyDescent="0.25">
      <c r="B12" s="58"/>
      <c r="C12" s="12" t="s">
        <v>14</v>
      </c>
      <c r="D12" s="61">
        <v>0.74639987945556618</v>
      </c>
      <c r="E12" s="62">
        <f>Tabelle810[[#This Row],[SVM]]/(24*3600)</f>
        <v>8.6388874936986834E-6</v>
      </c>
      <c r="F12" s="61">
        <v>3.5921096801757597E-2</v>
      </c>
      <c r="G12" s="62">
        <f>Tabelle810[[#This Row],[NB]]/(24*3600)</f>
        <v>4.1575343520552775E-7</v>
      </c>
      <c r="H12" s="61">
        <v>4.960676908493042</v>
      </c>
      <c r="I12" s="62">
        <f>Tabelle810[[#This Row],[CNN]]/(24*3600)</f>
        <v>5.7415241996447246E-5</v>
      </c>
      <c r="J12" s="61">
        <v>9.083665132522583</v>
      </c>
      <c r="K12" s="62">
        <f>Tabelle810[[#This Row],[RNN]]/(24*3600)</f>
        <v>1.0513501310790027E-4</v>
      </c>
      <c r="L12" s="61">
        <v>272.3714804649353</v>
      </c>
      <c r="M12" s="62">
        <f>Tabelle810[[#This Row],[GBERT]]/(24*3600)</f>
        <v>3.1524476905663806E-3</v>
      </c>
      <c r="N12" s="61">
        <v>272.92480325698853</v>
      </c>
      <c r="O12" s="62">
        <f>Tabelle810[[#This Row],[GELECTRA]]/(24*3600)</f>
        <v>3.1588518895484781E-3</v>
      </c>
      <c r="P12" s="61">
        <v>92.658058643341064</v>
      </c>
      <c r="Q12" s="62">
        <f>Tabelle810[[#This Row],[MULTI]]/(24*3600)</f>
        <v>1.0724312342979289E-3</v>
      </c>
      <c r="R12" s="58"/>
      <c r="S12" s="85">
        <v>8.6388874936986834E-6</v>
      </c>
      <c r="T12" s="85">
        <v>4.1575343520552775E-7</v>
      </c>
      <c r="U12" s="85">
        <v>5.7415241996447246E-5</v>
      </c>
      <c r="V12" s="85">
        <v>1.0513501310790027E-4</v>
      </c>
      <c r="W12" s="85">
        <v>3.1524476905663806E-3</v>
      </c>
      <c r="X12" s="85">
        <v>3.1588518895484781E-3</v>
      </c>
      <c r="Y12" s="87">
        <v>1.0724312342979289E-3</v>
      </c>
    </row>
    <row r="13" spans="2:25" x14ac:dyDescent="0.25">
      <c r="B13" s="58"/>
      <c r="C13" s="12" t="s">
        <v>15</v>
      </c>
      <c r="D13" s="61">
        <v>2.7795314788818002E-2</v>
      </c>
      <c r="E13" s="62">
        <f>Tabelle810[[#This Row],[SVM]]/(24*3600)</f>
        <v>3.2170503227798612E-7</v>
      </c>
      <c r="F13" s="61">
        <v>8.0728530883786998E-3</v>
      </c>
      <c r="G13" s="62">
        <f>Tabelle810[[#This Row],[NB]]/(24*3600)</f>
        <v>9.3435799634012726E-8</v>
      </c>
      <c r="H13" s="61">
        <v>2.8117387294769287</v>
      </c>
      <c r="I13" s="62">
        <f>Tabelle810[[#This Row],[CNN]]/(24*3600)</f>
        <v>3.2543272331908899E-5</v>
      </c>
      <c r="J13" s="61">
        <v>6.350468635559082</v>
      </c>
      <c r="K13" s="62">
        <f>Tabelle810[[#This Row],[RNN]]/(24*3600)</f>
        <v>7.3500794393044927E-5</v>
      </c>
      <c r="L13" s="61">
        <v>47.373172998428345</v>
      </c>
      <c r="M13" s="62">
        <f>Tabelle810[[#This Row],[GBERT]]/(24*3600)</f>
        <v>5.4830061340773546E-4</v>
      </c>
      <c r="N13" s="61">
        <v>47.203082323074341</v>
      </c>
      <c r="O13" s="62">
        <f>Tabelle810[[#This Row],[GELECTRA]]/(24*3600)</f>
        <v>5.4633197133187891E-4</v>
      </c>
      <c r="P13" s="61">
        <v>20.376755475997925</v>
      </c>
      <c r="Q13" s="62">
        <f>Tabelle810[[#This Row],[MULTI]]/(24*3600)</f>
        <v>2.358420772684945E-4</v>
      </c>
      <c r="R13" s="58"/>
      <c r="S13" s="85">
        <v>3.2170503227798612E-7</v>
      </c>
      <c r="T13" s="85">
        <v>9.3435799634012726E-8</v>
      </c>
      <c r="U13" s="85">
        <v>3.2543272331908899E-5</v>
      </c>
      <c r="V13" s="85">
        <v>7.3500794393044927E-5</v>
      </c>
      <c r="W13" s="85">
        <v>5.4830061340773546E-4</v>
      </c>
      <c r="X13" s="85">
        <v>5.4633197133187891E-4</v>
      </c>
      <c r="Y13" s="87">
        <v>2.358420772684945E-4</v>
      </c>
    </row>
    <row r="14" spans="2:25" x14ac:dyDescent="0.25">
      <c r="B14" s="58"/>
      <c r="C14" s="12" t="s">
        <v>16</v>
      </c>
      <c r="D14" s="61">
        <v>1.1866967678070068</v>
      </c>
      <c r="E14" s="62">
        <f>Tabelle810[[#This Row],[SVM]]/(24*3600)</f>
        <v>1.3734916294062578E-5</v>
      </c>
      <c r="F14" s="61">
        <v>9.6795558929442985E-2</v>
      </c>
      <c r="G14" s="62">
        <f>Tabelle810[[#This Row],[NB]]/(24*3600)</f>
        <v>1.1203189690907752E-6</v>
      </c>
      <c r="H14" s="61">
        <v>7.2520911693572998</v>
      </c>
      <c r="I14" s="62">
        <f>Tabelle810[[#This Row],[CNN]]/(24*3600)</f>
        <v>8.3936240386079861E-5</v>
      </c>
      <c r="J14" s="61">
        <v>12.561530590057373</v>
      </c>
      <c r="K14" s="62">
        <f>Tabelle810[[#This Row],[RNN]]/(24*3600)</f>
        <v>1.4538808553307144E-4</v>
      </c>
      <c r="L14" s="61">
        <v>509.08224678039551</v>
      </c>
      <c r="M14" s="62">
        <f>Tabelle810[[#This Row],[GBERT]]/(24*3600)</f>
        <v>5.8921556340323557E-3</v>
      </c>
      <c r="N14" s="61">
        <v>509.49984908103943</v>
      </c>
      <c r="O14" s="62">
        <f>Tabelle810[[#This Row],[GELECTRA]]/(24*3600)</f>
        <v>5.8969889939935122E-3</v>
      </c>
      <c r="P14" s="61">
        <v>167.39080429077148</v>
      </c>
      <c r="Q14" s="62">
        <f>Tabelle810[[#This Row],[MULTI]]/(24*3600)</f>
        <v>1.9373935681802255E-3</v>
      </c>
      <c r="R14" s="58"/>
      <c r="S14" s="85">
        <v>1.3734916294062578E-5</v>
      </c>
      <c r="T14" s="85">
        <v>1.1203189690907752E-6</v>
      </c>
      <c r="U14" s="85">
        <v>8.3936240386079861E-5</v>
      </c>
      <c r="V14" s="85">
        <v>1.4538808553307144E-4</v>
      </c>
      <c r="W14" s="85">
        <v>5.8921556340323557E-3</v>
      </c>
      <c r="X14" s="85">
        <v>5.8969889939935122E-3</v>
      </c>
      <c r="Y14" s="87">
        <v>1.9373935681802255E-3</v>
      </c>
    </row>
    <row r="15" spans="2:25" x14ac:dyDescent="0.25">
      <c r="B15" s="58"/>
      <c r="C15" s="63" t="s">
        <v>32</v>
      </c>
      <c r="D15" s="62"/>
      <c r="E15" s="62">
        <f t="shared" ref="E15" si="8">AVERAGE(E12:E14)</f>
        <v>7.5651696066797499E-6</v>
      </c>
      <c r="F15" s="62"/>
      <c r="G15" s="62">
        <f t="shared" ref="G15" si="9">AVERAGE(G12:G14)</f>
        <v>5.4316940131010523E-7</v>
      </c>
      <c r="H15" s="62"/>
      <c r="I15" s="62">
        <f t="shared" ref="I15" si="10">AVERAGE(I12:I14)</f>
        <v>5.7964918238145333E-5</v>
      </c>
      <c r="J15" s="62"/>
      <c r="K15" s="62">
        <f t="shared" ref="K15" si="11">AVERAGE(K12:K14)</f>
        <v>1.0800796434467222E-4</v>
      </c>
      <c r="L15" s="62"/>
      <c r="M15" s="62">
        <f t="shared" ref="M15" si="12">AVERAGE(M12:M14)</f>
        <v>3.1976346460021571E-3</v>
      </c>
      <c r="N15" s="62"/>
      <c r="O15" s="62">
        <f t="shared" ref="O15" si="13">AVERAGE(O12:O14)</f>
        <v>3.2007242849579564E-3</v>
      </c>
      <c r="P15" s="62"/>
      <c r="Q15" s="62">
        <f t="shared" ref="Q15" si="14">AVERAGE(Q12:Q14)</f>
        <v>1.0818889599155496E-3</v>
      </c>
      <c r="R15" s="58"/>
      <c r="S15" s="85">
        <v>7.5651696066797499E-6</v>
      </c>
      <c r="T15" s="85">
        <v>5.4316940131010523E-7</v>
      </c>
      <c r="U15" s="85">
        <v>5.7964918238145333E-5</v>
      </c>
      <c r="V15" s="85">
        <v>1.0800796434467222E-4</v>
      </c>
      <c r="W15" s="85">
        <v>3.1976346460021571E-3</v>
      </c>
      <c r="X15" s="85">
        <v>3.2007242849579564E-3</v>
      </c>
      <c r="Y15" s="87">
        <v>1.0818889599155496E-3</v>
      </c>
    </row>
    <row r="16" spans="2:25" x14ac:dyDescent="0.25">
      <c r="B16" s="58"/>
      <c r="C16" s="16" t="s">
        <v>17</v>
      </c>
      <c r="D16" s="68">
        <v>0.69399023056030251</v>
      </c>
      <c r="E16" s="69">
        <f>Tabelle810[[#This Row],[SVM]]/(24*3600)</f>
        <v>8.0322943351886872E-6</v>
      </c>
      <c r="F16" s="68">
        <v>6.3129901885985995E-2</v>
      </c>
      <c r="G16" s="69">
        <f>Tabelle810[[#This Row],[NB]]/(24*3600)</f>
        <v>7.3067016071743046E-7</v>
      </c>
      <c r="H16" s="68">
        <v>3.9414374828338623</v>
      </c>
      <c r="I16" s="69">
        <f>Tabelle810[[#This Row],[CNN]]/(24*3600)</f>
        <v>4.5618489384651187E-5</v>
      </c>
      <c r="J16" s="68">
        <v>10.583614349365234</v>
      </c>
      <c r="K16" s="69">
        <f>Tabelle810[[#This Row],[RNN]]/(24*3600)</f>
        <v>1.224955364509865E-4</v>
      </c>
      <c r="L16" s="68">
        <v>184.10629987716675</v>
      </c>
      <c r="M16" s="69">
        <f>Tabelle810[[#This Row],[GBERT]]/(24*3600)</f>
        <v>2.1308599522820225E-3</v>
      </c>
      <c r="N16" s="68">
        <v>184.92880988121033</v>
      </c>
      <c r="O16" s="69">
        <f>Tabelle810[[#This Row],[GELECTRA]]/(24*3600)</f>
        <v>2.1403797439954898E-3</v>
      </c>
      <c r="P16" s="68">
        <v>64.370871782302856</v>
      </c>
      <c r="Q16" s="69">
        <f>Tabelle810[[#This Row],[MULTI]]/(24*3600)</f>
        <v>7.4503323822109788E-4</v>
      </c>
      <c r="R16" s="58"/>
      <c r="S16" s="86">
        <v>8.0322943351886872E-6</v>
      </c>
      <c r="T16" s="86">
        <v>7.3067016071743046E-7</v>
      </c>
      <c r="U16" s="86">
        <v>4.5618489384651187E-5</v>
      </c>
      <c r="V16" s="86">
        <v>1.224955364509865E-4</v>
      </c>
      <c r="W16" s="86">
        <v>2.1308599522820225E-3</v>
      </c>
      <c r="X16" s="86">
        <v>2.1403797439954898E-3</v>
      </c>
      <c r="Y16" s="88">
        <v>7.4503323822109788E-4</v>
      </c>
    </row>
    <row r="17" spans="2:25" x14ac:dyDescent="0.25">
      <c r="B17" s="58"/>
      <c r="C17" s="16" t="s">
        <v>25</v>
      </c>
      <c r="D17" s="68">
        <v>3008.5303058624268</v>
      </c>
      <c r="E17" s="69">
        <f>Tabelle810[[#This Row],[SVM]]/(24*3600)</f>
        <v>3.4820952614148457E-2</v>
      </c>
      <c r="F17" s="68">
        <v>1.959216833114624</v>
      </c>
      <c r="G17" s="69">
        <f>Tabelle810[[#This Row],[NB]]/(24*3600)</f>
        <v>2.2676120753641482E-5</v>
      </c>
      <c r="H17" s="68">
        <v>211.42425131797791</v>
      </c>
      <c r="I17" s="69">
        <f>Tabelle810[[#This Row],[CNN]]/(24*3600)</f>
        <v>2.4470399458099293E-3</v>
      </c>
      <c r="J17" s="68">
        <v>1205.6636874675751</v>
      </c>
      <c r="K17" s="69">
        <f>Tabelle810[[#This Row],[RNN]]/(24*3600)</f>
        <v>1.3954440827171007E-2</v>
      </c>
      <c r="L17" s="68">
        <v>20958.641907691956</v>
      </c>
      <c r="M17" s="69">
        <f>Tabelle810[[#This Row],[GBERT]]/(24*3600)</f>
        <v>0.24257687393161986</v>
      </c>
      <c r="N17" s="68">
        <v>21018.139161586761</v>
      </c>
      <c r="O17" s="69">
        <f>Tabelle810[[#This Row],[GELECTRA]]/(24*3600)</f>
        <v>0.24326549955540233</v>
      </c>
      <c r="P17" s="68">
        <v>6701.6575672626495</v>
      </c>
      <c r="Q17" s="69">
        <f>Tabelle810[[#This Row],[MULTI]]/(24*3600)</f>
        <v>7.7565481102576966E-2</v>
      </c>
      <c r="R17" s="58"/>
      <c r="S17" s="86">
        <v>3.4820952614148457E-2</v>
      </c>
      <c r="T17" s="86">
        <v>2.2676120753641482E-5</v>
      </c>
      <c r="U17" s="86">
        <v>2.4470399458099293E-3</v>
      </c>
      <c r="V17" s="86">
        <v>1.3954440827171007E-2</v>
      </c>
      <c r="W17" s="86">
        <v>0.24257687393161986</v>
      </c>
      <c r="X17" s="86">
        <v>0.24326549955540233</v>
      </c>
      <c r="Y17" s="88">
        <v>7.7565481102576966E-2</v>
      </c>
    </row>
    <row r="18" spans="2:25" x14ac:dyDescent="0.25">
      <c r="B18" s="58"/>
      <c r="C18" s="16" t="s">
        <v>18</v>
      </c>
      <c r="D18" s="68">
        <v>1.66316819190979</v>
      </c>
      <c r="E18" s="69">
        <f>Tabelle810[[#This Row],[SVM]]/(24*3600)</f>
        <v>1.9249631850807754E-5</v>
      </c>
      <c r="F18" s="68">
        <v>6.7778587341308399E-2</v>
      </c>
      <c r="G18" s="69">
        <f>Tabelle810[[#This Row],[NB]]/(24*3600)</f>
        <v>7.8447439052440278E-7</v>
      </c>
      <c r="H18" s="68">
        <v>5.4619734287261963</v>
      </c>
      <c r="I18" s="69">
        <f>Tabelle810[[#This Row],[CNN]]/(24*3600)</f>
        <v>6.3217285054701348E-5</v>
      </c>
      <c r="J18" s="68">
        <v>10.383210182189941</v>
      </c>
      <c r="K18" s="69">
        <f>Tabelle810[[#This Row],[RNN]]/(24*3600)</f>
        <v>1.2017604377534654E-4</v>
      </c>
      <c r="L18" s="68">
        <v>319.57413125038147</v>
      </c>
      <c r="M18" s="69">
        <f>Tabelle810[[#This Row],[GBERT]]/(24*3600)</f>
        <v>3.6987746672497855E-3</v>
      </c>
      <c r="N18" s="68">
        <v>319.82724523544312</v>
      </c>
      <c r="O18" s="69">
        <f>Tabelle810[[#This Row],[GELECTRA]]/(24*3600)</f>
        <v>3.701704227262073E-3</v>
      </c>
      <c r="P18" s="68">
        <v>106.72905969619751</v>
      </c>
      <c r="Q18" s="69">
        <f>Tabelle810[[#This Row],[MULTI]]/(24*3600)</f>
        <v>1.2352900427800638E-3</v>
      </c>
      <c r="R18" s="58"/>
      <c r="S18" s="86">
        <v>1.9249631850807754E-5</v>
      </c>
      <c r="T18" s="86">
        <v>7.8447439052440278E-7</v>
      </c>
      <c r="U18" s="86">
        <v>6.3217285054701348E-5</v>
      </c>
      <c r="V18" s="86">
        <v>1.2017604377534654E-4</v>
      </c>
      <c r="W18" s="86">
        <v>3.6987746672497855E-3</v>
      </c>
      <c r="X18" s="86">
        <v>3.701704227262073E-3</v>
      </c>
      <c r="Y18" s="88">
        <v>1.2352900427800638E-3</v>
      </c>
    </row>
    <row r="19" spans="2:25" x14ac:dyDescent="0.25">
      <c r="B19" s="58"/>
      <c r="C19" s="16" t="s">
        <v>26</v>
      </c>
      <c r="D19" s="68">
        <v>5174.3130695819855</v>
      </c>
      <c r="E19" s="69">
        <f>Tabelle810[[#This Row],[SVM]]/(24*3600)</f>
        <v>5.9887882749791496E-2</v>
      </c>
      <c r="F19" s="68">
        <v>9.0054206848144531</v>
      </c>
      <c r="G19" s="69">
        <f>Tabelle810[[#This Row],[NB]]/(24*3600)</f>
        <v>1.0422940607424135E-4</v>
      </c>
      <c r="H19" s="68">
        <v>254.70526194572449</v>
      </c>
      <c r="I19" s="69">
        <f>Tabelle810[[#This Row],[CNN]]/(24*3600)</f>
        <v>2.9479775688162554E-3</v>
      </c>
      <c r="J19" s="68">
        <v>1378.6329357624054</v>
      </c>
      <c r="K19" s="69">
        <f>Tabelle810[[#This Row],[RNN]]/(24*3600)</f>
        <v>1.5956399719472283E-2</v>
      </c>
      <c r="L19" s="68">
        <v>16787.645553827286</v>
      </c>
      <c r="M19" s="69">
        <f>Tabelle810[[#This Row],[GBERT]]/(24*3600)</f>
        <v>0.19430145316929728</v>
      </c>
      <c r="N19" s="68">
        <v>16823.403517007828</v>
      </c>
      <c r="O19" s="69">
        <f>Tabelle810[[#This Row],[GELECTRA]]/(24*3600)</f>
        <v>0.1947153184838869</v>
      </c>
      <c r="P19" s="68">
        <v>5352.3602249622345</v>
      </c>
      <c r="Q19" s="69">
        <f>Tabelle810[[#This Row],[MULTI]]/(24*3600)</f>
        <v>6.1948613714840679E-2</v>
      </c>
      <c r="R19" s="58"/>
      <c r="S19" s="86">
        <v>5.9887882749791496E-2</v>
      </c>
      <c r="T19" s="86">
        <v>1.0422940607424135E-4</v>
      </c>
      <c r="U19" s="86">
        <v>2.9479775688162554E-3</v>
      </c>
      <c r="V19" s="86">
        <v>1.5956399719472283E-2</v>
      </c>
      <c r="W19" s="86">
        <v>0.19430145316929728</v>
      </c>
      <c r="X19" s="86">
        <v>0.1947153184838869</v>
      </c>
      <c r="Y19" s="88">
        <v>6.1948613714840679E-2</v>
      </c>
    </row>
    <row r="20" spans="2:25" x14ac:dyDescent="0.25">
      <c r="B20" s="58"/>
      <c r="C20" s="16" t="s">
        <v>27</v>
      </c>
      <c r="D20" s="68">
        <v>30012.616653203964</v>
      </c>
      <c r="E20" s="69">
        <f>Tabelle810[[#This Row],[SVM]]/(24*3600)</f>
        <v>0.34736824830097179</v>
      </c>
      <c r="F20" s="68">
        <v>12.557675361633301</v>
      </c>
      <c r="G20" s="69">
        <f>Tabelle810[[#This Row],[NB]]/(24*3600)</f>
        <v>1.4534346483371875E-4</v>
      </c>
      <c r="H20" s="68">
        <v>396.13384628295898</v>
      </c>
      <c r="I20" s="69">
        <f>Tabelle810[[#This Row],[CNN]]/(24*3600)</f>
        <v>4.5848824801268404E-3</v>
      </c>
      <c r="J20" s="68">
        <v>1695.491569519043</v>
      </c>
      <c r="K20" s="69">
        <f>Tabelle810[[#This Row],[RNN]]/(24*3600)</f>
        <v>1.9623745017581518E-2</v>
      </c>
      <c r="L20" s="68">
        <v>21402.303350925446</v>
      </c>
      <c r="M20" s="69">
        <f>Tabelle810[[#This Row],[GBERT]]/(24*3600)</f>
        <v>0.24771184433941487</v>
      </c>
      <c r="N20" s="68">
        <v>21413.142607927322</v>
      </c>
      <c r="O20" s="69">
        <f>Tabelle810[[#This Row],[GELECTRA]]/(24*3600)</f>
        <v>0.24783729870286253</v>
      </c>
      <c r="P20" s="68">
        <v>6809.5271189212799</v>
      </c>
      <c r="Q20" s="69">
        <f>Tabelle810[[#This Row],[MULTI]]/(24*3600)</f>
        <v>7.881397128381111E-2</v>
      </c>
      <c r="R20" s="58"/>
      <c r="S20" s="86">
        <v>0.34736824830097179</v>
      </c>
      <c r="T20" s="86">
        <v>1.4534346483371875E-4</v>
      </c>
      <c r="U20" s="86">
        <v>4.5848824801268404E-3</v>
      </c>
      <c r="V20" s="86">
        <v>1.9623745017581518E-2</v>
      </c>
      <c r="W20" s="86">
        <v>0.24771184433941487</v>
      </c>
      <c r="X20" s="86">
        <v>0.24783729870286253</v>
      </c>
      <c r="Y20" s="88">
        <v>7.881397128381111E-2</v>
      </c>
    </row>
    <row r="21" spans="2:25" x14ac:dyDescent="0.25">
      <c r="C21" s="70" t="s">
        <v>34</v>
      </c>
      <c r="D21" s="69"/>
      <c r="E21" s="69">
        <f t="shared" ref="E21" si="15">AVERAGE(E18:E20)</f>
        <v>0.13575846022753804</v>
      </c>
      <c r="F21" s="69"/>
      <c r="G21" s="69">
        <f t="shared" ref="G21" si="16">AVERAGE(G18:G20)</f>
        <v>8.345244843282817E-5</v>
      </c>
      <c r="H21" s="69"/>
      <c r="I21" s="69">
        <f t="shared" ref="I21" si="17">AVERAGE(I18:I20)</f>
        <v>2.5320257779992655E-3</v>
      </c>
      <c r="J21" s="69"/>
      <c r="K21" s="69">
        <f t="shared" ref="K21" si="18">AVERAGE(K18:K20)</f>
        <v>1.1900106926943049E-2</v>
      </c>
      <c r="L21" s="69"/>
      <c r="M21" s="69">
        <f t="shared" ref="M21" si="19">AVERAGE(M18:M20)</f>
        <v>0.14857069072532067</v>
      </c>
      <c r="N21" s="69"/>
      <c r="O21" s="69">
        <f t="shared" ref="O21" si="20">AVERAGE(O18:O20)</f>
        <v>0.14875144047133718</v>
      </c>
      <c r="P21" s="69"/>
      <c r="Q21" s="69">
        <f t="shared" ref="Q21" si="21">AVERAGE(Q18:Q20)</f>
        <v>4.7332625013810616E-2</v>
      </c>
      <c r="R21" s="58"/>
      <c r="S21" s="86">
        <v>0.13575846022753804</v>
      </c>
      <c r="T21" s="86">
        <v>8.345244843282817E-5</v>
      </c>
      <c r="U21" s="86">
        <v>2.5320257779992655E-3</v>
      </c>
      <c r="V21" s="86">
        <v>1.1900106926943049E-2</v>
      </c>
      <c r="W21" s="86">
        <v>0.14857069072532067</v>
      </c>
      <c r="X21" s="86">
        <v>0.14875144047133718</v>
      </c>
      <c r="Y21" s="88">
        <v>4.7332625013810616E-2</v>
      </c>
    </row>
    <row r="22" spans="2:25" x14ac:dyDescent="0.25">
      <c r="C22" s="12" t="s">
        <v>19</v>
      </c>
      <c r="D22" s="61">
        <v>4.7783308029174805</v>
      </c>
      <c r="E22" s="62">
        <f>Tabelle810[[#This Row],[SVM]]/(24*3600)</f>
        <v>5.5304754663396767E-5</v>
      </c>
      <c r="F22" s="61">
        <v>7.6074838638305498E-2</v>
      </c>
      <c r="G22" s="62">
        <f>Tabelle810[[#This Row],[NB]]/(24*3600)</f>
        <v>8.8049581757298025E-7</v>
      </c>
      <c r="H22" s="61">
        <v>9.7901620864868182</v>
      </c>
      <c r="I22" s="62">
        <f>Tabelle810[[#This Row],[CNN]]/(24*3600)</f>
        <v>1.1331206118619003E-4</v>
      </c>
      <c r="J22" s="61">
        <v>14.935956954956055</v>
      </c>
      <c r="K22" s="62">
        <f>Tabelle810[[#This Row],[RNN]]/(24*3600)</f>
        <v>1.7286987216384324E-4</v>
      </c>
      <c r="L22" s="61">
        <v>860.7826828956604</v>
      </c>
      <c r="M22" s="62">
        <f>Tabelle810[[#This Row],[GBERT]]/(24*3600)</f>
        <v>9.9627625335145884E-3</v>
      </c>
      <c r="N22" s="61">
        <v>860.27082848548889</v>
      </c>
      <c r="O22" s="62">
        <f>Tabelle810[[#This Row],[GELECTRA]]/(24*3600)</f>
        <v>9.9568382926561207E-3</v>
      </c>
      <c r="P22" s="61">
        <v>301.93481588363647</v>
      </c>
      <c r="Q22" s="62">
        <f>Tabelle810[[#This Row],[MULTI]]/(24*3600)</f>
        <v>3.4946159245791259E-3</v>
      </c>
      <c r="R22" s="58"/>
      <c r="S22" s="85">
        <v>5.5304754663396767E-5</v>
      </c>
      <c r="T22" s="85">
        <v>8.8049581757298025E-7</v>
      </c>
      <c r="U22" s="85">
        <v>1.1331206118619003E-4</v>
      </c>
      <c r="V22" s="85">
        <v>1.7286987216384324E-4</v>
      </c>
      <c r="W22" s="85">
        <v>9.9627625335145884E-3</v>
      </c>
      <c r="X22" s="85">
        <v>9.9568382926561207E-3</v>
      </c>
      <c r="Y22" s="87">
        <v>3.4946159245791259E-3</v>
      </c>
    </row>
    <row r="23" spans="2:25" x14ac:dyDescent="0.25">
      <c r="C23" s="12" t="s">
        <v>20</v>
      </c>
      <c r="D23" s="61">
        <v>16.530038356781006</v>
      </c>
      <c r="E23" s="62">
        <f>Tabelle810[[#This Row],[SVM]]/(24*3600)</f>
        <v>1.9131988838866904E-4</v>
      </c>
      <c r="F23" s="61">
        <v>0.13532090187072732</v>
      </c>
      <c r="G23" s="62">
        <f>Tabelle810[[#This Row],[NB]]/(24*3600)</f>
        <v>1.5662141420223068E-6</v>
      </c>
      <c r="H23" s="61">
        <v>15.012099504470825</v>
      </c>
      <c r="I23" s="62">
        <f>Tabelle810[[#This Row],[CNN]]/(24*3600)</f>
        <v>1.7375115167211604E-4</v>
      </c>
      <c r="J23" s="61">
        <v>21.954472780227661</v>
      </c>
      <c r="K23" s="62">
        <f>Tabelle810[[#This Row],[RNN]]/(24*3600)</f>
        <v>2.541026942155979E-4</v>
      </c>
      <c r="L23" s="61">
        <v>1474.6679010391235</v>
      </c>
      <c r="M23" s="62">
        <f>Tabelle810[[#This Row],[GBERT]]/(24*3600)</f>
        <v>1.7067915521286153E-2</v>
      </c>
      <c r="N23" s="61">
        <v>1473.0694174766541</v>
      </c>
      <c r="O23" s="62">
        <f>Tabelle810[[#This Row],[GELECTRA]]/(24*3600)</f>
        <v>1.704941455412794E-2</v>
      </c>
      <c r="P23" s="61">
        <v>475.56311106681824</v>
      </c>
      <c r="Q23" s="62">
        <f>Tabelle810[[#This Row],[MULTI]]/(24*3600)</f>
        <v>5.5042026743844707E-3</v>
      </c>
      <c r="R23" s="58"/>
      <c r="S23" s="85">
        <v>1.9131988838866904E-4</v>
      </c>
      <c r="T23" s="85">
        <v>1.5662141420223068E-6</v>
      </c>
      <c r="U23" s="85">
        <v>1.7375115167211604E-4</v>
      </c>
      <c r="V23" s="85">
        <v>2.541026942155979E-4</v>
      </c>
      <c r="W23" s="85">
        <v>1.7067915521286153E-2</v>
      </c>
      <c r="X23" s="85">
        <v>1.704941455412794E-2</v>
      </c>
      <c r="Y23" s="87">
        <v>5.5042026743844707E-3</v>
      </c>
    </row>
    <row r="24" spans="2:25" x14ac:dyDescent="0.25">
      <c r="C24" s="12" t="s">
        <v>21</v>
      </c>
      <c r="D24" s="61">
        <v>0.28886914253234852</v>
      </c>
      <c r="E24" s="62">
        <f>Tabelle810[[#This Row],[SVM]]/(24*3600)</f>
        <v>3.3433928533836634E-6</v>
      </c>
      <c r="F24" s="61">
        <v>2.1006822586059404E-2</v>
      </c>
      <c r="G24" s="62">
        <f>Tabelle810[[#This Row],[NB]]/(24*3600)</f>
        <v>2.4313452067198381E-7</v>
      </c>
      <c r="H24" s="61">
        <v>4.1049089431762695</v>
      </c>
      <c r="I24" s="62">
        <f>Tabelle810[[#This Row],[CNN]]/(24*3600)</f>
        <v>4.7510520175651269E-5</v>
      </c>
      <c r="J24" s="61">
        <v>8.1164321899414063</v>
      </c>
      <c r="K24" s="62">
        <f>Tabelle810[[#This Row],[RNN]]/(24*3600)</f>
        <v>9.3940187383581089E-5</v>
      </c>
      <c r="L24" s="61">
        <v>189.96526169776917</v>
      </c>
      <c r="M24" s="62">
        <f>Tabelle810[[#This Row],[GBERT]]/(24*3600)</f>
        <v>2.1986720103908466E-3</v>
      </c>
      <c r="N24" s="61">
        <v>190.12036728858948</v>
      </c>
      <c r="O24" s="62">
        <f>Tabelle810[[#This Row],[GELECTRA]]/(24*3600)</f>
        <v>2.2004672139883043E-3</v>
      </c>
      <c r="P24" s="61">
        <v>65.834935426712036</v>
      </c>
      <c r="Q24" s="62">
        <f>Tabelle810[[#This Row],[MULTI]]/(24*3600)</f>
        <v>7.619784192906486E-4</v>
      </c>
      <c r="S24" s="85">
        <v>3.3433928533836634E-6</v>
      </c>
      <c r="T24" s="85">
        <v>2.4313452067198381E-7</v>
      </c>
      <c r="U24" s="85">
        <v>4.7510520175651269E-5</v>
      </c>
      <c r="V24" s="85">
        <v>9.3940187383581089E-5</v>
      </c>
      <c r="W24" s="85">
        <v>2.1986720103908466E-3</v>
      </c>
      <c r="X24" s="85">
        <v>2.2004672139883043E-3</v>
      </c>
      <c r="Y24" s="87">
        <v>7.619784192906486E-4</v>
      </c>
    </row>
    <row r="25" spans="2:25" x14ac:dyDescent="0.25">
      <c r="C25" s="12" t="s">
        <v>22</v>
      </c>
      <c r="D25" s="61">
        <v>718.13995122909546</v>
      </c>
      <c r="E25" s="62">
        <f>Tabelle810[[#This Row],[SVM]]/(24*3600)</f>
        <v>8.3118049910774934E-3</v>
      </c>
      <c r="F25" s="61">
        <v>0.72108483314514138</v>
      </c>
      <c r="G25" s="62">
        <f>Tabelle810[[#This Row],[NB]]/(24*3600)</f>
        <v>8.3458892725132105E-6</v>
      </c>
      <c r="H25" s="61">
        <v>81.542815923690796</v>
      </c>
      <c r="I25" s="62">
        <f>Tabelle810[[#This Row],[CNN]]/(24*3600)</f>
        <v>9.4378259170938418E-4</v>
      </c>
      <c r="J25" s="61">
        <v>279.85441136360168</v>
      </c>
      <c r="K25" s="62">
        <f>Tabelle810[[#This Row],[RNN]]/(24*3600)</f>
        <v>3.2390556870787231E-3</v>
      </c>
      <c r="L25" s="61">
        <v>8460.4720406532288</v>
      </c>
      <c r="M25" s="62">
        <f>Tabelle810[[#This Row],[GBERT]]/(24*3600)</f>
        <v>9.7922130100153104E-2</v>
      </c>
      <c r="N25" s="61">
        <v>8473.0652010440826</v>
      </c>
      <c r="O25" s="62">
        <f>Tabelle810[[#This Row],[GELECTRA]]/(24*3600)</f>
        <v>9.8067884271343553E-2</v>
      </c>
      <c r="P25" s="61">
        <v>2703.8663132190704</v>
      </c>
      <c r="Q25" s="62">
        <f>Tabelle810[[#This Row],[MULTI]]/(24*3600)</f>
        <v>3.1294748995591093E-2</v>
      </c>
      <c r="S25" s="85">
        <v>8.3118049910774934E-3</v>
      </c>
      <c r="T25" s="85">
        <v>8.3458892725132105E-6</v>
      </c>
      <c r="U25" s="85">
        <v>9.4378259170938418E-4</v>
      </c>
      <c r="V25" s="85">
        <v>3.2390556870787231E-3</v>
      </c>
      <c r="W25" s="85">
        <v>9.7922130100153104E-2</v>
      </c>
      <c r="X25" s="85">
        <v>9.8067884271343553E-2</v>
      </c>
      <c r="Y25" s="87">
        <v>3.1294748995591093E-2</v>
      </c>
    </row>
    <row r="26" spans="2:25" x14ac:dyDescent="0.25">
      <c r="C26" s="12" t="s">
        <v>23</v>
      </c>
      <c r="D26" s="61">
        <v>4.8499584197997797E-2</v>
      </c>
      <c r="E26" s="62">
        <f>Tabelle810[[#This Row],[SVM]]/(24*3600)</f>
        <v>5.6133778006941897E-7</v>
      </c>
      <c r="F26" s="61">
        <v>8.4969997406003014E-3</v>
      </c>
      <c r="G26" s="62">
        <f>Tabelle810[[#This Row],[NB]]/(24*3600)</f>
        <v>9.8344904405096082E-8</v>
      </c>
      <c r="H26" s="61">
        <v>3.0588483810424805</v>
      </c>
      <c r="I26" s="62">
        <f>Tabelle810[[#This Row],[CNN]]/(24*3600)</f>
        <v>3.5403337743547227E-5</v>
      </c>
      <c r="J26" s="61">
        <v>6.5757350921630859</v>
      </c>
      <c r="K26" s="62">
        <f>Tabelle810[[#This Row],[RNN]]/(24*3600)</f>
        <v>7.6108045048183862E-5</v>
      </c>
      <c r="L26" s="61">
        <v>62.230339527130127</v>
      </c>
      <c r="M26" s="62">
        <f>Tabelle810[[#This Row],[GBERT]]/(24*3600)</f>
        <v>7.2025855934178392E-4</v>
      </c>
      <c r="N26" s="61">
        <v>61.627392292022705</v>
      </c>
      <c r="O26" s="62">
        <f>Tabelle810[[#This Row],[GELECTRA]]/(24*3600)</f>
        <v>7.1328000337989245E-4</v>
      </c>
      <c r="P26" s="61">
        <v>24.731863737106323</v>
      </c>
      <c r="Q26" s="62">
        <f>Tabelle810[[#This Row],[MULTI]]/(24*3600)</f>
        <v>2.8624842288317505E-4</v>
      </c>
      <c r="S26" s="85">
        <v>5.6133778006941897E-7</v>
      </c>
      <c r="T26" s="85">
        <v>9.8344904405096082E-8</v>
      </c>
      <c r="U26" s="85">
        <v>3.5403337743547227E-5</v>
      </c>
      <c r="V26" s="85">
        <v>7.6108045048183862E-5</v>
      </c>
      <c r="W26" s="85">
        <v>7.2025855934178392E-4</v>
      </c>
      <c r="X26" s="85">
        <v>7.1328000337989245E-4</v>
      </c>
      <c r="Y26" s="87">
        <v>2.8624842288317505E-4</v>
      </c>
    </row>
    <row r="27" spans="2:25" x14ac:dyDescent="0.25">
      <c r="C27" s="64" t="s">
        <v>24</v>
      </c>
      <c r="D27" s="65">
        <v>0.24984908103942838</v>
      </c>
      <c r="E27" s="66">
        <f>Tabelle810[[#This Row],[SVM]]/(24*3600)</f>
        <v>2.8917717712896804E-6</v>
      </c>
      <c r="F27" s="65">
        <v>2.1558523178100402E-2</v>
      </c>
      <c r="G27" s="66">
        <f>Tabelle810[[#This Row],[NB]]/(24*3600)</f>
        <v>2.495199441909769E-7</v>
      </c>
      <c r="H27" s="65">
        <v>3.6599593162536621</v>
      </c>
      <c r="I27" s="66">
        <f>Tabelle810[[#This Row],[CNN]]/(24*3600)</f>
        <v>4.2360640234417383E-5</v>
      </c>
      <c r="J27" s="65">
        <v>8.0211541652679443</v>
      </c>
      <c r="K27" s="66">
        <f>Tabelle810[[#This Row],[RNN]]/(24*3600)</f>
        <v>9.2837432468378985E-5</v>
      </c>
      <c r="L27" s="65">
        <v>155.44452142715454</v>
      </c>
      <c r="M27" s="66">
        <f>Tabelle810[[#This Row],[GBERT]]/(24*3600)</f>
        <v>1.7991264054068813E-3</v>
      </c>
      <c r="N27" s="65">
        <v>154.11185002326965</v>
      </c>
      <c r="O27" s="66">
        <f>Tabelle810[[#This Row],[GELECTRA]]/(24*3600)</f>
        <v>1.7837019678619173E-3</v>
      </c>
      <c r="P27" s="61">
        <v>55.022249937057495</v>
      </c>
      <c r="Q27" s="66">
        <f>Tabelle810[[#This Row],[MULTI]]/(24*3600)</f>
        <v>6.3683159649372098E-4</v>
      </c>
      <c r="S27" s="85">
        <v>2.8917717712896804E-6</v>
      </c>
      <c r="T27" s="85">
        <v>2.495199441909769E-7</v>
      </c>
      <c r="U27" s="85">
        <v>4.2360640234417383E-5</v>
      </c>
      <c r="V27" s="85">
        <v>9.2837432468378985E-5</v>
      </c>
      <c r="W27" s="85">
        <v>1.7991264054068813E-3</v>
      </c>
      <c r="X27" s="85">
        <v>1.7837019678619173E-3</v>
      </c>
      <c r="Y27" s="87">
        <v>6.3683159649372098E-4</v>
      </c>
    </row>
    <row r="28" spans="2:25" x14ac:dyDescent="0.25">
      <c r="C28" s="67" t="s">
        <v>33</v>
      </c>
      <c r="D28" s="62"/>
      <c r="E28" s="62">
        <f t="shared" ref="E28" si="22">AVERAGE(E25:E27)</f>
        <v>2.771752700209617E-3</v>
      </c>
      <c r="F28" s="62"/>
      <c r="G28" s="62">
        <f t="shared" ref="G28" si="23">AVERAGE(G25:G27)</f>
        <v>2.8979180403697617E-6</v>
      </c>
      <c r="H28" s="62"/>
      <c r="I28" s="62">
        <f t="shared" ref="I28" si="24">AVERAGE(I25:I27)</f>
        <v>3.4051552322911623E-4</v>
      </c>
      <c r="J28" s="62"/>
      <c r="K28" s="62">
        <f t="shared" ref="K28" si="25">AVERAGE(K25:K27)</f>
        <v>1.1360003881984288E-3</v>
      </c>
      <c r="L28" s="62"/>
      <c r="M28" s="62">
        <f t="shared" ref="M28" si="26">AVERAGE(M25:M27)</f>
        <v>3.3480505021633925E-2</v>
      </c>
      <c r="N28" s="62"/>
      <c r="O28" s="62">
        <f t="shared" ref="O28" si="27">AVERAGE(O25:O27)</f>
        <v>3.3521622080861783E-2</v>
      </c>
      <c r="P28" s="62"/>
      <c r="Q28" s="62">
        <f t="shared" ref="Q28" si="28">AVERAGE(Q25:Q27)</f>
        <v>1.0739276338322662E-2</v>
      </c>
      <c r="S28" s="85">
        <v>2.771752700209617E-3</v>
      </c>
      <c r="T28" s="85">
        <v>2.8979180403697617E-6</v>
      </c>
      <c r="U28" s="85">
        <v>3.4051552322911623E-4</v>
      </c>
      <c r="V28" s="85">
        <v>1.1360003881984288E-3</v>
      </c>
      <c r="W28" s="85">
        <v>3.3480505021633925E-2</v>
      </c>
      <c r="X28" s="85">
        <v>3.3521622080861783E-2</v>
      </c>
      <c r="Y28" s="87">
        <v>1.0739276338322662E-2</v>
      </c>
    </row>
    <row r="31" spans="2:25" x14ac:dyDescent="0.25">
      <c r="C31" s="152" t="s">
        <v>47</v>
      </c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</row>
    <row r="32" spans="2:25" x14ac:dyDescent="0.25">
      <c r="B32" s="11" t="s">
        <v>46</v>
      </c>
      <c r="C32" t="s">
        <v>0</v>
      </c>
      <c r="D32" s="1" t="s">
        <v>1</v>
      </c>
      <c r="E32" s="1" t="s">
        <v>38</v>
      </c>
      <c r="F32" s="1" t="s">
        <v>2</v>
      </c>
      <c r="G32" s="1" t="s">
        <v>39</v>
      </c>
      <c r="H32" s="1" t="s">
        <v>3</v>
      </c>
      <c r="I32" s="1" t="s">
        <v>40</v>
      </c>
      <c r="J32" s="1" t="s">
        <v>4</v>
      </c>
      <c r="K32" s="1" t="s">
        <v>41</v>
      </c>
      <c r="L32" s="1" t="s">
        <v>5</v>
      </c>
      <c r="M32" s="1" t="s">
        <v>42</v>
      </c>
      <c r="N32" s="1" t="s">
        <v>6</v>
      </c>
      <c r="O32" s="1" t="s">
        <v>43</v>
      </c>
      <c r="P32" s="2" t="s">
        <v>7</v>
      </c>
      <c r="Q32" s="60" t="s">
        <v>44</v>
      </c>
      <c r="S32" s="82" t="s">
        <v>38</v>
      </c>
      <c r="T32" s="82" t="s">
        <v>39</v>
      </c>
      <c r="U32" s="82" t="s">
        <v>40</v>
      </c>
      <c r="V32" s="82" t="s">
        <v>41</v>
      </c>
      <c r="W32" s="82" t="s">
        <v>42</v>
      </c>
      <c r="X32" s="82" t="s">
        <v>43</v>
      </c>
      <c r="Y32" s="83" t="s">
        <v>44</v>
      </c>
    </row>
    <row r="33" spans="2:25" x14ac:dyDescent="0.25">
      <c r="C33" s="12" t="s">
        <v>8</v>
      </c>
      <c r="D33" s="61">
        <v>0.11952233314514139</v>
      </c>
      <c r="E33" s="62">
        <f>Tabelle8107[[#This Row],[SVM]]/(24*3600)</f>
        <v>1.3833603373280253E-6</v>
      </c>
      <c r="F33" s="61">
        <v>1.7253398895263498E-2</v>
      </c>
      <c r="G33" s="62">
        <f>Tabelle8107[[#This Row],[NB]]/(24*3600)</f>
        <v>1.9969211684332753E-7</v>
      </c>
      <c r="H33" s="61">
        <v>5.2042911052703857</v>
      </c>
      <c r="I33" s="62">
        <f>Tabelle8107[[#This Row],[CNN]]/(24*3600)</f>
        <v>6.0234850755444282E-5</v>
      </c>
      <c r="J33" s="61">
        <v>8.5779650211334229</v>
      </c>
      <c r="K33" s="62">
        <f>Tabelle8107[[#This Row],[RNN]]/(24*3600)</f>
        <v>9.928200255941461E-5</v>
      </c>
      <c r="L33" s="61">
        <v>96.796771764755249</v>
      </c>
      <c r="M33" s="62">
        <f>Tabelle8107[[#This Row],[GBERT]]/(24*3600)</f>
        <v>1.120333006536519E-3</v>
      </c>
      <c r="N33" s="61">
        <v>98.352042436599731</v>
      </c>
      <c r="O33" s="62">
        <f>Tabelle8107[[#This Row],[GELECTRA]]/(24*3600)</f>
        <v>1.138333824497682E-3</v>
      </c>
      <c r="P33" s="61">
        <v>37.169612407684326</v>
      </c>
      <c r="Q33" s="62">
        <f>Tabelle8107[[#This Row],[MULTI]]/(24*3600)</f>
        <v>4.3020384731116116E-4</v>
      </c>
      <c r="S33" s="85">
        <v>1.3833603373280253E-6</v>
      </c>
      <c r="T33" s="85">
        <v>1.9969211684332753E-7</v>
      </c>
      <c r="U33" s="85">
        <v>6.0234850755444282E-5</v>
      </c>
      <c r="V33" s="85">
        <v>9.928200255941461E-5</v>
      </c>
      <c r="W33" s="85">
        <v>1.120333006536519E-3</v>
      </c>
      <c r="X33" s="85">
        <v>1.138333824497682E-3</v>
      </c>
      <c r="Y33" s="87">
        <v>4.3020384731116116E-4</v>
      </c>
    </row>
    <row r="34" spans="2:25" x14ac:dyDescent="0.25">
      <c r="C34" s="12" t="s">
        <v>9</v>
      </c>
      <c r="D34" s="61">
        <v>0.80875778198242165</v>
      </c>
      <c r="E34" s="62">
        <f>Tabelle8107[[#This Row],[SVM]]/(24*3600)</f>
        <v>9.3606224766483991E-6</v>
      </c>
      <c r="F34" s="61">
        <v>4.0644407272338499E-2</v>
      </c>
      <c r="G34" s="62">
        <f>Tabelle8107[[#This Row],[NB]]/(24*3600)</f>
        <v>4.7042138046688078E-7</v>
      </c>
      <c r="H34" s="61">
        <v>4.4139764308929443</v>
      </c>
      <c r="I34" s="62">
        <f>Tabelle8107[[#This Row],[CNN]]/(24*3600)</f>
        <v>5.108769017237204E-5</v>
      </c>
      <c r="J34" s="61">
        <v>10.063971757888794</v>
      </c>
      <c r="K34" s="62">
        <f>Tabelle8107[[#This Row],[RNN]]/(24*3600)</f>
        <v>1.1648115460519437E-4</v>
      </c>
      <c r="L34" s="61">
        <v>225.96856021881104</v>
      </c>
      <c r="M34" s="62">
        <f>Tabelle8107[[#This Row],[GBERT]]/(24*3600)</f>
        <v>2.615376854384387E-3</v>
      </c>
      <c r="N34" s="61">
        <v>227.20949697494507</v>
      </c>
      <c r="O34" s="62">
        <f>Tabelle8107[[#This Row],[GELECTRA]]/(24*3600)</f>
        <v>2.6297395483211236E-3</v>
      </c>
      <c r="P34" s="61">
        <v>76.120654106140137</v>
      </c>
      <c r="Q34" s="62">
        <f>Tabelle8107[[#This Row],[MULTI]]/(24*3600)</f>
        <v>8.8102608919143682E-4</v>
      </c>
      <c r="S34" s="85">
        <v>9.3606224766483991E-6</v>
      </c>
      <c r="T34" s="85">
        <v>4.7042138046688078E-7</v>
      </c>
      <c r="U34" s="85">
        <v>5.108769017237204E-5</v>
      </c>
      <c r="V34" s="85">
        <v>1.1648115460519437E-4</v>
      </c>
      <c r="W34" s="85">
        <v>2.615376854384387E-3</v>
      </c>
      <c r="X34" s="85">
        <v>2.6297395483211236E-3</v>
      </c>
      <c r="Y34" s="87">
        <v>8.8102608919143682E-4</v>
      </c>
    </row>
    <row r="35" spans="2:25" x14ac:dyDescent="0.25">
      <c r="B35" s="11" t="s">
        <v>48</v>
      </c>
      <c r="C35" s="63" t="s">
        <v>30</v>
      </c>
      <c r="D35" s="61"/>
      <c r="E35" s="62">
        <f>AVERAGE(E33:E34)</f>
        <v>5.3719914069882121E-6</v>
      </c>
      <c r="F35" s="61"/>
      <c r="G35" s="62">
        <f>AVERAGE(G33:G34)</f>
        <v>3.3505674865510417E-7</v>
      </c>
      <c r="H35" s="61"/>
      <c r="I35" s="62">
        <f>AVERAGE(I33:I34)</f>
        <v>5.5661270463908161E-5</v>
      </c>
      <c r="J35" s="61"/>
      <c r="K35" s="62">
        <f>AVERAGE(K33:K34)</f>
        <v>1.0788157858230448E-4</v>
      </c>
      <c r="L35" s="61"/>
      <c r="M35" s="62">
        <f>AVERAGE(M33:M34)</f>
        <v>1.867854930460453E-3</v>
      </c>
      <c r="N35" s="61"/>
      <c r="O35" s="62">
        <f>AVERAGE(O33:O34)</f>
        <v>1.8840366864094028E-3</v>
      </c>
      <c r="P35" s="61"/>
      <c r="Q35" s="62">
        <f>AVERAGE(Q33:Q34)</f>
        <v>6.5561496825129902E-4</v>
      </c>
      <c r="S35" s="85">
        <v>5.3719914069882121E-6</v>
      </c>
      <c r="T35" s="85">
        <v>3.3505674865510417E-7</v>
      </c>
      <c r="U35" s="85">
        <v>5.5661270463908161E-5</v>
      </c>
      <c r="V35" s="85">
        <v>1.0788157858230448E-4</v>
      </c>
      <c r="W35" s="85">
        <v>1.867854930460453E-3</v>
      </c>
      <c r="X35" s="85">
        <v>1.8840366864094028E-3</v>
      </c>
      <c r="Y35" s="87">
        <v>6.5561496825129902E-4</v>
      </c>
    </row>
    <row r="36" spans="2:25" x14ac:dyDescent="0.25">
      <c r="C36" s="16" t="s">
        <v>11</v>
      </c>
      <c r="D36" s="68">
        <v>0.14633274078369121</v>
      </c>
      <c r="E36" s="69">
        <f>Tabelle8107[[#This Row],[SVM]]/(24*3600)</f>
        <v>1.6936659812927224E-6</v>
      </c>
      <c r="F36" s="68">
        <v>1.80985927581786E-2</v>
      </c>
      <c r="G36" s="69">
        <f>Tabelle8107[[#This Row],[NB]]/(24*3600)</f>
        <v>2.0947445321965972E-7</v>
      </c>
      <c r="H36" s="68">
        <v>3.0579323768615723</v>
      </c>
      <c r="I36" s="69">
        <f>Tabelle8107[[#This Row],[CNN]]/(24*3600)</f>
        <v>3.5392735843305236E-5</v>
      </c>
      <c r="J36" s="68">
        <v>7.1139974594116211</v>
      </c>
      <c r="K36" s="69">
        <f>Tabelle8107[[#This Row],[RNN]]/(24*3600)</f>
        <v>8.2337933558004875E-5</v>
      </c>
      <c r="L36" s="68">
        <v>96.080056190490723</v>
      </c>
      <c r="M36" s="69">
        <f>Tabelle8107[[#This Row],[GBERT]]/(24*3600)</f>
        <v>1.112037687389939E-3</v>
      </c>
      <c r="N36" s="68">
        <v>96.22694730758667</v>
      </c>
      <c r="O36" s="69">
        <f>Tabelle8107[[#This Row],[GELECTRA]]/(24*3600)</f>
        <v>1.1137378160600308E-3</v>
      </c>
      <c r="P36" s="68">
        <v>35.803576469421387</v>
      </c>
      <c r="Q36" s="69">
        <f>Tabelle8107[[#This Row],[MULTI]]/(24*3600)</f>
        <v>4.1439324617385863E-4</v>
      </c>
      <c r="S36" s="86">
        <v>1.6936659812927224E-6</v>
      </c>
      <c r="T36" s="86">
        <v>2.0947445321965972E-7</v>
      </c>
      <c r="U36" s="86">
        <v>3.5392735843305236E-5</v>
      </c>
      <c r="V36" s="86">
        <v>8.2337933558004875E-5</v>
      </c>
      <c r="W36" s="86">
        <v>1.112037687389939E-3</v>
      </c>
      <c r="X36" s="86">
        <v>1.1137378160600308E-3</v>
      </c>
      <c r="Y36" s="88">
        <v>4.1439324617385863E-4</v>
      </c>
    </row>
    <row r="37" spans="2:25" x14ac:dyDescent="0.25">
      <c r="C37" s="16" t="s">
        <v>12</v>
      </c>
      <c r="D37" s="68">
        <v>1100.5369327068329</v>
      </c>
      <c r="E37" s="69">
        <f>Tabelle8107[[#This Row],[SVM]]/(24*3600)</f>
        <v>1.2737695980403158E-2</v>
      </c>
      <c r="F37" s="68">
        <v>2.9988384246826172</v>
      </c>
      <c r="G37" s="69">
        <f>Tabelle8107[[#This Row],[NB]]/(24*3600)</f>
        <v>3.4708778063456221E-5</v>
      </c>
      <c r="H37" s="68">
        <v>159.45121550559998</v>
      </c>
      <c r="I37" s="69">
        <f>Tabelle8107[[#This Row],[CNN]]/(24*3600)</f>
        <v>1.8455001794629626E-3</v>
      </c>
      <c r="J37" s="68">
        <v>705.4154896736145</v>
      </c>
      <c r="K37" s="69">
        <f>Tabelle8107[[#This Row],[RNN]]/(24*3600)</f>
        <v>8.164531130481649E-3</v>
      </c>
      <c r="L37" s="68">
        <v>8058.7430109977722</v>
      </c>
      <c r="M37" s="69">
        <f>Tabelle8107[[#This Row],[GBERT]]/(24*3600)</f>
        <v>9.3272488553214961E-2</v>
      </c>
      <c r="N37" s="68">
        <v>8081.5904364585886</v>
      </c>
      <c r="O37" s="69">
        <f>Tabelle8107[[#This Row],[GELECTRA]]/(24*3600)</f>
        <v>9.3536926347900326E-2</v>
      </c>
      <c r="P37" s="68">
        <v>2570.264815568924</v>
      </c>
      <c r="Q37" s="69">
        <f>Tabelle8107[[#This Row],[MULTI]]/(24*3600)</f>
        <v>2.9748435365381066E-2</v>
      </c>
      <c r="S37" s="86">
        <v>1.2737695980403158E-2</v>
      </c>
      <c r="T37" s="86">
        <v>3.4708778063456221E-5</v>
      </c>
      <c r="U37" s="86">
        <v>1.8455001794629626E-3</v>
      </c>
      <c r="V37" s="86">
        <v>8.164531130481649E-3</v>
      </c>
      <c r="W37" s="86">
        <v>9.3272488553214961E-2</v>
      </c>
      <c r="X37" s="86">
        <v>9.3536926347900326E-2</v>
      </c>
      <c r="Y37" s="88">
        <v>2.9748435365381066E-2</v>
      </c>
    </row>
    <row r="38" spans="2:25" x14ac:dyDescent="0.25">
      <c r="B38" s="58"/>
      <c r="C38" s="16" t="s">
        <v>13</v>
      </c>
      <c r="D38" s="68">
        <v>2.2967920303344727</v>
      </c>
      <c r="E38" s="69">
        <f>Tabelle8107[[#This Row],[SVM]]/(24*3600)</f>
        <v>2.6583241091834176E-5</v>
      </c>
      <c r="F38" s="68">
        <v>5.2415370941161901E-2</v>
      </c>
      <c r="G38" s="69">
        <f>Tabelle8107[[#This Row],[NB]]/(24*3600)</f>
        <v>6.0665938589307755E-7</v>
      </c>
      <c r="H38" s="68">
        <v>6.4379169940948486</v>
      </c>
      <c r="I38" s="69">
        <f>Tabelle8107[[#This Row],[CNN]]/(24*3600)</f>
        <v>7.4512928172394081E-5</v>
      </c>
      <c r="J38" s="68">
        <v>11.687499046325684</v>
      </c>
      <c r="K38" s="69">
        <f>Tabelle8107[[#This Row],[RNN]]/(24*3600)</f>
        <v>1.3527197970284355E-4</v>
      </c>
      <c r="L38" s="68">
        <v>442.2965977191925</v>
      </c>
      <c r="M38" s="69">
        <f>Tabelle8107[[#This Row],[GBERT]]/(24*3600)</f>
        <v>5.1191735847128765E-3</v>
      </c>
      <c r="N38" s="68">
        <v>443.31403160095215</v>
      </c>
      <c r="O38" s="69">
        <f>Tabelle8107[[#This Row],[GELECTRA]]/(24*3600)</f>
        <v>5.1309494398258347E-3</v>
      </c>
      <c r="P38" s="68">
        <v>146.46537685394287</v>
      </c>
      <c r="Q38" s="69">
        <f>Tabelle8107[[#This Row],[MULTI]]/(24*3600)</f>
        <v>1.6952011209947092E-3</v>
      </c>
      <c r="S38" s="86">
        <v>2.6583241091834176E-5</v>
      </c>
      <c r="T38" s="86">
        <v>6.0665938589307755E-7</v>
      </c>
      <c r="U38" s="86">
        <v>7.4512928172394081E-5</v>
      </c>
      <c r="V38" s="86">
        <v>1.3527197970284355E-4</v>
      </c>
      <c r="W38" s="86">
        <v>5.1191735847128765E-3</v>
      </c>
      <c r="X38" s="86">
        <v>5.1309494398258347E-3</v>
      </c>
      <c r="Y38" s="88">
        <v>1.6952011209947092E-3</v>
      </c>
    </row>
    <row r="39" spans="2:25" x14ac:dyDescent="0.25">
      <c r="B39" s="58"/>
      <c r="C39" s="70" t="s">
        <v>31</v>
      </c>
      <c r="D39" s="68"/>
      <c r="E39" s="69">
        <f t="shared" ref="E39" si="29">AVERAGE(E36:E38)</f>
        <v>4.2553242958254288E-3</v>
      </c>
      <c r="F39" s="68"/>
      <c r="G39" s="69">
        <f t="shared" ref="G39" si="30">AVERAGE(G36:G38)</f>
        <v>1.1841637300856318E-5</v>
      </c>
      <c r="H39" s="68"/>
      <c r="I39" s="69">
        <f t="shared" ref="I39" si="31">AVERAGE(I36:I38)</f>
        <v>6.5180194782622075E-4</v>
      </c>
      <c r="J39" s="68"/>
      <c r="K39" s="69">
        <f t="shared" ref="K39" si="32">AVERAGE(K36:K38)</f>
        <v>2.7940470145808327E-3</v>
      </c>
      <c r="L39" s="68"/>
      <c r="M39" s="69">
        <f t="shared" ref="M39" si="33">AVERAGE(M36:M38)</f>
        <v>3.3167899941772591E-2</v>
      </c>
      <c r="N39" s="68"/>
      <c r="O39" s="69">
        <f t="shared" ref="O39" si="34">AVERAGE(O36:O38)</f>
        <v>3.3260537867928729E-2</v>
      </c>
      <c r="P39" s="68"/>
      <c r="Q39" s="69">
        <f t="shared" ref="Q39" si="35">AVERAGE(Q36:Q38)</f>
        <v>1.0619343244183212E-2</v>
      </c>
      <c r="S39" s="86">
        <v>4.2553242958254288E-3</v>
      </c>
      <c r="T39" s="86">
        <v>1.1841637300856318E-5</v>
      </c>
      <c r="U39" s="86">
        <v>6.5180194782622075E-4</v>
      </c>
      <c r="V39" s="86">
        <v>2.7940470145808327E-3</v>
      </c>
      <c r="W39" s="86">
        <v>3.3167899941772591E-2</v>
      </c>
      <c r="X39" s="86">
        <v>3.3260537867928729E-2</v>
      </c>
      <c r="Y39" s="88">
        <v>1.0619343244183212E-2</v>
      </c>
    </row>
    <row r="40" spans="2:25" x14ac:dyDescent="0.25">
      <c r="B40" s="58"/>
      <c r="C40" s="12" t="s">
        <v>14</v>
      </c>
      <c r="D40" s="61">
        <v>6.6763796806335449</v>
      </c>
      <c r="E40" s="62">
        <f>Tabelle8107[[#This Row],[SVM]]/(24*3600)</f>
        <v>7.7272912970295665E-5</v>
      </c>
      <c r="F40" s="61">
        <v>8.7095260620117007E-2</v>
      </c>
      <c r="G40" s="62">
        <f>Tabelle8107[[#This Row],[NB]]/(24*3600)</f>
        <v>1.0080469979180209E-6</v>
      </c>
      <c r="H40" s="61">
        <v>8.5345284938812256</v>
      </c>
      <c r="I40" s="62">
        <f>Tabelle8107[[#This Row],[CNN]]/(24*3600)</f>
        <v>9.8779264975477145E-5</v>
      </c>
      <c r="J40" s="61">
        <v>14.225626707077026</v>
      </c>
      <c r="K40" s="62">
        <f>Tabelle8107[[#This Row],[RNN]]/(24*3600)</f>
        <v>1.6464845725783597E-4</v>
      </c>
      <c r="L40" s="61">
        <v>712.61453175544739</v>
      </c>
      <c r="M40" s="62">
        <f>Tabelle8107[[#This Row],[GBERT]]/(24*3600)</f>
        <v>8.247853376799159E-3</v>
      </c>
      <c r="N40" s="61">
        <v>714.40964126586914</v>
      </c>
      <c r="O40" s="62">
        <f>Tabelle8107[[#This Row],[GELECTRA]]/(24*3600)</f>
        <v>8.2686301072438552E-3</v>
      </c>
      <c r="P40" s="61">
        <v>232.94193625450134</v>
      </c>
      <c r="Q40" s="62">
        <f>Tabelle8107[[#This Row],[MULTI]]/(24*3600)</f>
        <v>2.6960872251678395E-3</v>
      </c>
      <c r="S40" s="85">
        <v>7.7272912970295665E-5</v>
      </c>
      <c r="T40" s="85">
        <v>1.0080469979180209E-6</v>
      </c>
      <c r="U40" s="85">
        <v>9.8779264975477145E-5</v>
      </c>
      <c r="V40" s="85">
        <v>1.6464845725783597E-4</v>
      </c>
      <c r="W40" s="85">
        <v>8.247853376799159E-3</v>
      </c>
      <c r="X40" s="85">
        <v>8.2686301072438552E-3</v>
      </c>
      <c r="Y40" s="87">
        <v>2.6960872251678395E-3</v>
      </c>
    </row>
    <row r="41" spans="2:25" x14ac:dyDescent="0.25">
      <c r="B41" s="58"/>
      <c r="C41" s="12" t="s">
        <v>15</v>
      </c>
      <c r="D41" s="61">
        <v>0.86620187759399381</v>
      </c>
      <c r="E41" s="62">
        <f>Tabelle8107[[#This Row],[SVM]]/(24*3600)</f>
        <v>1.0025484694374929E-5</v>
      </c>
      <c r="F41" s="61">
        <v>3.4870386123657102E-2</v>
      </c>
      <c r="G41" s="62">
        <f>Tabelle8107[[#This Row],[NB]]/(24*3600)</f>
        <v>4.03592431986772E-7</v>
      </c>
      <c r="H41" s="61">
        <v>4.8214395046234131</v>
      </c>
      <c r="I41" s="62">
        <f>Tabelle8107[[#This Row],[CNN]]/(24*3600)</f>
        <v>5.5803697970178393E-5</v>
      </c>
      <c r="J41" s="61">
        <v>9.7174496650695801</v>
      </c>
      <c r="K41" s="62">
        <f>Tabelle8107[[#This Row],[RNN]]/(24*3600)</f>
        <v>1.1247048223460162E-4</v>
      </c>
      <c r="L41" s="61">
        <v>268.90341281890869</v>
      </c>
      <c r="M41" s="62">
        <f>Tabelle8107[[#This Row],[GBERT]]/(24*3600)</f>
        <v>3.1123080187373691E-3</v>
      </c>
      <c r="N41" s="61">
        <v>269.09426355361938</v>
      </c>
      <c r="O41" s="62">
        <f>Tabelle8107[[#This Row],[GELECTRA]]/(24*3600)</f>
        <v>3.1145169392780021E-3</v>
      </c>
      <c r="P41" s="61">
        <v>90.917429447174072</v>
      </c>
      <c r="Q41" s="62">
        <f>Tabelle8107[[#This Row],[MULTI]]/(24*3600)</f>
        <v>1.0522850630459962E-3</v>
      </c>
      <c r="S41" s="85">
        <v>1.0025484694374929E-5</v>
      </c>
      <c r="T41" s="85">
        <v>4.03592431986772E-7</v>
      </c>
      <c r="U41" s="85">
        <v>5.5803697970178393E-5</v>
      </c>
      <c r="V41" s="85">
        <v>1.1247048223460162E-4</v>
      </c>
      <c r="W41" s="85">
        <v>3.1123080187373691E-3</v>
      </c>
      <c r="X41" s="85">
        <v>3.1145169392780021E-3</v>
      </c>
      <c r="Y41" s="87">
        <v>1.0522850630459962E-3</v>
      </c>
    </row>
    <row r="42" spans="2:25" x14ac:dyDescent="0.25">
      <c r="B42" s="58"/>
      <c r="C42" s="12" t="s">
        <v>16</v>
      </c>
      <c r="D42" s="61">
        <v>17.548157691955566</v>
      </c>
      <c r="E42" s="62">
        <f>Tabelle8107[[#This Row],[SVM]]/(24*3600)</f>
        <v>2.0310367699022646E-4</v>
      </c>
      <c r="F42" s="61">
        <v>0.1994438171386716</v>
      </c>
      <c r="G42" s="62">
        <f>Tabelle8107[[#This Row],[NB]]/(24*3600)</f>
        <v>2.3083775131790694E-6</v>
      </c>
      <c r="H42" s="61">
        <v>11.79044771194458</v>
      </c>
      <c r="I42" s="62">
        <f>Tabelle8107[[#This Row],[CNN]]/(24*3600)</f>
        <v>1.3646351518454376E-4</v>
      </c>
      <c r="J42" s="61">
        <v>19.699654102325439</v>
      </c>
      <c r="K42" s="62">
        <f>Tabelle8107[[#This Row],[RNN]]/(24*3600)</f>
        <v>2.2800525581395185E-4</v>
      </c>
      <c r="L42" s="61">
        <v>1038.7060737609863</v>
      </c>
      <c r="M42" s="62">
        <f>Tabelle8107[[#This Row],[GBERT]]/(24*3600)</f>
        <v>1.2022061038900305E-2</v>
      </c>
      <c r="N42" s="61">
        <v>1039.4448096752167</v>
      </c>
      <c r="O42" s="62">
        <f>Tabelle8107[[#This Row],[GELECTRA]]/(24*3600)</f>
        <v>1.2030611223092786E-2</v>
      </c>
      <c r="P42" s="61">
        <v>337.83484721183777</v>
      </c>
      <c r="Q42" s="62">
        <f>Tabelle8107[[#This Row],[MULTI]]/(24*3600)</f>
        <v>3.9101255464333079E-3</v>
      </c>
      <c r="S42" s="85">
        <v>2.0310367699022646E-4</v>
      </c>
      <c r="T42" s="85">
        <v>2.3083775131790694E-6</v>
      </c>
      <c r="U42" s="85">
        <v>1.3646351518454376E-4</v>
      </c>
      <c r="V42" s="85">
        <v>2.2800525581395185E-4</v>
      </c>
      <c r="W42" s="85">
        <v>1.2022061038900305E-2</v>
      </c>
      <c r="X42" s="85">
        <v>1.2030611223092786E-2</v>
      </c>
      <c r="Y42" s="87">
        <v>3.9101255464333079E-3</v>
      </c>
    </row>
    <row r="43" spans="2:25" x14ac:dyDescent="0.25">
      <c r="B43" s="58"/>
      <c r="C43" s="63" t="s">
        <v>32</v>
      </c>
      <c r="D43" s="61"/>
      <c r="E43" s="62">
        <f t="shared" ref="E43" si="36">AVERAGE(E40:E42)</f>
        <v>9.6800691551632347E-5</v>
      </c>
      <c r="F43" s="61"/>
      <c r="G43" s="62">
        <f t="shared" ref="G43" si="37">AVERAGE(G40:G42)</f>
        <v>1.2400056476946208E-6</v>
      </c>
      <c r="H43" s="61"/>
      <c r="I43" s="62">
        <f t="shared" ref="I43" si="38">AVERAGE(I40:I42)</f>
        <v>9.7015492710066423E-5</v>
      </c>
      <c r="J43" s="61"/>
      <c r="K43" s="62">
        <f t="shared" ref="K43" si="39">AVERAGE(K40:K42)</f>
        <v>1.6837473176879649E-4</v>
      </c>
      <c r="L43" s="61"/>
      <c r="M43" s="62">
        <f t="shared" ref="M43" si="40">AVERAGE(M40:M42)</f>
        <v>7.7940741448122783E-3</v>
      </c>
      <c r="N43" s="61"/>
      <c r="O43" s="62">
        <f t="shared" ref="O43" si="41">AVERAGE(O40:O42)</f>
        <v>7.8045860898715473E-3</v>
      </c>
      <c r="P43" s="61"/>
      <c r="Q43" s="62">
        <f t="shared" ref="Q43" si="42">AVERAGE(Q40:Q42)</f>
        <v>2.5528326115490476E-3</v>
      </c>
      <c r="S43" s="85">
        <v>9.6800691551632347E-5</v>
      </c>
      <c r="T43" s="85">
        <v>1.2400056476946208E-6</v>
      </c>
      <c r="U43" s="85">
        <v>9.7015492710066423E-5</v>
      </c>
      <c r="V43" s="85">
        <v>1.6837473176879649E-4</v>
      </c>
      <c r="W43" s="85">
        <v>7.7940741448122783E-3</v>
      </c>
      <c r="X43" s="85">
        <v>7.8045860898715473E-3</v>
      </c>
      <c r="Y43" s="87">
        <v>2.5528326115490476E-3</v>
      </c>
    </row>
    <row r="44" spans="2:25" x14ac:dyDescent="0.25">
      <c r="B44" s="58"/>
      <c r="C44" s="16" t="s">
        <v>17</v>
      </c>
      <c r="D44" s="68">
        <v>1.2183661460876465</v>
      </c>
      <c r="E44" s="69">
        <f>Tabelle8107[[#This Row],[SVM]]/(24*3600)</f>
        <v>1.4101460024162575E-5</v>
      </c>
      <c r="F44" s="68">
        <v>6.7474842071533009E-2</v>
      </c>
      <c r="G44" s="69">
        <f>Tabelle8107[[#This Row],[NB]]/(24*3600)</f>
        <v>7.809588202723728E-7</v>
      </c>
      <c r="H44" s="68">
        <v>3.9599919319152832</v>
      </c>
      <c r="I44" s="69">
        <f>Tabelle8107[[#This Row],[CNN]]/(24*3600)</f>
        <v>4.5833239952723184E-5</v>
      </c>
      <c r="J44" s="68">
        <v>11.177705526351929</v>
      </c>
      <c r="K44" s="69">
        <f>Tabelle8107[[#This Row],[RNN]]/(24*3600)</f>
        <v>1.2937159174018436E-4</v>
      </c>
      <c r="L44" s="68">
        <v>193.16689038276672</v>
      </c>
      <c r="M44" s="69">
        <f>Tabelle8107[[#This Row],[GBERT]]/(24*3600)</f>
        <v>2.2357278979486888E-3</v>
      </c>
      <c r="N44" s="68">
        <v>193.3891019821167</v>
      </c>
      <c r="O44" s="69">
        <f>Tabelle8107[[#This Row],[GELECTRA]]/(24*3600)</f>
        <v>2.2382997914596838E-3</v>
      </c>
      <c r="P44" s="68">
        <v>66.665183067321777</v>
      </c>
      <c r="Q44" s="69">
        <f>Tabelle8107[[#This Row],[MULTI]]/(24*3600)</f>
        <v>7.7158776698289095E-4</v>
      </c>
      <c r="S44" s="86">
        <v>1.4101460024162575E-5</v>
      </c>
      <c r="T44" s="86">
        <v>7.809588202723728E-7</v>
      </c>
      <c r="U44" s="86">
        <v>4.5833239952723184E-5</v>
      </c>
      <c r="V44" s="86">
        <v>1.2937159174018436E-4</v>
      </c>
      <c r="W44" s="86">
        <v>2.2357278979486888E-3</v>
      </c>
      <c r="X44" s="86">
        <v>2.2382997914596838E-3</v>
      </c>
      <c r="Y44" s="88">
        <v>7.7158776698289095E-4</v>
      </c>
    </row>
    <row r="45" spans="2:25" x14ac:dyDescent="0.25">
      <c r="B45" s="58"/>
      <c r="C45" s="16" t="s">
        <v>25</v>
      </c>
      <c r="D45" s="68">
        <v>5770.4155566692352</v>
      </c>
      <c r="E45" s="69">
        <f>Tabelle8107[[#This Row],[SVM]]/(24*3600)</f>
        <v>6.6787217091079112E-2</v>
      </c>
      <c r="F45" s="68">
        <v>2.069796085357666</v>
      </c>
      <c r="G45" s="69">
        <f>Tabelle8107[[#This Row],[NB]]/(24*3600)</f>
        <v>2.3955973210158173E-5</v>
      </c>
      <c r="H45" s="68">
        <v>177.30656599998474</v>
      </c>
      <c r="I45" s="69">
        <f>Tabelle8107[[#This Row],[CNN]]/(24*3600)</f>
        <v>2.0521593287035271E-3</v>
      </c>
      <c r="J45" s="68">
        <v>378.12267518043518</v>
      </c>
      <c r="K45" s="69">
        <f>Tabelle8107[[#This Row],[RNN]]/(24*3600)</f>
        <v>4.3764198516254068E-3</v>
      </c>
      <c r="L45" s="68">
        <v>20924.509232759476</v>
      </c>
      <c r="M45" s="69">
        <f>Tabelle8107[[#This Row],[GBERT]]/(24*3600)</f>
        <v>0.24218181982360504</v>
      </c>
      <c r="N45" s="68">
        <v>20988.348590612411</v>
      </c>
      <c r="O45" s="69">
        <f>Tabelle8107[[#This Row],[GELECTRA]]/(24*3600)</f>
        <v>0.24292070128023624</v>
      </c>
      <c r="P45" s="68">
        <v>6698.9305393695831</v>
      </c>
      <c r="Q45" s="69">
        <f>Tabelle8107[[#This Row],[MULTI]]/(24*3600)</f>
        <v>7.7533918279740544E-2</v>
      </c>
      <c r="S45" s="86">
        <v>6.6787217091079112E-2</v>
      </c>
      <c r="T45" s="86">
        <v>2.3955973210158173E-5</v>
      </c>
      <c r="U45" s="86">
        <v>2.0521593287035271E-3</v>
      </c>
      <c r="V45" s="86">
        <v>4.3764198516254068E-3</v>
      </c>
      <c r="W45" s="86">
        <v>0.24218181982360504</v>
      </c>
      <c r="X45" s="86">
        <v>0.24292070128023624</v>
      </c>
      <c r="Y45" s="88">
        <v>7.7533918279740544E-2</v>
      </c>
    </row>
    <row r="46" spans="2:25" x14ac:dyDescent="0.25">
      <c r="B46" s="58"/>
      <c r="C46" s="16" t="s">
        <v>18</v>
      </c>
      <c r="D46" s="68">
        <v>5.347402811050415</v>
      </c>
      <c r="E46" s="69">
        <f>Tabelle8107[[#This Row],[SVM]]/(24*3600)</f>
        <v>6.1891236239009428E-5</v>
      </c>
      <c r="F46" s="68">
        <v>9.9397659301757604E-2</v>
      </c>
      <c r="G46" s="69">
        <f>Tabelle8107[[#This Row],[NB]]/(24*3600)</f>
        <v>1.1504358715481203E-6</v>
      </c>
      <c r="H46" s="68">
        <v>7.4047091007232666</v>
      </c>
      <c r="I46" s="69">
        <f>Tabelle8107[[#This Row],[CNN]]/(24*3600)</f>
        <v>8.5702651628741513E-5</v>
      </c>
      <c r="J46" s="68">
        <v>13.264891624450684</v>
      </c>
      <c r="K46" s="69">
        <f>Tabelle8107[[#This Row],[RNN]]/(24*3600)</f>
        <v>1.5352883824595699E-4</v>
      </c>
      <c r="L46" s="68">
        <v>522.71613883972168</v>
      </c>
      <c r="M46" s="69">
        <f>Tabelle8107[[#This Row],[GBERT]]/(24*3600)</f>
        <v>6.0499553106449265E-3</v>
      </c>
      <c r="N46" s="68">
        <v>524.285964012146</v>
      </c>
      <c r="O46" s="69">
        <f>Tabelle8107[[#This Row],[GELECTRA]]/(24*3600)</f>
        <v>6.0681245834739118E-3</v>
      </c>
      <c r="P46" s="68">
        <v>171.34339213371277</v>
      </c>
      <c r="Q46" s="69">
        <f>Tabelle8107[[#This Row],[MULTI]]/(24*3600)</f>
        <v>1.9831411126587126E-3</v>
      </c>
      <c r="S46" s="86">
        <v>6.1891236239009428E-5</v>
      </c>
      <c r="T46" s="86">
        <v>1.1504358715481203E-6</v>
      </c>
      <c r="U46" s="86">
        <v>8.5702651628741513E-5</v>
      </c>
      <c r="V46" s="86">
        <v>1.5352883824595699E-4</v>
      </c>
      <c r="W46" s="86">
        <v>6.0499553106449265E-3</v>
      </c>
      <c r="X46" s="86">
        <v>6.0681245834739118E-3</v>
      </c>
      <c r="Y46" s="88">
        <v>1.9831411126587126E-3</v>
      </c>
    </row>
    <row r="47" spans="2:25" x14ac:dyDescent="0.25">
      <c r="B47" s="58"/>
      <c r="C47" s="16" t="s">
        <v>26</v>
      </c>
      <c r="D47" s="68">
        <v>21484.745945215225</v>
      </c>
      <c r="E47" s="69">
        <f>Tabelle8107[[#This Row],[SVM]]/(24*3600)</f>
        <v>0.24866604103258363</v>
      </c>
      <c r="F47" s="68">
        <v>11.742781400680542</v>
      </c>
      <c r="G47" s="69">
        <f>Tabelle8107[[#This Row],[NB]]/(24*3600)</f>
        <v>1.359118217671359E-4</v>
      </c>
      <c r="H47" s="68">
        <v>427.48296642303467</v>
      </c>
      <c r="I47" s="69">
        <f>Tabelle8107[[#This Row],[CNN]]/(24*3600)</f>
        <v>4.9477195187851231E-3</v>
      </c>
      <c r="J47" s="68">
        <v>1757.3155777454376</v>
      </c>
      <c r="K47" s="69">
        <f>Tabelle8107[[#This Row],[RNN]]/(24*3600)</f>
        <v>2.0339300668349974E-2</v>
      </c>
      <c r="L47" s="68">
        <v>21449.05974650383</v>
      </c>
      <c r="M47" s="69">
        <f>Tabelle8107[[#This Row],[GBERT]]/(24*3600)</f>
        <v>0.2482530063252758</v>
      </c>
      <c r="N47" s="68">
        <v>21519.188009738922</v>
      </c>
      <c r="O47" s="69">
        <f>Tabelle8107[[#This Row],[GELECTRA]]/(24*3600)</f>
        <v>0.24906467603864493</v>
      </c>
      <c r="P47" s="68">
        <v>6839.7416160106659</v>
      </c>
      <c r="Q47" s="69">
        <f>Tabelle8107[[#This Row],[MULTI]]/(24*3600)</f>
        <v>7.9163676111234565E-2</v>
      </c>
      <c r="S47" s="86">
        <v>0.24866604103258363</v>
      </c>
      <c r="T47" s="86">
        <v>1.359118217671359E-4</v>
      </c>
      <c r="U47" s="86">
        <v>4.9477195187851231E-3</v>
      </c>
      <c r="V47" s="86">
        <v>2.0339300668349974E-2</v>
      </c>
      <c r="W47" s="86">
        <v>0.2482530063252758</v>
      </c>
      <c r="X47" s="86">
        <v>0.24906467603864493</v>
      </c>
      <c r="Y47" s="88">
        <v>7.9163676111234565E-2</v>
      </c>
    </row>
    <row r="48" spans="2:25" x14ac:dyDescent="0.25">
      <c r="B48" s="58"/>
      <c r="C48" s="70" t="s">
        <v>34</v>
      </c>
      <c r="D48" s="68"/>
      <c r="E48" s="69">
        <f>AVERAGE(E46:E47)</f>
        <v>0.12436396613441132</v>
      </c>
      <c r="F48" s="68"/>
      <c r="G48" s="69">
        <f>AVERAGE(G46:G47)</f>
        <v>6.8531128819342005E-5</v>
      </c>
      <c r="H48" s="68"/>
      <c r="I48" s="69">
        <f>AVERAGE(I46:I47)</f>
        <v>2.5167110852069323E-3</v>
      </c>
      <c r="J48" s="68"/>
      <c r="K48" s="69">
        <f>AVERAGE(K46:K47)</f>
        <v>1.0246414753297965E-2</v>
      </c>
      <c r="L48" s="68"/>
      <c r="M48" s="69">
        <f>AVERAGE(M46:M47)</f>
        <v>0.12715148081796038</v>
      </c>
      <c r="N48" s="68"/>
      <c r="O48" s="69">
        <f>AVERAGE(O46:O47)</f>
        <v>0.12756640031105942</v>
      </c>
      <c r="P48" s="68"/>
      <c r="Q48" s="69">
        <f>AVERAGE(Q46:Q47)</f>
        <v>4.0573408611946638E-2</v>
      </c>
      <c r="S48" s="86">
        <v>0.12436396613441132</v>
      </c>
      <c r="T48" s="86">
        <v>6.8531128819342005E-5</v>
      </c>
      <c r="U48" s="86">
        <v>2.5167110852069323E-3</v>
      </c>
      <c r="V48" s="86">
        <v>1.0246414753297965E-2</v>
      </c>
      <c r="W48" s="86">
        <v>0.12715148081796038</v>
      </c>
      <c r="X48" s="86">
        <v>0.12756640031105942</v>
      </c>
      <c r="Y48" s="88">
        <v>4.0573408611946638E-2</v>
      </c>
    </row>
    <row r="49" spans="2:25" x14ac:dyDescent="0.25">
      <c r="B49" s="58"/>
      <c r="C49" s="12" t="s">
        <v>19</v>
      </c>
      <c r="D49" s="61">
        <v>48.283391952514648</v>
      </c>
      <c r="E49" s="62">
        <f>Tabelle8107[[#This Row],[SVM]]/(24*3600)</f>
        <v>5.588355550059566E-4</v>
      </c>
      <c r="F49" s="61">
        <v>0.204630136489868</v>
      </c>
      <c r="G49" s="62">
        <f>Tabelle8107[[#This Row],[NB]]/(24*3600)</f>
        <v>2.3684043575216203E-6</v>
      </c>
      <c r="H49" s="61">
        <v>20.486071825027466</v>
      </c>
      <c r="I49" s="62">
        <f>Tabelle8107[[#This Row],[CNN]]/(24*3600)</f>
        <v>2.3710731278966975E-4</v>
      </c>
      <c r="J49" s="61">
        <v>29.020029067993164</v>
      </c>
      <c r="K49" s="62">
        <f>Tabelle8107[[#This Row],[RNN]]/(24*3600)</f>
        <v>3.3587996606473567E-4</v>
      </c>
      <c r="L49" s="61">
        <v>2239.5573832988739</v>
      </c>
      <c r="M49" s="62">
        <f>Tabelle8107[[#This Row],[GBERT]]/(24*3600)</f>
        <v>2.5920803047440669E-2</v>
      </c>
      <c r="N49" s="61">
        <v>2248.5139491558075</v>
      </c>
      <c r="O49" s="62">
        <f>Tabelle8107[[#This Row],[GELECTRA]]/(24*3600)</f>
        <v>2.6024467004118142E-2</v>
      </c>
      <c r="P49" s="61">
        <v>720.81713581085205</v>
      </c>
      <c r="Q49" s="62">
        <f>Tabelle8107[[#This Row],[MULTI]]/(24*3600)</f>
        <v>8.3427909237367131E-3</v>
      </c>
      <c r="S49" s="85">
        <v>5.588355550059566E-4</v>
      </c>
      <c r="T49" s="85">
        <v>2.3684043575216203E-6</v>
      </c>
      <c r="U49" s="85">
        <v>2.3710731278966975E-4</v>
      </c>
      <c r="V49" s="85">
        <v>3.3587996606473567E-4</v>
      </c>
      <c r="W49" s="85">
        <v>2.5920803047440669E-2</v>
      </c>
      <c r="X49" s="85">
        <v>2.6024467004118142E-2</v>
      </c>
      <c r="Y49" s="87">
        <v>8.3427909237367131E-3</v>
      </c>
    </row>
    <row r="50" spans="2:25" x14ac:dyDescent="0.25">
      <c r="C50" s="12" t="s">
        <v>20</v>
      </c>
      <c r="D50" s="61">
        <v>47.551449298858643</v>
      </c>
      <c r="E50" s="62">
        <f>Tabelle8107[[#This Row],[SVM]]/(24*3600)</f>
        <v>5.5036399651456759E-4</v>
      </c>
      <c r="F50" s="61">
        <v>0.19733786582946761</v>
      </c>
      <c r="G50" s="62">
        <f>Tabelle8107[[#This Row],[NB]]/(24*3600)</f>
        <v>2.2840030767299491E-6</v>
      </c>
      <c r="H50" s="61">
        <v>20.633344173431396</v>
      </c>
      <c r="I50" s="62">
        <f>Tabelle8107[[#This Row],[CNN]]/(24*3600)</f>
        <v>2.3881185385915969E-4</v>
      </c>
      <c r="J50" s="61">
        <v>30.293963193893433</v>
      </c>
      <c r="K50" s="62">
        <f>Tabelle8107[[#This Row],[RNN]]/(24*3600)</f>
        <v>3.506245740033962E-4</v>
      </c>
      <c r="L50" s="61">
        <v>2201.2036738395691</v>
      </c>
      <c r="M50" s="62">
        <f>Tabelle8107[[#This Row],[GBERT]]/(24*3600)</f>
        <v>2.5476894373143162E-2</v>
      </c>
      <c r="N50" s="61">
        <v>2205.2503516674042</v>
      </c>
      <c r="O50" s="62">
        <f>Tabelle8107[[#This Row],[GELECTRA]]/(24*3600)</f>
        <v>2.5523730922076437E-2</v>
      </c>
      <c r="P50" s="61">
        <v>707.76781916618347</v>
      </c>
      <c r="Q50" s="62">
        <f>Tabelle8107[[#This Row],[MULTI]]/(24*3600)</f>
        <v>8.1917571662752722E-3</v>
      </c>
      <c r="S50" s="85">
        <v>5.5036399651456759E-4</v>
      </c>
      <c r="T50" s="85">
        <v>2.2840030767299491E-6</v>
      </c>
      <c r="U50" s="85">
        <v>2.3881185385915969E-4</v>
      </c>
      <c r="V50" s="85">
        <v>3.506245740033962E-4</v>
      </c>
      <c r="W50" s="85">
        <v>2.5476894373143162E-2</v>
      </c>
      <c r="X50" s="85">
        <v>2.5523730922076437E-2</v>
      </c>
      <c r="Y50" s="87">
        <v>8.1917571662752722E-3</v>
      </c>
    </row>
    <row r="51" spans="2:25" x14ac:dyDescent="0.25">
      <c r="C51" s="12" t="s">
        <v>21</v>
      </c>
      <c r="D51" s="61">
        <v>2.6965289115905762</v>
      </c>
      <c r="E51" s="62">
        <f>Tabelle8107[[#This Row],[SVM]]/(24*3600)</f>
        <v>3.1209825365631667E-5</v>
      </c>
      <c r="F51" s="61">
        <v>5.3313255310058497E-2</v>
      </c>
      <c r="G51" s="62">
        <f>Tabelle8107[[#This Row],[NB]]/(24*3600)</f>
        <v>6.1705156608864004E-7</v>
      </c>
      <c r="H51" s="61">
        <v>6.5085787773132324</v>
      </c>
      <c r="I51" s="62">
        <f>Tabelle8107[[#This Row],[CNN]]/(24*3600)</f>
        <v>7.533077288556982E-5</v>
      </c>
      <c r="J51" s="61">
        <v>17.421623706817627</v>
      </c>
      <c r="K51" s="62">
        <f>Tabelle8107[[#This Row],[RNN]]/(24*3600)</f>
        <v>2.0163916327335215E-4</v>
      </c>
      <c r="L51" s="61">
        <v>509.56891250610352</v>
      </c>
      <c r="M51" s="62">
        <f>Tabelle8107[[#This Row],[GBERT]]/(24*3600)</f>
        <v>5.8977883391910131E-3</v>
      </c>
      <c r="N51" s="61">
        <v>510.31673073768616</v>
      </c>
      <c r="O51" s="62">
        <f>Tabelle8107[[#This Row],[GELECTRA]]/(24*3600)</f>
        <v>5.9064436427972936E-3</v>
      </c>
      <c r="P51" s="61">
        <v>168.25015425682068</v>
      </c>
      <c r="Q51" s="62">
        <f>Tabelle8107[[#This Row],[MULTI]]/(24*3600)</f>
        <v>1.9473397483428319E-3</v>
      </c>
      <c r="S51" s="85">
        <v>3.1209825365631667E-5</v>
      </c>
      <c r="T51" s="85">
        <v>6.1705156608864004E-7</v>
      </c>
      <c r="U51" s="85">
        <v>7.533077288556982E-5</v>
      </c>
      <c r="V51" s="85">
        <v>2.0163916327335215E-4</v>
      </c>
      <c r="W51" s="85">
        <v>5.8977883391910131E-3</v>
      </c>
      <c r="X51" s="85">
        <v>5.9064436427972936E-3</v>
      </c>
      <c r="Y51" s="87">
        <v>1.9473397483428319E-3</v>
      </c>
    </row>
    <row r="52" spans="2:25" x14ac:dyDescent="0.25">
      <c r="C52" s="12" t="s">
        <v>22</v>
      </c>
      <c r="D52" s="61">
        <v>5070.814403295517</v>
      </c>
      <c r="E52" s="62">
        <f>Tabelle8107[[#This Row],[SVM]]/(24*3600)</f>
        <v>5.868998151962404E-2</v>
      </c>
      <c r="F52" s="61">
        <v>1.6171596050262451</v>
      </c>
      <c r="G52" s="62">
        <f>Tabelle8107[[#This Row],[NB]]/(24*3600)</f>
        <v>1.8717125058174134E-5</v>
      </c>
      <c r="H52" s="61">
        <v>183.45825433731079</v>
      </c>
      <c r="I52" s="62">
        <f>Tabelle8107[[#This Row],[CNN]]/(24*3600)</f>
        <v>2.1233594252003563E-3</v>
      </c>
      <c r="J52" s="61">
        <v>703.95602107048035</v>
      </c>
      <c r="K52" s="62">
        <f>Tabelle8107[[#This Row],[RNN]]/(24*3600)</f>
        <v>8.1476391327601899E-3</v>
      </c>
      <c r="L52" s="61">
        <v>19313.227764606476</v>
      </c>
      <c r="M52" s="62">
        <f>Tabelle8107[[#This Row],[GBERT]]/(24*3600)</f>
        <v>0.22353272875701941</v>
      </c>
      <c r="N52" s="61">
        <v>19340.222951412201</v>
      </c>
      <c r="O52" s="62">
        <f>Tabelle8107[[#This Row],[GELECTRA]]/(24*3600)</f>
        <v>0.22384517304875232</v>
      </c>
      <c r="P52" s="61">
        <v>6162.456695318222</v>
      </c>
      <c r="Q52" s="62">
        <f>Tabelle8107[[#This Row],[MULTI]]/(24*3600)</f>
        <v>7.1324730269886824E-2</v>
      </c>
      <c r="S52" s="85">
        <v>5.868998151962404E-2</v>
      </c>
      <c r="T52" s="85">
        <v>1.8717125058174134E-5</v>
      </c>
      <c r="U52" s="85">
        <v>2.1233594252003563E-3</v>
      </c>
      <c r="V52" s="85">
        <v>8.1476391327601899E-3</v>
      </c>
      <c r="W52" s="85">
        <v>0.22353272875701941</v>
      </c>
      <c r="X52" s="85">
        <v>0.22384517304875232</v>
      </c>
      <c r="Y52" s="87">
        <v>7.1324730269886824E-2</v>
      </c>
    </row>
    <row r="53" spans="2:25" x14ac:dyDescent="0.25">
      <c r="C53" s="12" t="s">
        <v>23</v>
      </c>
      <c r="D53" s="61">
        <v>7.7614545822143305E-2</v>
      </c>
      <c r="E53" s="62">
        <f>Tabelle8107[[#This Row],[SVM]]/(24*3600)</f>
        <v>8.9831650257110305E-7</v>
      </c>
      <c r="F53" s="61">
        <v>8.7552070617673994E-3</v>
      </c>
      <c r="G53" s="62">
        <f>Tabelle8107[[#This Row],[NB]]/(24*3600)</f>
        <v>1.0133341506675231E-7</v>
      </c>
      <c r="H53" s="61">
        <v>3.150040864944458</v>
      </c>
      <c r="I53" s="62">
        <f>Tabelle8107[[#This Row],[CNN]]/(24*3600)</f>
        <v>3.6458806307227524E-5</v>
      </c>
      <c r="J53" s="61">
        <v>6.7988276481628418</v>
      </c>
      <c r="K53" s="62">
        <f>Tabelle8107[[#This Row],[RNN]]/(24*3600)</f>
        <v>7.8690134816699559E-5</v>
      </c>
      <c r="L53" s="61">
        <v>64.727238416671753</v>
      </c>
      <c r="M53" s="62">
        <f>Tabelle8107[[#This Row],[GBERT]]/(24*3600)</f>
        <v>7.4915785204481195E-4</v>
      </c>
      <c r="N53" s="61">
        <v>63.229067087173462</v>
      </c>
      <c r="O53" s="62">
        <f>Tabelle8107[[#This Row],[GELECTRA]]/(24*3600)</f>
        <v>7.3181790610154466E-4</v>
      </c>
      <c r="P53" s="61">
        <v>25.942574739456177</v>
      </c>
      <c r="Q53" s="62">
        <f>Tabelle8107[[#This Row],[MULTI]]/(24*3600)</f>
        <v>3.002612817066687E-4</v>
      </c>
      <c r="S53" s="85">
        <v>8.9831650257110305E-7</v>
      </c>
      <c r="T53" s="85">
        <v>1.0133341506675231E-7</v>
      </c>
      <c r="U53" s="85">
        <v>3.6458806307227524E-5</v>
      </c>
      <c r="V53" s="85">
        <v>7.8690134816699559E-5</v>
      </c>
      <c r="W53" s="85">
        <v>7.4915785204481195E-4</v>
      </c>
      <c r="X53" s="85">
        <v>7.3181790610154466E-4</v>
      </c>
      <c r="Y53" s="87">
        <v>3.002612817066687E-4</v>
      </c>
    </row>
    <row r="54" spans="2:25" x14ac:dyDescent="0.25">
      <c r="C54" s="64" t="s">
        <v>24</v>
      </c>
      <c r="D54" s="65">
        <v>0.3544335365295409</v>
      </c>
      <c r="E54" s="66">
        <f>Tabelle8107[[#This Row],[SVM]]/(24*3600)</f>
        <v>4.1022400061289455E-6</v>
      </c>
      <c r="F54" s="61">
        <v>2.28893756866453E-2</v>
      </c>
      <c r="G54" s="66">
        <f>Tabelle8107[[#This Row],[NB]]/(24*3600)</f>
        <v>2.6492332970654282E-7</v>
      </c>
      <c r="H54" s="65">
        <v>4.116729736328125</v>
      </c>
      <c r="I54" s="66">
        <f>Tabelle8107[[#This Row],[CNN]]/(24*3600)</f>
        <v>4.7647334911205153E-5</v>
      </c>
      <c r="J54" s="65">
        <v>7.9483084678649902</v>
      </c>
      <c r="K54" s="66">
        <f>Tabelle8107[[#This Row],[RNN]]/(24*3600)</f>
        <v>9.199431097065961E-5</v>
      </c>
      <c r="L54" s="65">
        <v>160.92604637145996</v>
      </c>
      <c r="M54" s="66">
        <f>Tabelle8107[[#This Row],[GBERT]]/(24*3600)</f>
        <v>1.862569981151157E-3</v>
      </c>
      <c r="N54" s="65">
        <v>161.23117232322693</v>
      </c>
      <c r="O54" s="66">
        <f>Tabelle8107[[#This Row],[GELECTRA]]/(24*3600)</f>
        <v>1.8661015315188303E-3</v>
      </c>
      <c r="P54" s="65">
        <v>56.64714241027832</v>
      </c>
      <c r="Q54" s="66">
        <f>Tabelle8107[[#This Row],[MULTI]]/(24*3600)</f>
        <v>6.5563822234118426E-4</v>
      </c>
      <c r="S54" s="85">
        <v>4.1022400061289455E-6</v>
      </c>
      <c r="T54" s="85">
        <v>2.6492332970654282E-7</v>
      </c>
      <c r="U54" s="85">
        <v>4.7647334911205153E-5</v>
      </c>
      <c r="V54" s="85">
        <v>9.199431097065961E-5</v>
      </c>
      <c r="W54" s="85">
        <v>1.862569981151157E-3</v>
      </c>
      <c r="X54" s="85">
        <v>1.8661015315188303E-3</v>
      </c>
      <c r="Y54" s="87">
        <v>6.5563822234118426E-4</v>
      </c>
    </row>
    <row r="55" spans="2:25" x14ac:dyDescent="0.25">
      <c r="C55" s="67" t="s">
        <v>33</v>
      </c>
      <c r="D55" s="62"/>
      <c r="E55" s="62">
        <f t="shared" ref="E55" si="43">AVERAGE(E52:E54)</f>
        <v>1.9564994025377581E-2</v>
      </c>
      <c r="F55" s="62"/>
      <c r="G55" s="62">
        <f t="shared" ref="G55" si="44">AVERAGE(G52:G54)</f>
        <v>6.3611272676491431E-6</v>
      </c>
      <c r="H55" s="62"/>
      <c r="I55" s="62">
        <f t="shared" ref="I55" si="45">AVERAGE(I52:I54)</f>
        <v>7.3582185547292969E-4</v>
      </c>
      <c r="J55" s="62"/>
      <c r="K55" s="62">
        <f t="shared" ref="K55" si="46">AVERAGE(K52:K54)</f>
        <v>2.7727745261825164E-3</v>
      </c>
      <c r="L55" s="62"/>
      <c r="M55" s="62">
        <f t="shared" ref="M55" si="47">AVERAGE(M52:M54)</f>
        <v>7.5381485530071804E-2</v>
      </c>
      <c r="N55" s="62"/>
      <c r="O55" s="62">
        <f t="shared" ref="O55" si="48">AVERAGE(O52:O54)</f>
        <v>7.5481030828790902E-2</v>
      </c>
      <c r="P55" s="62"/>
      <c r="Q55" s="62">
        <f t="shared" ref="Q55" si="49">AVERAGE(Q52:Q54)</f>
        <v>2.4093543257978228E-2</v>
      </c>
      <c r="S55" s="85">
        <v>1.9564994025377581E-2</v>
      </c>
      <c r="T55" s="85">
        <v>6.3611272676491431E-6</v>
      </c>
      <c r="U55" s="85">
        <v>7.3582185547292969E-4</v>
      </c>
      <c r="V55" s="85">
        <v>2.7727745261825164E-3</v>
      </c>
      <c r="W55" s="85">
        <v>7.5381485530071804E-2</v>
      </c>
      <c r="X55" s="85">
        <v>7.5481030828790902E-2</v>
      </c>
      <c r="Y55" s="87">
        <v>2.4093543257978228E-2</v>
      </c>
    </row>
  </sheetData>
  <mergeCells count="2">
    <mergeCell ref="C2:Q2"/>
    <mergeCell ref="C31:Q31"/>
  </mergeCells>
  <conditionalFormatting sqref="C7:Q7 C11:Q11 C15:Q15 C21:Q21 C28:Q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 C39 B36 C35 C43 C55:Q55 E43 E35 E39 E48 G48 G39 G35 G43 I43 I35 I39 I48 K48 K39 K35 K43 M43 M35 M39 M48 O48 O39 O35 O43 Q43 Q35 Q39 Q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Y7 S11:Y11 S15:Y15 S21:Y21 S28:Y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:Y55 S43:Y43 S35:Y35 S39:Y39 S48:Y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0130-5C03-4A56-8A25-ADFEA069E68B}">
  <dimension ref="B3:S79"/>
  <sheetViews>
    <sheetView topLeftCell="A34" zoomScale="115" zoomScaleNormal="115" workbookViewId="0">
      <selection activeCell="N68" sqref="N68"/>
    </sheetView>
  </sheetViews>
  <sheetFormatPr baseColWidth="10" defaultRowHeight="15" x14ac:dyDescent="0.25"/>
  <cols>
    <col min="2" max="2" width="9.7109375" bestFit="1" customWidth="1"/>
    <col min="3" max="3" width="15.7109375" bestFit="1" customWidth="1"/>
    <col min="4" max="10" width="15.5703125" bestFit="1" customWidth="1"/>
    <col min="11" max="11" width="13.42578125" bestFit="1" customWidth="1"/>
    <col min="12" max="12" width="20.140625" bestFit="1" customWidth="1"/>
    <col min="13" max="19" width="15.5703125" bestFit="1" customWidth="1"/>
  </cols>
  <sheetData>
    <row r="3" spans="2:17" x14ac:dyDescent="0.25">
      <c r="C3" s="152" t="s">
        <v>80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</row>
    <row r="4" spans="2:17" x14ac:dyDescent="0.25">
      <c r="B4" s="11" t="s">
        <v>28</v>
      </c>
      <c r="C4" s="37" t="s">
        <v>0</v>
      </c>
      <c r="D4" s="130" t="s">
        <v>1</v>
      </c>
      <c r="E4" s="130" t="s">
        <v>73</v>
      </c>
      <c r="F4" s="130" t="s">
        <v>2</v>
      </c>
      <c r="G4" s="130" t="s">
        <v>74</v>
      </c>
      <c r="H4" s="130" t="s">
        <v>3</v>
      </c>
      <c r="I4" s="130" t="s">
        <v>75</v>
      </c>
      <c r="J4" s="130" t="s">
        <v>4</v>
      </c>
      <c r="K4" s="130" t="s">
        <v>76</v>
      </c>
      <c r="L4" s="130" t="s">
        <v>5</v>
      </c>
      <c r="M4" s="130" t="s">
        <v>77</v>
      </c>
      <c r="N4" s="130" t="s">
        <v>6</v>
      </c>
      <c r="O4" s="130" t="s">
        <v>78</v>
      </c>
      <c r="P4" s="130" t="s">
        <v>7</v>
      </c>
      <c r="Q4" s="125" t="s">
        <v>79</v>
      </c>
    </row>
    <row r="5" spans="2:17" x14ac:dyDescent="0.25">
      <c r="C5" s="32" t="s">
        <v>8</v>
      </c>
      <c r="D5" s="6">
        <v>0.63337174985731526</v>
      </c>
      <c r="E5" s="6">
        <v>0.61506598444963567</v>
      </c>
      <c r="F5" s="6">
        <v>0.53977252762967054</v>
      </c>
      <c r="G5" s="6">
        <v>0.50316944959802101</v>
      </c>
      <c r="H5" s="6">
        <v>0.46180152975886457</v>
      </c>
      <c r="I5" s="6">
        <v>0.3787088447301773</v>
      </c>
      <c r="J5" s="6">
        <v>0.45085610157205708</v>
      </c>
      <c r="K5" s="6">
        <v>0.38793531257733482</v>
      </c>
      <c r="L5" s="6">
        <v>0.60110610999924208</v>
      </c>
      <c r="M5" s="6">
        <v>0.55063981938201001</v>
      </c>
      <c r="N5" s="6">
        <v>0.5271700874333991</v>
      </c>
      <c r="O5" s="6">
        <v>0.45641104514647224</v>
      </c>
      <c r="P5" s="6">
        <v>0.53196114969828534</v>
      </c>
      <c r="Q5" s="98">
        <v>0.47964159256106648</v>
      </c>
    </row>
    <row r="6" spans="2:17" x14ac:dyDescent="0.25">
      <c r="C6" s="32" t="s">
        <v>9</v>
      </c>
      <c r="D6" s="6">
        <v>0.5526017590599509</v>
      </c>
      <c r="E6" s="6">
        <v>0.50399210386785342</v>
      </c>
      <c r="F6" s="6">
        <v>0.59088796579822778</v>
      </c>
      <c r="G6" s="6">
        <v>0.52245434822169401</v>
      </c>
      <c r="H6" s="6">
        <v>0.50814913539399653</v>
      </c>
      <c r="I6" s="6">
        <v>0.3927785791561485</v>
      </c>
      <c r="J6" s="6">
        <v>0.54707900829284184</v>
      </c>
      <c r="K6" s="6">
        <v>0.49041668475131939</v>
      </c>
      <c r="L6" s="6">
        <v>0.64180450109048581</v>
      </c>
      <c r="M6" s="6">
        <v>0.58029887210047604</v>
      </c>
      <c r="N6" s="6">
        <v>0.74967991851530735</v>
      </c>
      <c r="O6" s="6">
        <v>0.72180073671329148</v>
      </c>
      <c r="P6" s="6">
        <v>0.64735856451927409</v>
      </c>
      <c r="Q6" s="98">
        <v>0.60684224215733562</v>
      </c>
    </row>
    <row r="7" spans="2:17" x14ac:dyDescent="0.25">
      <c r="C7" s="32" t="s">
        <v>10</v>
      </c>
      <c r="D7" s="6">
        <v>0.63200104519769262</v>
      </c>
      <c r="E7" s="6">
        <v>0.53777565811181527</v>
      </c>
      <c r="F7" s="6">
        <v>0.61281701164967761</v>
      </c>
      <c r="G7" s="6">
        <v>0.50281831059863102</v>
      </c>
      <c r="H7" s="6">
        <v>0.56997198879551814</v>
      </c>
      <c r="I7" s="6">
        <v>0.41001400560224088</v>
      </c>
      <c r="J7" s="6">
        <v>0.56997198879551814</v>
      </c>
      <c r="K7" s="6">
        <v>0.41001400560224088</v>
      </c>
      <c r="L7" s="6">
        <v>0.57353039386486304</v>
      </c>
      <c r="M7" s="6">
        <v>0.42148429493748707</v>
      </c>
      <c r="N7" s="6">
        <v>0.56997198879551814</v>
      </c>
      <c r="O7" s="6">
        <v>0.41001400560224088</v>
      </c>
      <c r="P7" s="6">
        <v>0.59186265774501068</v>
      </c>
      <c r="Q7" s="98">
        <v>0.45312272518154867</v>
      </c>
    </row>
    <row r="8" spans="2:17" x14ac:dyDescent="0.25">
      <c r="C8" s="33" t="s">
        <v>11</v>
      </c>
      <c r="D8" s="9">
        <v>0.66025547989462696</v>
      </c>
      <c r="E8" s="9">
        <v>0.62933617890219862</v>
      </c>
      <c r="F8" s="9">
        <v>0.66783977074299661</v>
      </c>
      <c r="G8" s="9">
        <v>0.63759305210918116</v>
      </c>
      <c r="H8" s="9">
        <v>0.46783791513436501</v>
      </c>
      <c r="I8" s="9">
        <v>0.38060124445301946</v>
      </c>
      <c r="J8" s="9">
        <v>0.47998910742254364</v>
      </c>
      <c r="K8" s="9">
        <v>0.39582194460522646</v>
      </c>
      <c r="L8" s="9">
        <v>0.86606808829031068</v>
      </c>
      <c r="M8" s="9">
        <v>0.85874766573295991</v>
      </c>
      <c r="N8" s="9">
        <v>0.63470355009901902</v>
      </c>
      <c r="O8" s="9">
        <v>0.58892374087065946</v>
      </c>
      <c r="P8" s="9">
        <v>0.7296668613365529</v>
      </c>
      <c r="Q8" s="131">
        <v>0.7128157493175642</v>
      </c>
    </row>
    <row r="9" spans="2:17" x14ac:dyDescent="0.25">
      <c r="C9" s="33" t="s">
        <v>12</v>
      </c>
      <c r="D9" s="9">
        <v>0.85961621077971817</v>
      </c>
      <c r="E9" s="9">
        <v>0.7603985573279699</v>
      </c>
      <c r="F9" s="9">
        <v>0.84816942339790469</v>
      </c>
      <c r="G9" s="9">
        <v>0.71389804793275413</v>
      </c>
      <c r="H9" s="9">
        <v>0.85739873402356714</v>
      </c>
      <c r="I9" s="9">
        <v>0.7482015528798811</v>
      </c>
      <c r="J9" s="9">
        <v>0.84927622176417339</v>
      </c>
      <c r="K9" s="9">
        <v>0.7312723796474232</v>
      </c>
      <c r="L9" s="9">
        <v>0.94146876117234046</v>
      </c>
      <c r="M9" s="9">
        <v>0.90091198638038628</v>
      </c>
      <c r="N9" s="9">
        <v>0.93917818133314335</v>
      </c>
      <c r="O9" s="9">
        <v>0.89703515818559909</v>
      </c>
      <c r="P9" s="9">
        <v>0.87492218971270208</v>
      </c>
      <c r="Q9" s="131">
        <v>0.78586605837058043</v>
      </c>
    </row>
    <row r="10" spans="2:17" x14ac:dyDescent="0.25">
      <c r="C10" s="33" t="s">
        <v>13</v>
      </c>
      <c r="D10" s="9">
        <v>0.62680573469670886</v>
      </c>
      <c r="E10" s="9">
        <v>0.61322295656930015</v>
      </c>
      <c r="F10" s="9">
        <v>0.62980705019521199</v>
      </c>
      <c r="G10" s="9">
        <v>0.61215879955074004</v>
      </c>
      <c r="H10" s="9">
        <v>0.44086358403105214</v>
      </c>
      <c r="I10" s="9">
        <v>0.37672086142670524</v>
      </c>
      <c r="J10" s="9">
        <v>0.60399834526555929</v>
      </c>
      <c r="K10" s="9">
        <v>0.58936648084352727</v>
      </c>
      <c r="L10" s="9">
        <v>0.92348926437706369</v>
      </c>
      <c r="M10" s="9">
        <v>0.92136808013088345</v>
      </c>
      <c r="N10" s="9">
        <v>0.91325832940435236</v>
      </c>
      <c r="O10" s="9">
        <v>0.91054070010914157</v>
      </c>
      <c r="P10" s="9">
        <v>0.78763223085505363</v>
      </c>
      <c r="Q10" s="131">
        <v>0.78054678095798502</v>
      </c>
    </row>
    <row r="11" spans="2:17" x14ac:dyDescent="0.25">
      <c r="C11" s="32" t="s">
        <v>14</v>
      </c>
      <c r="D11" s="6">
        <v>0.69501401704434851</v>
      </c>
      <c r="E11" s="6">
        <v>0.68637562040089639</v>
      </c>
      <c r="F11" s="6">
        <v>0.77448637041832935</v>
      </c>
      <c r="G11" s="6">
        <v>0.7693138434355975</v>
      </c>
      <c r="H11" s="6">
        <v>0.62880359879460401</v>
      </c>
      <c r="I11" s="6">
        <v>0.60835051431429865</v>
      </c>
      <c r="J11" s="6">
        <v>0.71861333183844178</v>
      </c>
      <c r="K11" s="6">
        <v>0.71656952302162402</v>
      </c>
      <c r="L11" s="6">
        <v>0.96846647289068355</v>
      </c>
      <c r="M11" s="6">
        <v>0.96788791951146524</v>
      </c>
      <c r="N11" s="6">
        <v>0.8758197483335679</v>
      </c>
      <c r="O11" s="6">
        <v>0.87171537307059987</v>
      </c>
      <c r="P11" s="6">
        <v>0.80537721761595826</v>
      </c>
      <c r="Q11" s="98">
        <v>0.8022674956342416</v>
      </c>
    </row>
    <row r="12" spans="2:17" x14ac:dyDescent="0.25">
      <c r="C12" s="32" t="s">
        <v>15</v>
      </c>
      <c r="D12" s="6">
        <v>0.70622383997484306</v>
      </c>
      <c r="E12" s="6">
        <v>0.65589359730637087</v>
      </c>
      <c r="F12" s="6">
        <v>0.68127798127798134</v>
      </c>
      <c r="G12" s="6">
        <v>0.62712912087912087</v>
      </c>
      <c r="H12" s="6">
        <v>0.5140760608151913</v>
      </c>
      <c r="I12" s="6">
        <v>0.39441699604743086</v>
      </c>
      <c r="J12" s="6">
        <v>0.5140760608151913</v>
      </c>
      <c r="K12" s="6">
        <v>0.39441699604743086</v>
      </c>
      <c r="L12" s="6">
        <v>0.83142500824399368</v>
      </c>
      <c r="M12" s="6">
        <v>0.79944668754338277</v>
      </c>
      <c r="N12" s="6">
        <v>0.5140760608151913</v>
      </c>
      <c r="O12" s="6">
        <v>0.39441699604743086</v>
      </c>
      <c r="P12" s="6">
        <v>0.68744304398052736</v>
      </c>
      <c r="Q12" s="98">
        <v>0.64060818349711535</v>
      </c>
    </row>
    <row r="13" spans="2:17" x14ac:dyDescent="0.25">
      <c r="C13" s="32" t="s">
        <v>16</v>
      </c>
      <c r="D13" s="6">
        <v>0.96278176332147258</v>
      </c>
      <c r="E13" s="6">
        <v>0.54327130993899264</v>
      </c>
      <c r="F13" s="6">
        <v>0.96082299312251296</v>
      </c>
      <c r="G13" s="6">
        <v>0.49335408278157855</v>
      </c>
      <c r="H13" s="6">
        <v>0.96082299312251296</v>
      </c>
      <c r="I13" s="6">
        <v>0.49335408278157855</v>
      </c>
      <c r="J13" s="6">
        <v>0.96082299312251296</v>
      </c>
      <c r="K13" s="6">
        <v>0.49335408278157855</v>
      </c>
      <c r="L13" s="6">
        <v>0.97356317699820016</v>
      </c>
      <c r="M13" s="6">
        <v>0.68727328043814051</v>
      </c>
      <c r="N13" s="6">
        <v>0.97590567507689563</v>
      </c>
      <c r="O13" s="6">
        <v>0.72857174947927394</v>
      </c>
      <c r="P13" s="6">
        <v>0.96590948980627056</v>
      </c>
      <c r="Q13" s="98">
        <v>0.61545049490564363</v>
      </c>
    </row>
    <row r="14" spans="2:17" x14ac:dyDescent="0.25">
      <c r="C14" s="33" t="s">
        <v>17</v>
      </c>
      <c r="D14" s="9">
        <v>0.87787320406296887</v>
      </c>
      <c r="E14" s="9">
        <v>0.53933061403768179</v>
      </c>
      <c r="F14" s="9">
        <v>0.86722857775632234</v>
      </c>
      <c r="G14" s="9">
        <v>0.47645765356788189</v>
      </c>
      <c r="H14" s="9">
        <v>0.86722857775632234</v>
      </c>
      <c r="I14" s="9">
        <v>0.47645765356788189</v>
      </c>
      <c r="J14" s="9">
        <v>0.86632774075816654</v>
      </c>
      <c r="K14" s="9">
        <v>0.47596467584054469</v>
      </c>
      <c r="L14" s="9">
        <v>0.93455474059712496</v>
      </c>
      <c r="M14" s="9">
        <v>0.77135258838491982</v>
      </c>
      <c r="N14" s="9">
        <v>0.93657548506144284</v>
      </c>
      <c r="O14" s="9">
        <v>0.77173374755274915</v>
      </c>
      <c r="P14" s="9">
        <v>0.94693841876012497</v>
      </c>
      <c r="Q14" s="131">
        <v>0.83427938225209131</v>
      </c>
    </row>
    <row r="15" spans="2:17" x14ac:dyDescent="0.25">
      <c r="C15" s="33" t="s">
        <v>25</v>
      </c>
      <c r="D15" s="9">
        <v>0.85828838566306986</v>
      </c>
      <c r="E15" s="9">
        <v>0.85828838566306986</v>
      </c>
      <c r="F15" s="9">
        <v>0.85717912919228412</v>
      </c>
      <c r="G15" s="9">
        <v>0.85717912919228412</v>
      </c>
      <c r="H15" s="9">
        <v>0.85013218169243154</v>
      </c>
      <c r="I15" s="9">
        <v>0.85013218169243154</v>
      </c>
      <c r="J15" s="9">
        <v>0.86377468819353687</v>
      </c>
      <c r="K15" s="9">
        <v>0.86377468819353687</v>
      </c>
      <c r="L15" s="9">
        <v>0.92181228135936732</v>
      </c>
      <c r="M15" s="9">
        <v>0.92181228135936732</v>
      </c>
      <c r="N15" s="9">
        <v>0.92434167381003174</v>
      </c>
      <c r="O15" s="9">
        <v>0.92434167381003174</v>
      </c>
      <c r="P15" s="9">
        <v>0.86585103526541196</v>
      </c>
      <c r="Q15" s="131">
        <v>0.86585103526541196</v>
      </c>
    </row>
    <row r="16" spans="2:17" x14ac:dyDescent="0.25">
      <c r="C16" s="33" t="s">
        <v>18</v>
      </c>
      <c r="D16" s="9">
        <v>0.73000160691560567</v>
      </c>
      <c r="E16" s="9">
        <v>0.65716183734806732</v>
      </c>
      <c r="F16" s="9">
        <v>0.69161858753788952</v>
      </c>
      <c r="G16" s="9">
        <v>0.585583263467785</v>
      </c>
      <c r="H16" s="9">
        <v>0.63257034089798947</v>
      </c>
      <c r="I16" s="9">
        <v>0.48706134999609063</v>
      </c>
      <c r="J16" s="9">
        <v>0.70173556237504064</v>
      </c>
      <c r="K16" s="9">
        <v>0.61874889527219623</v>
      </c>
      <c r="L16" s="9">
        <v>0.90212119587058837</v>
      </c>
      <c r="M16" s="9">
        <v>0.88101854008669989</v>
      </c>
      <c r="N16" s="9">
        <v>0.90678943145181001</v>
      </c>
      <c r="O16" s="9">
        <v>0.88517648455115872</v>
      </c>
      <c r="P16" s="9">
        <v>0.7546130285846413</v>
      </c>
      <c r="Q16" s="131">
        <v>0.69093126974374741</v>
      </c>
    </row>
    <row r="17" spans="2:19" x14ac:dyDescent="0.25">
      <c r="C17" s="33" t="s">
        <v>26</v>
      </c>
      <c r="D17" s="9">
        <v>0.87745264067106599</v>
      </c>
      <c r="E17" s="9">
        <v>0.84737972218762403</v>
      </c>
      <c r="F17" s="9">
        <v>0.87302940216211311</v>
      </c>
      <c r="G17" s="9">
        <v>0.83560272469502106</v>
      </c>
      <c r="H17" s="9">
        <v>0.88639523667192055</v>
      </c>
      <c r="I17" s="9">
        <v>0.85882224533991924</v>
      </c>
      <c r="J17" s="9">
        <v>0.88659576904976289</v>
      </c>
      <c r="K17" s="9">
        <v>0.857636943095749</v>
      </c>
      <c r="L17" s="9">
        <v>0.94472719831543328</v>
      </c>
      <c r="M17" s="9">
        <v>0.93125363180793197</v>
      </c>
      <c r="N17" s="9">
        <v>0.9463031016483342</v>
      </c>
      <c r="O17" s="9">
        <v>0.93315788041608583</v>
      </c>
      <c r="P17" s="9">
        <v>0.88624140384613259</v>
      </c>
      <c r="Q17" s="131">
        <v>0.85820526291036603</v>
      </c>
    </row>
    <row r="18" spans="2:19" x14ac:dyDescent="0.25">
      <c r="C18" s="33" t="s">
        <v>27</v>
      </c>
      <c r="D18" s="9">
        <v>0.8463225065968657</v>
      </c>
      <c r="E18" s="9">
        <v>0.8463225065968657</v>
      </c>
      <c r="F18" s="9">
        <v>0.84021735616976079</v>
      </c>
      <c r="G18" s="9">
        <v>0.84021735616976079</v>
      </c>
      <c r="H18" s="9">
        <v>0.85460725907181079</v>
      </c>
      <c r="I18" s="9">
        <v>0.85460725907181079</v>
      </c>
      <c r="J18" s="9">
        <v>0.85679609616234653</v>
      </c>
      <c r="K18" s="9">
        <v>0.85679609616234653</v>
      </c>
      <c r="L18" s="9">
        <v>0.93507004755874767</v>
      </c>
      <c r="M18" s="9">
        <v>0.93507004755874767</v>
      </c>
      <c r="N18" s="9">
        <v>0.93919861492968248</v>
      </c>
      <c r="O18" s="9">
        <v>0.93919861492968248</v>
      </c>
      <c r="P18" s="9">
        <v>0.86659739190024243</v>
      </c>
      <c r="Q18" s="131">
        <v>0.86659739190024254</v>
      </c>
    </row>
    <row r="19" spans="2:19" x14ac:dyDescent="0.25">
      <c r="C19" s="32" t="s">
        <v>19</v>
      </c>
      <c r="D19" s="6">
        <v>0.70729271595400356</v>
      </c>
      <c r="E19" s="6">
        <v>0.68996319212488166</v>
      </c>
      <c r="F19" s="6">
        <v>0.69681834244972207</v>
      </c>
      <c r="G19" s="6">
        <v>0.67195313138170709</v>
      </c>
      <c r="H19" s="6">
        <v>0.6958233225432201</v>
      </c>
      <c r="I19" s="6">
        <v>0.67544285219603228</v>
      </c>
      <c r="J19" s="6">
        <v>0.71516969249605378</v>
      </c>
      <c r="K19" s="6">
        <v>0.70199830767434879</v>
      </c>
      <c r="L19" s="6">
        <v>0.89612633992383917</v>
      </c>
      <c r="M19" s="6">
        <v>0.89113029006392219</v>
      </c>
      <c r="N19" s="6">
        <v>0.89468561146551573</v>
      </c>
      <c r="O19" s="6">
        <v>0.88962580273722991</v>
      </c>
      <c r="P19" s="6">
        <v>0.76935077174989086</v>
      </c>
      <c r="Q19" s="98">
        <v>0.75861045554087359</v>
      </c>
    </row>
    <row r="20" spans="2:19" x14ac:dyDescent="0.25">
      <c r="C20" s="32" t="s">
        <v>20</v>
      </c>
      <c r="D20" s="6">
        <v>0.75131675368714912</v>
      </c>
      <c r="E20" s="6">
        <v>0.70507207997690502</v>
      </c>
      <c r="F20" s="6">
        <v>0.71943865942119278</v>
      </c>
      <c r="G20" s="6">
        <v>0.64942344721442913</v>
      </c>
      <c r="H20" s="6">
        <v>0.73507823690164631</v>
      </c>
      <c r="I20" s="6">
        <v>0.68218463000927843</v>
      </c>
      <c r="J20" s="6">
        <v>0.7409339023041932</v>
      </c>
      <c r="K20" s="6">
        <v>0.69033541408212962</v>
      </c>
      <c r="L20" s="6">
        <v>0.84181124232701898</v>
      </c>
      <c r="M20" s="6">
        <v>0.81546422201312219</v>
      </c>
      <c r="N20" s="6">
        <v>0.85310889662599088</v>
      </c>
      <c r="O20" s="6">
        <v>0.83019586323608818</v>
      </c>
      <c r="P20" s="6">
        <v>0.76013860257736532</v>
      </c>
      <c r="Q20" s="98">
        <v>0.71770289179613056</v>
      </c>
    </row>
    <row r="21" spans="2:19" x14ac:dyDescent="0.25">
      <c r="C21" s="32" t="s">
        <v>21</v>
      </c>
      <c r="D21" s="6">
        <v>0.7005812380910954</v>
      </c>
      <c r="E21" s="6">
        <v>0.68402379853444484</v>
      </c>
      <c r="F21" s="6">
        <v>0.7140063091718476</v>
      </c>
      <c r="G21" s="6">
        <v>0.69489788812296183</v>
      </c>
      <c r="H21" s="6">
        <v>0.51719182321940582</v>
      </c>
      <c r="I21" s="6">
        <v>0.46870548278150359</v>
      </c>
      <c r="J21" s="6">
        <v>0.71508985795526436</v>
      </c>
      <c r="K21" s="6">
        <v>0.70178302344676313</v>
      </c>
      <c r="L21" s="6">
        <v>0.89167677496751496</v>
      </c>
      <c r="M21" s="6">
        <v>0.88666581674913003</v>
      </c>
      <c r="N21" s="6">
        <v>0.77903352891935684</v>
      </c>
      <c r="O21" s="6">
        <v>0.75925505877115329</v>
      </c>
      <c r="P21" s="6">
        <v>0.77582057505031865</v>
      </c>
      <c r="Q21" s="98">
        <v>0.7665856065740686</v>
      </c>
    </row>
    <row r="22" spans="2:19" x14ac:dyDescent="0.25">
      <c r="C22" s="32" t="s">
        <v>22</v>
      </c>
      <c r="D22" s="6">
        <v>0.74518811164945276</v>
      </c>
      <c r="E22" s="6">
        <v>0.73590337651811477</v>
      </c>
      <c r="F22" s="6">
        <v>0.76072655239778353</v>
      </c>
      <c r="G22" s="6">
        <v>0.75122577154119652</v>
      </c>
      <c r="H22" s="6">
        <v>0.73238555237578473</v>
      </c>
      <c r="I22" s="6">
        <v>0.72250742355054243</v>
      </c>
      <c r="J22" s="6">
        <v>0.73592811897990051</v>
      </c>
      <c r="K22" s="6">
        <v>0.72773450457779054</v>
      </c>
      <c r="L22" s="6">
        <v>0.8626236596246335</v>
      </c>
      <c r="M22" s="6">
        <v>0.85847107101488507</v>
      </c>
      <c r="N22" s="6">
        <v>0.86163878241929903</v>
      </c>
      <c r="O22" s="6">
        <v>0.8576168610622108</v>
      </c>
      <c r="P22" s="6">
        <v>0.77032239663829261</v>
      </c>
      <c r="Q22" s="98">
        <v>0.76284376447137969</v>
      </c>
    </row>
    <row r="23" spans="2:19" x14ac:dyDescent="0.25">
      <c r="C23" s="32" t="s">
        <v>23</v>
      </c>
      <c r="D23" s="6">
        <v>0.76317074632292026</v>
      </c>
      <c r="E23" s="6">
        <v>0.71607613401091663</v>
      </c>
      <c r="F23" s="6">
        <v>0.77369560264297099</v>
      </c>
      <c r="G23" s="6">
        <v>0.72988658514974303</v>
      </c>
      <c r="H23" s="6">
        <v>0.5581585081585082</v>
      </c>
      <c r="I23" s="6">
        <v>0.40681818181818175</v>
      </c>
      <c r="J23" s="6">
        <v>0.5581585081585082</v>
      </c>
      <c r="K23" s="6">
        <v>0.40681818181818175</v>
      </c>
      <c r="L23" s="6">
        <v>0.76277708265839983</v>
      </c>
      <c r="M23" s="6">
        <v>0.70836053897276408</v>
      </c>
      <c r="N23" s="6">
        <v>0.64304044248410386</v>
      </c>
      <c r="O23" s="6">
        <v>0.53033899562347009</v>
      </c>
      <c r="P23" s="6">
        <v>0.68163317624275432</v>
      </c>
      <c r="Q23" s="98">
        <v>0.59144164114354014</v>
      </c>
    </row>
    <row r="24" spans="2:19" x14ac:dyDescent="0.25">
      <c r="C24" s="32" t="s">
        <v>24</v>
      </c>
      <c r="D24" s="6">
        <v>0.63916264036330572</v>
      </c>
      <c r="E24" s="6">
        <v>0.61993709624085769</v>
      </c>
      <c r="F24" s="6">
        <v>0.63054925341175594</v>
      </c>
      <c r="G24" s="6">
        <v>0.60346190777344977</v>
      </c>
      <c r="H24" s="6">
        <v>0.45876167037223031</v>
      </c>
      <c r="I24" s="6">
        <v>0.3949530847168119</v>
      </c>
      <c r="J24" s="6">
        <v>0.59197722911771478</v>
      </c>
      <c r="K24" s="6">
        <v>0.57914322271752028</v>
      </c>
      <c r="L24" s="6">
        <v>0.77419924298535125</v>
      </c>
      <c r="M24" s="6">
        <v>0.75271747227233332</v>
      </c>
      <c r="N24" s="6">
        <v>0.82524132412620888</v>
      </c>
      <c r="O24" s="6">
        <v>0.81212117176006249</v>
      </c>
      <c r="P24" s="6">
        <v>0.7292211736076416</v>
      </c>
      <c r="Q24" s="98">
        <v>0.71713213598827064</v>
      </c>
    </row>
    <row r="25" spans="2:19" x14ac:dyDescent="0.25">
      <c r="C25" s="132"/>
      <c r="D25" s="133" t="s">
        <v>51</v>
      </c>
      <c r="E25" s="133" t="s">
        <v>52</v>
      </c>
      <c r="F25" s="133" t="s">
        <v>51</v>
      </c>
      <c r="G25" s="133" t="s">
        <v>52</v>
      </c>
      <c r="H25" s="133" t="s">
        <v>51</v>
      </c>
      <c r="I25" s="133" t="s">
        <v>52</v>
      </c>
      <c r="J25" s="133" t="s">
        <v>51</v>
      </c>
      <c r="K25" s="133" t="s">
        <v>52</v>
      </c>
      <c r="L25" s="133" t="s">
        <v>51</v>
      </c>
      <c r="M25" s="133" t="s">
        <v>52</v>
      </c>
      <c r="N25" s="133" t="s">
        <v>51</v>
      </c>
      <c r="O25" s="133" t="s">
        <v>52</v>
      </c>
      <c r="P25" s="133" t="s">
        <v>51</v>
      </c>
      <c r="Q25" s="134" t="s">
        <v>52</v>
      </c>
    </row>
    <row r="30" spans="2:19" x14ac:dyDescent="0.25">
      <c r="C30" s="152" t="s">
        <v>81</v>
      </c>
      <c r="D30" s="152"/>
      <c r="E30" s="152"/>
      <c r="F30" s="152"/>
      <c r="G30" s="152"/>
      <c r="H30" s="152"/>
      <c r="I30" s="152"/>
      <c r="J30" s="152"/>
      <c r="L30" s="152" t="s">
        <v>81</v>
      </c>
      <c r="M30" s="152"/>
      <c r="N30" s="152"/>
      <c r="O30" s="152"/>
      <c r="P30" s="152"/>
      <c r="Q30" s="152"/>
      <c r="R30" s="152"/>
      <c r="S30" s="152"/>
    </row>
    <row r="31" spans="2:19" x14ac:dyDescent="0.25">
      <c r="B31" s="11" t="s">
        <v>28</v>
      </c>
      <c r="C31" s="102" t="s">
        <v>0</v>
      </c>
      <c r="D31" s="102" t="s">
        <v>1</v>
      </c>
      <c r="E31" s="102" t="s">
        <v>2</v>
      </c>
      <c r="F31" s="102" t="s">
        <v>3</v>
      </c>
      <c r="G31" s="102" t="s">
        <v>4</v>
      </c>
      <c r="H31" s="102" t="s">
        <v>5</v>
      </c>
      <c r="I31" s="102" t="s">
        <v>6</v>
      </c>
      <c r="J31" s="102" t="s">
        <v>7</v>
      </c>
      <c r="L31" t="s">
        <v>0</v>
      </c>
      <c r="M31" t="s">
        <v>1</v>
      </c>
      <c r="N31" t="s">
        <v>2</v>
      </c>
      <c r="O31" t="s">
        <v>3</v>
      </c>
      <c r="P31" t="s">
        <v>4</v>
      </c>
      <c r="Q31" t="s">
        <v>5</v>
      </c>
      <c r="R31" t="s">
        <v>6</v>
      </c>
      <c r="S31" t="s">
        <v>7</v>
      </c>
    </row>
    <row r="32" spans="2:19" x14ac:dyDescent="0.25">
      <c r="B32" s="11" t="s">
        <v>49</v>
      </c>
      <c r="C32" s="127" t="s">
        <v>53</v>
      </c>
      <c r="D32" s="7">
        <v>63.337174985731501</v>
      </c>
      <c r="E32" s="7">
        <v>53.977252762967098</v>
      </c>
      <c r="F32" s="7">
        <v>46.1801529758865</v>
      </c>
      <c r="G32" s="7">
        <v>45.0856101572057</v>
      </c>
      <c r="H32" s="7">
        <v>60.110610999924198</v>
      </c>
      <c r="I32" s="7">
        <v>52.717008743339903</v>
      </c>
      <c r="J32" s="7">
        <v>53.1961149698285</v>
      </c>
      <c r="L32" s="127" t="s">
        <v>53</v>
      </c>
      <c r="M32" s="7">
        <v>63.337174985731501</v>
      </c>
      <c r="N32" s="7">
        <v>53.977252762967098</v>
      </c>
      <c r="O32" s="7">
        <v>46.1801529758865</v>
      </c>
      <c r="P32" s="7">
        <v>45.0856101572057</v>
      </c>
      <c r="Q32" s="7">
        <v>60.110610999924198</v>
      </c>
      <c r="R32" s="7">
        <v>52.717008743339903</v>
      </c>
      <c r="S32" s="7">
        <v>53.1961149698285</v>
      </c>
    </row>
    <row r="33" spans="3:19" x14ac:dyDescent="0.25">
      <c r="C33" s="127" t="s">
        <v>54</v>
      </c>
      <c r="D33" s="7">
        <v>55.260175905995098</v>
      </c>
      <c r="E33" s="7">
        <v>59.088796579822798</v>
      </c>
      <c r="F33" s="7">
        <v>50.814913539399697</v>
      </c>
      <c r="G33" s="7">
        <v>54.707900829284199</v>
      </c>
      <c r="H33" s="7">
        <v>64.180450109048607</v>
      </c>
      <c r="I33" s="7">
        <v>74.967991851530698</v>
      </c>
      <c r="J33" s="7">
        <v>64.735856451927404</v>
      </c>
      <c r="L33" s="127" t="s">
        <v>54</v>
      </c>
      <c r="M33" s="7">
        <v>55.260175905995098</v>
      </c>
      <c r="N33" s="7">
        <v>59.088796579822798</v>
      </c>
      <c r="O33" s="7">
        <v>50.814913539399697</v>
      </c>
      <c r="P33" s="7">
        <v>54.707900829284199</v>
      </c>
      <c r="Q33" s="7">
        <v>64.180450109048607</v>
      </c>
      <c r="R33" s="7">
        <v>74.967991851530698</v>
      </c>
      <c r="S33" s="7">
        <v>64.735856451927404</v>
      </c>
    </row>
    <row r="34" spans="3:19" x14ac:dyDescent="0.25">
      <c r="C34" s="127" t="s">
        <v>55</v>
      </c>
      <c r="D34" s="7">
        <v>63.200104519769297</v>
      </c>
      <c r="E34" s="7">
        <v>61.281701164967799</v>
      </c>
      <c r="F34" s="7">
        <v>56.997198879551803</v>
      </c>
      <c r="G34" s="7">
        <v>56.997198879551803</v>
      </c>
      <c r="H34" s="7">
        <v>57.353039386486302</v>
      </c>
      <c r="I34" s="7">
        <v>56.997198879551803</v>
      </c>
      <c r="J34" s="7">
        <v>59.186265774501102</v>
      </c>
      <c r="L34" s="127" t="s">
        <v>55</v>
      </c>
      <c r="M34" s="7">
        <v>63.200104519769297</v>
      </c>
      <c r="N34" s="7">
        <v>61.281701164967799</v>
      </c>
      <c r="O34" s="7">
        <v>56.997198879551803</v>
      </c>
      <c r="P34" s="7">
        <v>56.997198879551803</v>
      </c>
      <c r="Q34" s="7">
        <v>57.353039386486302</v>
      </c>
      <c r="R34" s="7">
        <v>56.997198879551803</v>
      </c>
      <c r="S34" s="7">
        <v>59.186265774501102</v>
      </c>
    </row>
    <row r="35" spans="3:19" x14ac:dyDescent="0.25">
      <c r="C35" s="129" t="s">
        <v>56</v>
      </c>
      <c r="D35" s="10">
        <v>66.025547989462694</v>
      </c>
      <c r="E35" s="10">
        <v>66.783977074299699</v>
      </c>
      <c r="F35" s="10">
        <v>46.783791513436498</v>
      </c>
      <c r="G35" s="10">
        <v>47.998910742254402</v>
      </c>
      <c r="H35" s="10">
        <v>86.606808829031095</v>
      </c>
      <c r="I35" s="10">
        <v>63.470355009901901</v>
      </c>
      <c r="J35" s="10">
        <v>72.966686133655301</v>
      </c>
      <c r="L35" s="102"/>
      <c r="M35" s="128">
        <f>AVERAGE(M32:M34)</f>
        <v>60.599151803831965</v>
      </c>
      <c r="N35" s="128">
        <f t="shared" ref="N35:S35" si="0">AVERAGE(N32:N34)</f>
        <v>58.115916835919229</v>
      </c>
      <c r="O35" s="128">
        <f t="shared" si="0"/>
        <v>51.330755131612669</v>
      </c>
      <c r="P35" s="128">
        <f t="shared" si="0"/>
        <v>52.263569955347236</v>
      </c>
      <c r="Q35" s="128">
        <f t="shared" si="0"/>
        <v>60.548033498486369</v>
      </c>
      <c r="R35" s="128">
        <f t="shared" si="0"/>
        <v>61.560733158140806</v>
      </c>
      <c r="S35" s="128">
        <f t="shared" si="0"/>
        <v>59.03941239875234</v>
      </c>
    </row>
    <row r="36" spans="3:19" x14ac:dyDescent="0.25">
      <c r="C36" s="129" t="s">
        <v>57</v>
      </c>
      <c r="D36" s="10">
        <v>85.961621077971799</v>
      </c>
      <c r="E36" s="10">
        <v>84.816942339790501</v>
      </c>
      <c r="F36" s="10">
        <v>85.739873402356693</v>
      </c>
      <c r="G36" s="10">
        <v>84.927622176417302</v>
      </c>
      <c r="H36" s="10">
        <v>94.146876117234001</v>
      </c>
      <c r="I36" s="10">
        <v>93.917818133314299</v>
      </c>
      <c r="J36" s="10">
        <v>87.492218971270205</v>
      </c>
      <c r="L36" s="129" t="s">
        <v>56</v>
      </c>
      <c r="M36" s="10">
        <v>66.025547989462694</v>
      </c>
      <c r="N36" s="10">
        <v>66.783977074299699</v>
      </c>
      <c r="O36" s="10">
        <v>46.783791513436498</v>
      </c>
      <c r="P36" s="10">
        <v>47.998910742254402</v>
      </c>
      <c r="Q36" s="10">
        <v>86.606808829031095</v>
      </c>
      <c r="R36" s="10">
        <v>63.470355009901901</v>
      </c>
      <c r="S36" s="10">
        <v>72.966686133655301</v>
      </c>
    </row>
    <row r="37" spans="3:19" x14ac:dyDescent="0.25">
      <c r="C37" s="129" t="s">
        <v>58</v>
      </c>
      <c r="D37" s="10">
        <v>62.680573469670897</v>
      </c>
      <c r="E37" s="10">
        <v>62.980705019521203</v>
      </c>
      <c r="F37" s="10">
        <v>44.086358403105201</v>
      </c>
      <c r="G37" s="10">
        <v>60.3998345265559</v>
      </c>
      <c r="H37" s="10">
        <v>92.348926437706396</v>
      </c>
      <c r="I37" s="10">
        <v>91.325832940435205</v>
      </c>
      <c r="J37" s="10">
        <v>78.763223085505402</v>
      </c>
      <c r="L37" s="129" t="s">
        <v>57</v>
      </c>
      <c r="M37" s="10">
        <v>85.961621077971799</v>
      </c>
      <c r="N37" s="10">
        <v>84.816942339790501</v>
      </c>
      <c r="O37" s="10">
        <v>85.739873402356693</v>
      </c>
      <c r="P37" s="10">
        <v>84.927622176417302</v>
      </c>
      <c r="Q37" s="10">
        <v>94.146876117234001</v>
      </c>
      <c r="R37" s="10">
        <v>93.917818133314299</v>
      </c>
      <c r="S37" s="10">
        <v>87.492218971270205</v>
      </c>
    </row>
    <row r="38" spans="3:19" x14ac:dyDescent="0.25">
      <c r="C38" s="127" t="s">
        <v>59</v>
      </c>
      <c r="D38" s="7">
        <v>69.501401704434898</v>
      </c>
      <c r="E38" s="7">
        <v>77.448637041832896</v>
      </c>
      <c r="F38" s="7">
        <v>62.8803598794604</v>
      </c>
      <c r="G38" s="7">
        <v>71.861333183844195</v>
      </c>
      <c r="H38" s="7">
        <v>96.8466472890684</v>
      </c>
      <c r="I38" s="7">
        <v>87.581974833356796</v>
      </c>
      <c r="J38" s="7">
        <v>80.537721761595805</v>
      </c>
      <c r="L38" s="129" t="s">
        <v>58</v>
      </c>
      <c r="M38" s="10">
        <v>62.680573469670897</v>
      </c>
      <c r="N38" s="10">
        <v>62.980705019521203</v>
      </c>
      <c r="O38" s="10">
        <v>44.086358403105201</v>
      </c>
      <c r="P38" s="10">
        <v>60.3998345265559</v>
      </c>
      <c r="Q38" s="10">
        <v>92.348926437706396</v>
      </c>
      <c r="R38" s="10">
        <v>91.325832940435205</v>
      </c>
      <c r="S38" s="10">
        <v>78.763223085505402</v>
      </c>
    </row>
    <row r="39" spans="3:19" x14ac:dyDescent="0.25">
      <c r="C39" s="127" t="s">
        <v>60</v>
      </c>
      <c r="D39" s="7">
        <v>70.622383997484306</v>
      </c>
      <c r="E39" s="7">
        <v>68.127798127798101</v>
      </c>
      <c r="F39" s="7">
        <v>51.407606081519098</v>
      </c>
      <c r="G39" s="7">
        <v>51.407606081519098</v>
      </c>
      <c r="H39" s="7">
        <v>83.142500824399406</v>
      </c>
      <c r="I39" s="7">
        <v>51.407606081519098</v>
      </c>
      <c r="J39" s="7">
        <v>68.744304398052705</v>
      </c>
      <c r="L39" s="9"/>
      <c r="M39" s="27">
        <f>AVERAGE(M36:M38)</f>
        <v>71.555914179035128</v>
      </c>
      <c r="N39" s="27">
        <f t="shared" ref="N39:S39" si="1">AVERAGE(N36:N38)</f>
        <v>71.527208144537127</v>
      </c>
      <c r="O39" s="27">
        <f t="shared" si="1"/>
        <v>58.870007772966126</v>
      </c>
      <c r="P39" s="27">
        <f t="shared" si="1"/>
        <v>64.442122481742544</v>
      </c>
      <c r="Q39" s="27">
        <f t="shared" si="1"/>
        <v>91.034203794657159</v>
      </c>
      <c r="R39" s="27">
        <f t="shared" si="1"/>
        <v>82.904668694550466</v>
      </c>
      <c r="S39" s="27">
        <f t="shared" si="1"/>
        <v>79.740709396810303</v>
      </c>
    </row>
    <row r="40" spans="3:19" x14ac:dyDescent="0.25">
      <c r="C40" s="127" t="s">
        <v>61</v>
      </c>
      <c r="D40" s="7">
        <v>96.278176332147297</v>
      </c>
      <c r="E40" s="7">
        <v>96.082299312251294</v>
      </c>
      <c r="F40" s="7">
        <v>96.082299312251294</v>
      </c>
      <c r="G40" s="7">
        <v>96.082299312251294</v>
      </c>
      <c r="H40" s="7">
        <v>97.356317699819996</v>
      </c>
      <c r="I40" s="7">
        <v>97.590567507689599</v>
      </c>
      <c r="J40" s="7">
        <v>96.590948980627104</v>
      </c>
      <c r="L40" s="127" t="s">
        <v>59</v>
      </c>
      <c r="M40" s="7">
        <v>69.501401704434898</v>
      </c>
      <c r="N40" s="7">
        <v>77.448637041832896</v>
      </c>
      <c r="O40" s="7">
        <v>62.8803598794604</v>
      </c>
      <c r="P40" s="7">
        <v>71.861333183844195</v>
      </c>
      <c r="Q40" s="7">
        <v>96.8466472890684</v>
      </c>
      <c r="R40" s="7">
        <v>87.581974833356796</v>
      </c>
      <c r="S40" s="7">
        <v>80.537721761595805</v>
      </c>
    </row>
    <row r="41" spans="3:19" x14ac:dyDescent="0.25">
      <c r="C41" s="129" t="s">
        <v>62</v>
      </c>
      <c r="D41" s="10">
        <v>87.787320406296899</v>
      </c>
      <c r="E41" s="10">
        <v>86.722857775632207</v>
      </c>
      <c r="F41" s="10">
        <v>86.722857775632207</v>
      </c>
      <c r="G41" s="10">
        <v>86.632774075816698</v>
      </c>
      <c r="H41" s="10">
        <v>93.4554740597125</v>
      </c>
      <c r="I41" s="10">
        <v>93.657548506144295</v>
      </c>
      <c r="J41" s="10">
        <v>94.693841876012499</v>
      </c>
      <c r="L41" s="127" t="s">
        <v>60</v>
      </c>
      <c r="M41" s="7">
        <v>70.622383997484306</v>
      </c>
      <c r="N41" s="7">
        <v>68.127798127798101</v>
      </c>
      <c r="O41" s="7">
        <v>51.407606081519098</v>
      </c>
      <c r="P41" s="7">
        <v>51.407606081519098</v>
      </c>
      <c r="Q41" s="7">
        <v>83.142500824399406</v>
      </c>
      <c r="R41" s="7">
        <v>51.407606081519098</v>
      </c>
      <c r="S41" s="7">
        <v>68.744304398052705</v>
      </c>
    </row>
    <row r="42" spans="3:19" x14ac:dyDescent="0.25">
      <c r="C42" s="129" t="s">
        <v>70</v>
      </c>
      <c r="D42" s="10">
        <v>85.828838566306999</v>
      </c>
      <c r="E42" s="10">
        <v>85.717912919228397</v>
      </c>
      <c r="F42" s="10">
        <v>85.013218169243203</v>
      </c>
      <c r="G42" s="10">
        <v>86.377468819353695</v>
      </c>
      <c r="H42" s="10">
        <v>92.181228135936706</v>
      </c>
      <c r="I42" s="10">
        <v>92.434167381003206</v>
      </c>
      <c r="J42" s="10">
        <v>86.585103526541204</v>
      </c>
      <c r="L42" s="127" t="s">
        <v>61</v>
      </c>
      <c r="M42" s="7">
        <v>96.278176332147297</v>
      </c>
      <c r="N42" s="7">
        <v>96.082299312251294</v>
      </c>
      <c r="O42" s="7">
        <v>96.082299312251294</v>
      </c>
      <c r="P42" s="7">
        <v>96.082299312251294</v>
      </c>
      <c r="Q42" s="7">
        <v>97.356317699819996</v>
      </c>
      <c r="R42" s="7">
        <v>97.590567507689599</v>
      </c>
      <c r="S42" s="7">
        <v>96.590948980627104</v>
      </c>
    </row>
    <row r="43" spans="3:19" x14ac:dyDescent="0.25">
      <c r="C43" s="129" t="s">
        <v>63</v>
      </c>
      <c r="D43" s="10">
        <v>73.000160691560595</v>
      </c>
      <c r="E43" s="10">
        <v>69.161858753788906</v>
      </c>
      <c r="F43" s="10">
        <v>63.2570340897989</v>
      </c>
      <c r="G43" s="10">
        <v>70.173556237504101</v>
      </c>
      <c r="H43" s="10">
        <v>90.212119587058794</v>
      </c>
      <c r="I43" s="10">
        <v>90.678943145180995</v>
      </c>
      <c r="J43" s="10">
        <v>75.461302858464094</v>
      </c>
      <c r="L43" s="102"/>
      <c r="M43" s="128">
        <f>AVERAGE(M40:M42)</f>
        <v>78.800654011355491</v>
      </c>
      <c r="N43" s="128">
        <f t="shared" ref="N43:S43" si="2">AVERAGE(N40:N42)</f>
        <v>80.552911493960764</v>
      </c>
      <c r="O43" s="128">
        <f t="shared" si="2"/>
        <v>70.1234217577436</v>
      </c>
      <c r="P43" s="128">
        <f t="shared" si="2"/>
        <v>73.117079525871532</v>
      </c>
      <c r="Q43" s="128">
        <f t="shared" si="2"/>
        <v>92.448488604429272</v>
      </c>
      <c r="R43" s="128">
        <f t="shared" si="2"/>
        <v>78.8600494741885</v>
      </c>
      <c r="S43" s="128">
        <f t="shared" si="2"/>
        <v>81.957658380091871</v>
      </c>
    </row>
    <row r="44" spans="3:19" x14ac:dyDescent="0.25">
      <c r="C44" s="129" t="s">
        <v>71</v>
      </c>
      <c r="D44" s="10">
        <v>87.745264067106604</v>
      </c>
      <c r="E44" s="10">
        <v>87.302940216211297</v>
      </c>
      <c r="F44" s="10">
        <v>88.639523667192094</v>
      </c>
      <c r="G44" s="10">
        <v>88.659576904976305</v>
      </c>
      <c r="H44" s="10">
        <v>94.472719831543301</v>
      </c>
      <c r="I44" s="10">
        <v>94.630310164833404</v>
      </c>
      <c r="J44" s="10">
        <v>88.624140384613298</v>
      </c>
      <c r="L44" s="129" t="s">
        <v>62</v>
      </c>
      <c r="M44" s="10">
        <v>87.787320406296899</v>
      </c>
      <c r="N44" s="10">
        <v>86.722857775632207</v>
      </c>
      <c r="O44" s="10">
        <v>86.722857775632207</v>
      </c>
      <c r="P44" s="10">
        <v>86.632774075816698</v>
      </c>
      <c r="Q44" s="10">
        <v>93.4554740597125</v>
      </c>
      <c r="R44" s="10">
        <v>93.657548506144295</v>
      </c>
      <c r="S44" s="10">
        <v>94.693841876012499</v>
      </c>
    </row>
    <row r="45" spans="3:19" x14ac:dyDescent="0.25">
      <c r="C45" s="129" t="s">
        <v>72</v>
      </c>
      <c r="D45" s="10">
        <v>84.632250659686605</v>
      </c>
      <c r="E45" s="10">
        <v>84.021735616976102</v>
      </c>
      <c r="F45" s="10">
        <v>85.4607259071811</v>
      </c>
      <c r="G45" s="10">
        <v>85.6796096162347</v>
      </c>
      <c r="H45" s="10">
        <v>93.507004755874803</v>
      </c>
      <c r="I45" s="10">
        <v>93.919861492968295</v>
      </c>
      <c r="J45" s="10">
        <v>86.659739190024197</v>
      </c>
      <c r="L45" s="129" t="s">
        <v>70</v>
      </c>
      <c r="M45" s="10">
        <v>85.828838566306999</v>
      </c>
      <c r="N45" s="10">
        <v>85.717912919228397</v>
      </c>
      <c r="O45" s="10">
        <v>85.013218169243203</v>
      </c>
      <c r="P45" s="10">
        <v>86.377468819353695</v>
      </c>
      <c r="Q45" s="10">
        <v>92.181228135936706</v>
      </c>
      <c r="R45" s="10">
        <v>92.434167381003206</v>
      </c>
      <c r="S45" s="10">
        <v>86.585103526541204</v>
      </c>
    </row>
    <row r="46" spans="3:19" x14ac:dyDescent="0.25">
      <c r="C46" s="127" t="s">
        <v>64</v>
      </c>
      <c r="D46" s="7">
        <v>70.729271595400405</v>
      </c>
      <c r="E46" s="7">
        <v>69.681834244972194</v>
      </c>
      <c r="F46" s="7">
        <v>69.582332254321997</v>
      </c>
      <c r="G46" s="7">
        <v>71.516969249605395</v>
      </c>
      <c r="H46" s="7">
        <v>89.612633992383905</v>
      </c>
      <c r="I46" s="7">
        <v>89.468561146551593</v>
      </c>
      <c r="J46" s="7">
        <v>76.935077174989104</v>
      </c>
      <c r="L46" s="129" t="s">
        <v>63</v>
      </c>
      <c r="M46" s="10">
        <v>73.000160691560595</v>
      </c>
      <c r="N46" s="10">
        <v>69.161858753788906</v>
      </c>
      <c r="O46" s="10">
        <v>63.2570340897989</v>
      </c>
      <c r="P46" s="10">
        <v>70.173556237504101</v>
      </c>
      <c r="Q46" s="10">
        <v>90.212119587058794</v>
      </c>
      <c r="R46" s="10">
        <v>90.678943145180995</v>
      </c>
      <c r="S46" s="10">
        <v>75.461302858464094</v>
      </c>
    </row>
    <row r="47" spans="3:19" x14ac:dyDescent="0.25">
      <c r="C47" s="127" t="s">
        <v>65</v>
      </c>
      <c r="D47" s="7">
        <v>75.131675368714895</v>
      </c>
      <c r="E47" s="7">
        <v>71.943865942119302</v>
      </c>
      <c r="F47" s="7">
        <v>73.507823690164599</v>
      </c>
      <c r="G47" s="7">
        <v>74.093390230419303</v>
      </c>
      <c r="H47" s="7">
        <v>84.181124232701904</v>
      </c>
      <c r="I47" s="7">
        <v>85.310889662599095</v>
      </c>
      <c r="J47" s="7">
        <v>76.013860257736496</v>
      </c>
      <c r="L47" s="129" t="s">
        <v>71</v>
      </c>
      <c r="M47" s="10">
        <v>87.745264067106604</v>
      </c>
      <c r="N47" s="10">
        <v>87.302940216211297</v>
      </c>
      <c r="O47" s="10">
        <v>88.639523667192094</v>
      </c>
      <c r="P47" s="10">
        <v>88.659576904976305</v>
      </c>
      <c r="Q47" s="10">
        <v>94.472719831543301</v>
      </c>
      <c r="R47" s="10">
        <v>94.630310164833404</v>
      </c>
      <c r="S47" s="10">
        <v>88.624140384613298</v>
      </c>
    </row>
    <row r="48" spans="3:19" x14ac:dyDescent="0.25">
      <c r="C48" s="127" t="s">
        <v>66</v>
      </c>
      <c r="D48" s="7">
        <v>70.058123809109503</v>
      </c>
      <c r="E48" s="7">
        <v>71.400630917184799</v>
      </c>
      <c r="F48" s="7">
        <v>51.7191823219406</v>
      </c>
      <c r="G48" s="7">
        <v>71.508985795526399</v>
      </c>
      <c r="H48" s="7">
        <v>89.167677496751494</v>
      </c>
      <c r="I48" s="7">
        <v>77.903352891935697</v>
      </c>
      <c r="J48" s="7">
        <v>77.582057505031898</v>
      </c>
      <c r="L48" s="129" t="s">
        <v>72</v>
      </c>
      <c r="M48" s="10">
        <v>84.632250659686605</v>
      </c>
      <c r="N48" s="10">
        <v>84.021735616976102</v>
      </c>
      <c r="O48" s="10">
        <v>85.4607259071811</v>
      </c>
      <c r="P48" s="10">
        <v>85.6796096162347</v>
      </c>
      <c r="Q48" s="10">
        <v>93.507004755874803</v>
      </c>
      <c r="R48" s="10">
        <v>93.919861492968295</v>
      </c>
      <c r="S48" s="10">
        <v>86.659739190024197</v>
      </c>
    </row>
    <row r="49" spans="2:19" x14ac:dyDescent="0.25">
      <c r="C49" s="127" t="s">
        <v>67</v>
      </c>
      <c r="D49" s="7">
        <v>74.518811164945305</v>
      </c>
      <c r="E49" s="7">
        <v>76.072655239778399</v>
      </c>
      <c r="F49" s="7">
        <v>73.238555237578495</v>
      </c>
      <c r="G49" s="7">
        <v>73.592811897990003</v>
      </c>
      <c r="H49" s="7">
        <v>86.262365962463306</v>
      </c>
      <c r="I49" s="7">
        <v>86.163878241929893</v>
      </c>
      <c r="J49" s="7">
        <v>77.032239663829301</v>
      </c>
      <c r="L49" s="9"/>
      <c r="M49" s="27">
        <f>AVERAGE(M44:M48)</f>
        <v>83.798766878191557</v>
      </c>
      <c r="N49" s="27">
        <f t="shared" ref="N49:S49" si="3">AVERAGE(N44:N48)</f>
        <v>82.585461056367393</v>
      </c>
      <c r="O49" s="27">
        <f t="shared" si="3"/>
        <v>81.818671921809511</v>
      </c>
      <c r="P49" s="27">
        <f t="shared" si="3"/>
        <v>83.5045971307771</v>
      </c>
      <c r="Q49" s="27">
        <f t="shared" si="3"/>
        <v>92.765709274025227</v>
      </c>
      <c r="R49" s="27">
        <f t="shared" si="3"/>
        <v>93.064166138026025</v>
      </c>
      <c r="S49" s="27">
        <f t="shared" si="3"/>
        <v>86.404825567131041</v>
      </c>
    </row>
    <row r="50" spans="2:19" x14ac:dyDescent="0.25">
      <c r="C50" s="127" t="s">
        <v>68</v>
      </c>
      <c r="D50" s="7">
        <v>76.317074632292005</v>
      </c>
      <c r="E50" s="7">
        <v>77.369560264297107</v>
      </c>
      <c r="F50" s="7">
        <v>55.815850815850801</v>
      </c>
      <c r="G50" s="7">
        <v>55.815850815850801</v>
      </c>
      <c r="H50" s="7">
        <v>76.277708265840005</v>
      </c>
      <c r="I50" s="7">
        <v>64.304044248410406</v>
      </c>
      <c r="J50" s="7">
        <v>68.163317624275393</v>
      </c>
      <c r="L50" s="127" t="s">
        <v>64</v>
      </c>
      <c r="M50" s="7">
        <v>70.729271595400405</v>
      </c>
      <c r="N50" s="7">
        <v>69.681834244972194</v>
      </c>
      <c r="O50" s="7">
        <v>69.582332254321997</v>
      </c>
      <c r="P50" s="7">
        <v>71.516969249605395</v>
      </c>
      <c r="Q50" s="7">
        <v>89.612633992383905</v>
      </c>
      <c r="R50" s="7">
        <v>89.468561146551593</v>
      </c>
      <c r="S50" s="7">
        <v>76.935077174989104</v>
      </c>
    </row>
    <row r="51" spans="2:19" x14ac:dyDescent="0.25">
      <c r="C51" s="127" t="s">
        <v>69</v>
      </c>
      <c r="D51" s="7">
        <v>63.916264036330602</v>
      </c>
      <c r="E51" s="7">
        <v>63.054925341175597</v>
      </c>
      <c r="F51" s="7">
        <v>45.876167037222999</v>
      </c>
      <c r="G51" s="7">
        <v>59.1977229117715</v>
      </c>
      <c r="H51" s="7">
        <v>77.419924298535093</v>
      </c>
      <c r="I51" s="7">
        <v>82.524132412620901</v>
      </c>
      <c r="J51" s="7">
        <v>72.922117360764204</v>
      </c>
      <c r="L51" s="127" t="s">
        <v>65</v>
      </c>
      <c r="M51" s="7">
        <v>75.131675368714895</v>
      </c>
      <c r="N51" s="7">
        <v>71.943865942119302</v>
      </c>
      <c r="O51" s="7">
        <v>73.507823690164599</v>
      </c>
      <c r="P51" s="7">
        <v>74.093390230419303</v>
      </c>
      <c r="Q51" s="7">
        <v>84.181124232701904</v>
      </c>
      <c r="R51" s="7">
        <v>85.310889662599095</v>
      </c>
      <c r="S51" s="7">
        <v>76.013860257736496</v>
      </c>
    </row>
    <row r="52" spans="2:19" x14ac:dyDescent="0.25">
      <c r="C52" s="9"/>
      <c r="D52" s="9" t="s">
        <v>51</v>
      </c>
      <c r="E52" s="9" t="s">
        <v>51</v>
      </c>
      <c r="F52" s="9" t="s">
        <v>51</v>
      </c>
      <c r="G52" s="9" t="s">
        <v>51</v>
      </c>
      <c r="H52" s="9" t="s">
        <v>51</v>
      </c>
      <c r="I52" s="9" t="s">
        <v>51</v>
      </c>
      <c r="J52" s="9" t="s">
        <v>51</v>
      </c>
      <c r="L52" s="127" t="s">
        <v>66</v>
      </c>
      <c r="M52" s="7">
        <v>70.058123809109503</v>
      </c>
      <c r="N52" s="7">
        <v>71.400630917184799</v>
      </c>
      <c r="O52" s="7">
        <v>51.7191823219406</v>
      </c>
      <c r="P52" s="7">
        <v>71.508985795526399</v>
      </c>
      <c r="Q52" s="7">
        <v>89.167677496751494</v>
      </c>
      <c r="R52" s="7">
        <v>77.903352891935697</v>
      </c>
      <c r="S52" s="7">
        <v>77.582057505031898</v>
      </c>
    </row>
    <row r="53" spans="2:19" x14ac:dyDescent="0.25">
      <c r="C53" s="135"/>
      <c r="D53" s="135"/>
      <c r="E53" s="135"/>
      <c r="F53" s="135"/>
      <c r="G53" s="135"/>
      <c r="H53" s="135"/>
      <c r="I53" s="135"/>
      <c r="J53" s="135"/>
      <c r="L53" s="127" t="s">
        <v>67</v>
      </c>
      <c r="M53" s="7">
        <v>74.518811164945305</v>
      </c>
      <c r="N53" s="7">
        <v>76.072655239778399</v>
      </c>
      <c r="O53" s="7">
        <v>73.238555237578495</v>
      </c>
      <c r="P53" s="7">
        <v>73.592811897990003</v>
      </c>
      <c r="Q53" s="7">
        <v>86.262365962463306</v>
      </c>
      <c r="R53" s="7">
        <v>86.163878241929893</v>
      </c>
      <c r="S53" s="7">
        <v>77.032239663829301</v>
      </c>
    </row>
    <row r="54" spans="2:19" x14ac:dyDescent="0.25">
      <c r="L54" s="127" t="s">
        <v>68</v>
      </c>
      <c r="M54" s="7">
        <v>76.317074632292005</v>
      </c>
      <c r="N54" s="7">
        <v>77.369560264297107</v>
      </c>
      <c r="O54" s="7">
        <v>55.815850815850801</v>
      </c>
      <c r="P54" s="7">
        <v>55.815850815850801</v>
      </c>
      <c r="Q54" s="7">
        <v>76.277708265840005</v>
      </c>
      <c r="R54" s="7">
        <v>64.304044248410406</v>
      </c>
      <c r="S54" s="7">
        <v>68.163317624275393</v>
      </c>
    </row>
    <row r="55" spans="2:19" x14ac:dyDescent="0.25">
      <c r="L55" s="127" t="s">
        <v>69</v>
      </c>
      <c r="M55" s="7">
        <v>63.916264036330602</v>
      </c>
      <c r="N55" s="7">
        <v>63.054925341175597</v>
      </c>
      <c r="O55" s="7">
        <v>45.876167037222999</v>
      </c>
      <c r="P55" s="7">
        <v>59.1977229117715</v>
      </c>
      <c r="Q55" s="7">
        <v>77.419924298535093</v>
      </c>
      <c r="R55" s="7">
        <v>82.524132412620901</v>
      </c>
      <c r="S55" s="7">
        <v>72.922117360764204</v>
      </c>
    </row>
    <row r="56" spans="2:19" x14ac:dyDescent="0.25">
      <c r="L56" s="6"/>
      <c r="M56" s="24">
        <f>AVERAGE(M50:M55)</f>
        <v>71.778536767798798</v>
      </c>
      <c r="N56" s="24">
        <f t="shared" ref="N56:S56" si="4">AVERAGE(N50:N55)</f>
        <v>71.587245324921227</v>
      </c>
      <c r="O56" s="24">
        <f t="shared" si="4"/>
        <v>61.623318559513251</v>
      </c>
      <c r="P56" s="24">
        <f t="shared" si="4"/>
        <v>67.620955150193893</v>
      </c>
      <c r="Q56" s="24">
        <f t="shared" si="4"/>
        <v>83.820239041445959</v>
      </c>
      <c r="R56" s="24">
        <f t="shared" si="4"/>
        <v>80.94580976734126</v>
      </c>
      <c r="S56" s="24">
        <f t="shared" si="4"/>
        <v>74.774778264437742</v>
      </c>
    </row>
    <row r="57" spans="2:19" x14ac:dyDescent="0.25">
      <c r="C57" s="152" t="s">
        <v>82</v>
      </c>
      <c r="D57" s="152"/>
      <c r="E57" s="152"/>
      <c r="F57" s="152"/>
      <c r="G57" s="152"/>
      <c r="H57" s="152"/>
      <c r="I57" s="152"/>
      <c r="J57" s="152"/>
      <c r="L57" s="9"/>
      <c r="M57" s="9" t="s">
        <v>51</v>
      </c>
      <c r="N57" s="9" t="s">
        <v>51</v>
      </c>
      <c r="O57" s="9" t="s">
        <v>51</v>
      </c>
      <c r="P57" s="9" t="s">
        <v>51</v>
      </c>
      <c r="Q57" s="9" t="s">
        <v>51</v>
      </c>
      <c r="R57" s="9" t="s">
        <v>51</v>
      </c>
      <c r="S57" s="9" t="s">
        <v>51</v>
      </c>
    </row>
    <row r="58" spans="2:19" x14ac:dyDescent="0.25">
      <c r="B58" s="11" t="s">
        <v>28</v>
      </c>
      <c r="C58" s="37" t="s">
        <v>0</v>
      </c>
      <c r="D58" s="38" t="s">
        <v>1</v>
      </c>
      <c r="E58" s="38" t="s">
        <v>2</v>
      </c>
      <c r="F58" s="38" t="s">
        <v>3</v>
      </c>
      <c r="G58" s="38" t="s">
        <v>4</v>
      </c>
      <c r="H58" s="38" t="s">
        <v>5</v>
      </c>
      <c r="I58" s="38" t="s">
        <v>6</v>
      </c>
      <c r="J58" s="39" t="s">
        <v>7</v>
      </c>
    </row>
    <row r="59" spans="2:19" x14ac:dyDescent="0.25">
      <c r="B59" s="11" t="s">
        <v>50</v>
      </c>
      <c r="C59" s="32" t="s">
        <v>8</v>
      </c>
      <c r="D59" s="6">
        <v>0.61506598444963567</v>
      </c>
      <c r="E59" s="6">
        <v>0.50316944959802101</v>
      </c>
      <c r="F59" s="6">
        <v>0.3787088447301773</v>
      </c>
      <c r="G59" s="6">
        <v>0.38793531257733482</v>
      </c>
      <c r="H59" s="6">
        <v>0.55063981938201001</v>
      </c>
      <c r="I59" s="6">
        <v>0.45641104514647224</v>
      </c>
      <c r="J59" s="98">
        <v>0.47964159256106648</v>
      </c>
      <c r="L59" t="s">
        <v>0</v>
      </c>
      <c r="M59" t="s">
        <v>1</v>
      </c>
      <c r="N59" t="s">
        <v>2</v>
      </c>
      <c r="O59" t="s">
        <v>3</v>
      </c>
      <c r="P59" t="s">
        <v>4</v>
      </c>
      <c r="Q59" t="s">
        <v>107</v>
      </c>
      <c r="R59" t="s">
        <v>108</v>
      </c>
      <c r="S59" t="s">
        <v>109</v>
      </c>
    </row>
    <row r="60" spans="2:19" x14ac:dyDescent="0.25">
      <c r="C60" s="31" t="s">
        <v>9</v>
      </c>
      <c r="D60" s="23">
        <v>0.50399210386785342</v>
      </c>
      <c r="E60" s="23">
        <v>0.52245434822169401</v>
      </c>
      <c r="F60" s="23">
        <v>0.3927785791561485</v>
      </c>
      <c r="G60" s="23">
        <v>0.49041668475131939</v>
      </c>
      <c r="H60" s="6">
        <v>0.58029887210047604</v>
      </c>
      <c r="I60" s="6">
        <v>0.72180073671329148</v>
      </c>
      <c r="J60" s="136">
        <v>0.60684224215733562</v>
      </c>
      <c r="L60" t="s">
        <v>93</v>
      </c>
      <c r="M60" s="126">
        <v>60.599151803831965</v>
      </c>
      <c r="N60" s="126">
        <v>58.115916835919229</v>
      </c>
      <c r="O60" s="126">
        <v>51.330755131612669</v>
      </c>
      <c r="P60" s="126">
        <v>52.263569955347236</v>
      </c>
      <c r="Q60" s="126">
        <v>60.548033498486369</v>
      </c>
      <c r="R60" s="126">
        <v>61.560733158140806</v>
      </c>
      <c r="S60" s="126">
        <v>59.03941239875234</v>
      </c>
    </row>
    <row r="61" spans="2:19" x14ac:dyDescent="0.25">
      <c r="C61" s="32" t="s">
        <v>10</v>
      </c>
      <c r="D61" s="6">
        <v>0.53777565811181527</v>
      </c>
      <c r="E61" s="6">
        <v>0.50281831059863102</v>
      </c>
      <c r="F61" s="6">
        <v>0.41001400560224088</v>
      </c>
      <c r="G61" s="6">
        <v>0.41001400560224088</v>
      </c>
      <c r="H61" s="6">
        <v>0.42148429493748707</v>
      </c>
      <c r="I61" s="6">
        <v>0.41001400560224088</v>
      </c>
      <c r="J61" s="98">
        <v>0.45312272518154867</v>
      </c>
      <c r="L61" t="s">
        <v>94</v>
      </c>
      <c r="M61" s="126">
        <v>71.555914179035128</v>
      </c>
      <c r="N61" s="126">
        <v>71.527208144537127</v>
      </c>
      <c r="O61" s="126">
        <v>58.870007772966126</v>
      </c>
      <c r="P61" s="126">
        <v>64.442122481742544</v>
      </c>
      <c r="Q61" s="126">
        <v>91.034203794657159</v>
      </c>
      <c r="R61" s="126">
        <v>82.904668694550466</v>
      </c>
      <c r="S61" s="126">
        <v>79.740709396810303</v>
      </c>
    </row>
    <row r="62" spans="2:19" x14ac:dyDescent="0.25">
      <c r="C62" s="34" t="s">
        <v>11</v>
      </c>
      <c r="D62" s="25">
        <v>0.62933617890219862</v>
      </c>
      <c r="E62" s="25">
        <v>0.63759305210918116</v>
      </c>
      <c r="F62" s="25">
        <v>0.38060124445301946</v>
      </c>
      <c r="G62" s="25">
        <v>0.39582194460522646</v>
      </c>
      <c r="H62" s="9">
        <v>0.85874766573295991</v>
      </c>
      <c r="I62" s="9">
        <v>0.58892374087065946</v>
      </c>
      <c r="J62" s="137">
        <v>0.7128157493175642</v>
      </c>
      <c r="L62" t="s">
        <v>95</v>
      </c>
      <c r="M62" s="126">
        <v>78.800654011355491</v>
      </c>
      <c r="N62" s="126">
        <v>80.552911493960764</v>
      </c>
      <c r="O62" s="126">
        <v>70.1234217577436</v>
      </c>
      <c r="P62" s="126">
        <v>73.117079525871532</v>
      </c>
      <c r="Q62" s="126">
        <v>92.448488604429272</v>
      </c>
      <c r="R62" s="126">
        <v>78.8600494741885</v>
      </c>
      <c r="S62" s="126">
        <v>81.957658380091871</v>
      </c>
    </row>
    <row r="63" spans="2:19" x14ac:dyDescent="0.25">
      <c r="C63" s="33" t="s">
        <v>12</v>
      </c>
      <c r="D63" s="9">
        <v>0.7603985573279699</v>
      </c>
      <c r="E63" s="9">
        <v>0.71389804793275413</v>
      </c>
      <c r="F63" s="9">
        <v>0.7482015528798811</v>
      </c>
      <c r="G63" s="9">
        <v>0.7312723796474232</v>
      </c>
      <c r="H63" s="9">
        <v>0.90091198638038628</v>
      </c>
      <c r="I63" s="9">
        <v>0.89703515818559909</v>
      </c>
      <c r="J63" s="131">
        <v>0.78586605837058043</v>
      </c>
      <c r="L63" t="s">
        <v>131</v>
      </c>
      <c r="M63" s="126">
        <v>83.798766878191557</v>
      </c>
      <c r="N63" s="126">
        <v>82.585461056367393</v>
      </c>
      <c r="O63" s="126">
        <v>81.818671921809511</v>
      </c>
      <c r="P63" s="126">
        <v>83.5045971307771</v>
      </c>
      <c r="Q63" s="126">
        <v>92.765709274025227</v>
      </c>
      <c r="R63" s="126">
        <v>93.064166138026025</v>
      </c>
      <c r="S63" s="126">
        <v>86.404825567131041</v>
      </c>
    </row>
    <row r="64" spans="2:19" x14ac:dyDescent="0.25">
      <c r="C64" s="34" t="s">
        <v>13</v>
      </c>
      <c r="D64" s="25">
        <v>0.61322295656930015</v>
      </c>
      <c r="E64" s="25">
        <v>0.61215879955074004</v>
      </c>
      <c r="F64" s="25">
        <v>0.37672086142670524</v>
      </c>
      <c r="G64" s="25">
        <v>0.58936648084352727</v>
      </c>
      <c r="H64" s="9">
        <v>0.92136808013088345</v>
      </c>
      <c r="I64" s="9">
        <v>0.91054070010914157</v>
      </c>
      <c r="J64" s="137">
        <v>0.78054678095798502</v>
      </c>
      <c r="L64" t="s">
        <v>130</v>
      </c>
      <c r="M64" s="126">
        <v>71.778536767798798</v>
      </c>
      <c r="N64" s="126">
        <v>71.587245324921227</v>
      </c>
      <c r="O64" s="126">
        <v>61.623318559513251</v>
      </c>
      <c r="P64" s="126">
        <v>67.620955150193893</v>
      </c>
      <c r="Q64" s="126">
        <v>83.820239041445959</v>
      </c>
      <c r="R64" s="126">
        <v>80.94580976734126</v>
      </c>
      <c r="S64" s="126">
        <v>74.774778264437742</v>
      </c>
    </row>
    <row r="65" spans="3:19" x14ac:dyDescent="0.25">
      <c r="C65" s="32" t="s">
        <v>14</v>
      </c>
      <c r="D65" s="6">
        <v>0.68637562040089639</v>
      </c>
      <c r="E65" s="6">
        <v>0.7693138434355975</v>
      </c>
      <c r="F65" s="6">
        <v>0.60835051431429865</v>
      </c>
      <c r="G65" s="6">
        <v>0.71656952302162402</v>
      </c>
      <c r="H65" s="6">
        <v>0.96788791951146524</v>
      </c>
      <c r="I65" s="6">
        <v>0.87171537307059987</v>
      </c>
      <c r="J65" s="98">
        <v>0.8022674956342416</v>
      </c>
      <c r="L65" t="s">
        <v>132</v>
      </c>
      <c r="M65" s="126">
        <f>AVERAGE(M60:M64)</f>
        <v>73.306604728042586</v>
      </c>
      <c r="N65" s="126">
        <f t="shared" ref="N65:S65" si="5">AVERAGE(N60:N64)</f>
        <v>72.873748571141135</v>
      </c>
      <c r="O65" s="126">
        <f t="shared" si="5"/>
        <v>64.753235028729023</v>
      </c>
      <c r="P65" s="126">
        <f t="shared" si="5"/>
        <v>68.189664848786464</v>
      </c>
      <c r="Q65" s="126">
        <f t="shared" si="5"/>
        <v>84.123334842608784</v>
      </c>
      <c r="R65" s="126">
        <f t="shared" si="5"/>
        <v>79.467085446449403</v>
      </c>
      <c r="S65" s="126">
        <f t="shared" si="5"/>
        <v>76.383476801444658</v>
      </c>
    </row>
    <row r="66" spans="3:19" x14ac:dyDescent="0.25">
      <c r="C66" s="31" t="s">
        <v>15</v>
      </c>
      <c r="D66" s="23">
        <v>0.65589359730637087</v>
      </c>
      <c r="E66" s="23">
        <v>0.62712912087912087</v>
      </c>
      <c r="F66" s="23">
        <v>0.39441699604743086</v>
      </c>
      <c r="G66" s="23">
        <v>0.39441699604743086</v>
      </c>
      <c r="H66" s="6">
        <v>0.79944668754338277</v>
      </c>
      <c r="I66" s="6">
        <v>0.39441699604743086</v>
      </c>
      <c r="J66" s="136">
        <v>0.64060818349711535</v>
      </c>
    </row>
    <row r="67" spans="3:19" x14ac:dyDescent="0.25">
      <c r="C67" s="32" t="s">
        <v>16</v>
      </c>
      <c r="D67" s="6">
        <v>0.54327130993899264</v>
      </c>
      <c r="E67" s="6">
        <v>0.49335408278157855</v>
      </c>
      <c r="F67" s="6">
        <v>0.49335408278157855</v>
      </c>
      <c r="G67" s="6">
        <v>0.49335408278157855</v>
      </c>
      <c r="H67" s="6">
        <v>0.68727328043814051</v>
      </c>
      <c r="I67" s="6">
        <v>0.72857174947927394</v>
      </c>
      <c r="J67" s="98">
        <v>0.61545049490564363</v>
      </c>
    </row>
    <row r="68" spans="3:19" x14ac:dyDescent="0.25">
      <c r="C68" s="34" t="s">
        <v>17</v>
      </c>
      <c r="D68" s="25">
        <v>0.53933061403768179</v>
      </c>
      <c r="E68" s="25">
        <v>0.47645765356788189</v>
      </c>
      <c r="F68" s="25">
        <v>0.47645765356788189</v>
      </c>
      <c r="G68" s="25">
        <v>0.47596467584054469</v>
      </c>
      <c r="H68" s="9">
        <v>0.77135258838491982</v>
      </c>
      <c r="I68" s="9">
        <v>0.77173374755274915</v>
      </c>
      <c r="J68" s="137">
        <v>0.83427938225209131</v>
      </c>
    </row>
    <row r="69" spans="3:19" x14ac:dyDescent="0.25">
      <c r="C69" s="34" t="s">
        <v>25</v>
      </c>
      <c r="D69" s="25">
        <v>0.85828838566306986</v>
      </c>
      <c r="E69" s="25">
        <v>0.85717912919228412</v>
      </c>
      <c r="F69" s="25">
        <v>0.85013218169243154</v>
      </c>
      <c r="G69" s="25">
        <v>0.86377468819353687</v>
      </c>
      <c r="H69" s="9">
        <v>0.92181228135936732</v>
      </c>
      <c r="I69" s="9">
        <v>0.92434167381003174</v>
      </c>
      <c r="J69" s="137">
        <v>0.86585103526541196</v>
      </c>
    </row>
    <row r="70" spans="3:19" x14ac:dyDescent="0.25">
      <c r="C70" s="33" t="s">
        <v>18</v>
      </c>
      <c r="D70" s="9">
        <v>0.65716183734806732</v>
      </c>
      <c r="E70" s="9">
        <v>0.585583263467785</v>
      </c>
      <c r="F70" s="9">
        <v>0.48706134999609063</v>
      </c>
      <c r="G70" s="9">
        <v>0.61874889527219623</v>
      </c>
      <c r="H70" s="9">
        <v>0.88101854008669989</v>
      </c>
      <c r="I70" s="9">
        <v>0.88517648455115872</v>
      </c>
      <c r="J70" s="131">
        <v>0.69093126974374741</v>
      </c>
    </row>
    <row r="71" spans="3:19" x14ac:dyDescent="0.25">
      <c r="C71" s="33" t="s">
        <v>26</v>
      </c>
      <c r="D71" s="9">
        <v>0.84737972218762403</v>
      </c>
      <c r="E71" s="9">
        <v>0.83560272469502106</v>
      </c>
      <c r="F71" s="9">
        <v>0.85882224533991924</v>
      </c>
      <c r="G71" s="9">
        <v>0.857636943095749</v>
      </c>
      <c r="H71" s="9">
        <v>0.93125363180793197</v>
      </c>
      <c r="I71" s="9">
        <v>0.93315788041608583</v>
      </c>
      <c r="J71" s="131">
        <v>0.85820526291036603</v>
      </c>
    </row>
    <row r="72" spans="3:19" x14ac:dyDescent="0.25">
      <c r="C72" s="34" t="s">
        <v>27</v>
      </c>
      <c r="D72" s="25">
        <v>0.8463225065968657</v>
      </c>
      <c r="E72" s="25">
        <v>0.84021735616976079</v>
      </c>
      <c r="F72" s="25">
        <v>0.85460725907181079</v>
      </c>
      <c r="G72" s="25">
        <v>0.85679609616234653</v>
      </c>
      <c r="H72" s="9">
        <v>0.93507004755874767</v>
      </c>
      <c r="I72" s="9">
        <v>0.93919861492968248</v>
      </c>
      <c r="J72" s="137">
        <v>0.86659739190024254</v>
      </c>
    </row>
    <row r="73" spans="3:19" x14ac:dyDescent="0.25">
      <c r="C73" s="31" t="s">
        <v>19</v>
      </c>
      <c r="D73" s="23">
        <v>0.68996319212488166</v>
      </c>
      <c r="E73" s="23">
        <v>0.67195313138170709</v>
      </c>
      <c r="F73" s="23">
        <v>0.67544285219603228</v>
      </c>
      <c r="G73" s="23">
        <v>0.70199830767434879</v>
      </c>
      <c r="H73" s="6">
        <v>0.89113029006392219</v>
      </c>
      <c r="I73" s="6">
        <v>0.88962580273722991</v>
      </c>
      <c r="J73" s="136">
        <v>0.75861045554087359</v>
      </c>
    </row>
    <row r="74" spans="3:19" x14ac:dyDescent="0.25">
      <c r="C74" s="32" t="s">
        <v>20</v>
      </c>
      <c r="D74" s="6">
        <v>0.70507207997690502</v>
      </c>
      <c r="E74" s="6">
        <v>0.64942344721442913</v>
      </c>
      <c r="F74" s="6">
        <v>0.68218463000927843</v>
      </c>
      <c r="G74" s="6">
        <v>0.69033541408212962</v>
      </c>
      <c r="H74" s="6">
        <v>0.81546422201312219</v>
      </c>
      <c r="I74" s="6">
        <v>0.83019586323608818</v>
      </c>
      <c r="J74" s="98">
        <v>0.71770289179613056</v>
      </c>
    </row>
    <row r="75" spans="3:19" x14ac:dyDescent="0.25">
      <c r="C75" s="31" t="s">
        <v>21</v>
      </c>
      <c r="D75" s="23">
        <v>0.68402379853444484</v>
      </c>
      <c r="E75" s="23">
        <v>0.69489788812296183</v>
      </c>
      <c r="F75" s="23">
        <v>0.46870548278150359</v>
      </c>
      <c r="G75" s="23">
        <v>0.70178302344676313</v>
      </c>
      <c r="H75" s="6">
        <v>0.88666581674913003</v>
      </c>
      <c r="I75" s="6">
        <v>0.75925505877115329</v>
      </c>
      <c r="J75" s="136">
        <v>0.7665856065740686</v>
      </c>
    </row>
    <row r="76" spans="3:19" x14ac:dyDescent="0.25">
      <c r="C76" s="32" t="s">
        <v>22</v>
      </c>
      <c r="D76" s="6">
        <v>0.73590337651811477</v>
      </c>
      <c r="E76" s="6">
        <v>0.75122577154119652</v>
      </c>
      <c r="F76" s="6">
        <v>0.72250742355054243</v>
      </c>
      <c r="G76" s="6">
        <v>0.72773450457779054</v>
      </c>
      <c r="H76" s="6">
        <v>0.85847107101488507</v>
      </c>
      <c r="I76" s="6">
        <v>0.8576168610622108</v>
      </c>
      <c r="J76" s="98">
        <v>0.76284376447137969</v>
      </c>
    </row>
    <row r="77" spans="3:19" x14ac:dyDescent="0.25">
      <c r="C77" s="31" t="s">
        <v>23</v>
      </c>
      <c r="D77" s="23">
        <v>0.71607613401091663</v>
      </c>
      <c r="E77" s="23">
        <v>0.72988658514974303</v>
      </c>
      <c r="F77" s="23">
        <v>0.40681818181818175</v>
      </c>
      <c r="G77" s="23">
        <v>0.40681818181818175</v>
      </c>
      <c r="H77" s="6">
        <v>0.70836053897276408</v>
      </c>
      <c r="I77" s="6">
        <v>0.53033899562347009</v>
      </c>
      <c r="J77" s="136">
        <v>0.59144164114354014</v>
      </c>
    </row>
    <row r="78" spans="3:19" x14ac:dyDescent="0.25">
      <c r="C78" s="32" t="s">
        <v>24</v>
      </c>
      <c r="D78" s="6">
        <v>0.61993709624085769</v>
      </c>
      <c r="E78" s="6">
        <v>0.60346190777344977</v>
      </c>
      <c r="F78" s="6">
        <v>0.3949530847168119</v>
      </c>
      <c r="G78" s="6">
        <v>0.57914322271752028</v>
      </c>
      <c r="H78" s="6">
        <v>0.75271747227233332</v>
      </c>
      <c r="I78" s="6">
        <v>0.81212117176006249</v>
      </c>
      <c r="J78" s="98">
        <v>0.71713213598827064</v>
      </c>
    </row>
    <row r="79" spans="3:19" x14ac:dyDescent="0.25">
      <c r="C79" s="138"/>
      <c r="D79" s="139" t="s">
        <v>52</v>
      </c>
      <c r="E79" s="139" t="s">
        <v>52</v>
      </c>
      <c r="F79" s="139" t="s">
        <v>52</v>
      </c>
      <c r="G79" s="139" t="s">
        <v>52</v>
      </c>
      <c r="H79" s="139" t="s">
        <v>52</v>
      </c>
      <c r="I79" s="139" t="s">
        <v>52</v>
      </c>
      <c r="J79" s="140" t="s">
        <v>52</v>
      </c>
    </row>
  </sheetData>
  <mergeCells count="4">
    <mergeCell ref="C3:Q3"/>
    <mergeCell ref="C30:J30"/>
    <mergeCell ref="C57:J57"/>
    <mergeCell ref="L30:S30"/>
  </mergeCells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1234-770E-4D8C-B7EB-6F7813DB710B}">
  <dimension ref="B3:S73"/>
  <sheetViews>
    <sheetView topLeftCell="A28" zoomScale="115" zoomScaleNormal="115" workbookViewId="0">
      <selection activeCell="N68" sqref="N68"/>
    </sheetView>
  </sheetViews>
  <sheetFormatPr baseColWidth="10" defaultRowHeight="15" x14ac:dyDescent="0.25"/>
  <cols>
    <col min="2" max="2" width="10" bestFit="1" customWidth="1"/>
    <col min="3" max="3" width="14.5703125" bestFit="1" customWidth="1"/>
    <col min="4" max="10" width="15.5703125" bestFit="1" customWidth="1"/>
    <col min="11" max="11" width="13.140625" bestFit="1" customWidth="1"/>
    <col min="12" max="12" width="20.140625" bestFit="1" customWidth="1"/>
    <col min="13" max="19" width="15.5703125" bestFit="1" customWidth="1"/>
  </cols>
  <sheetData>
    <row r="3" spans="2:17" x14ac:dyDescent="0.25">
      <c r="C3" s="152" t="s">
        <v>83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</row>
    <row r="4" spans="2:17" x14ac:dyDescent="0.25">
      <c r="B4" s="11" t="s">
        <v>46</v>
      </c>
      <c r="C4" s="71" t="s">
        <v>0</v>
      </c>
      <c r="D4" t="s">
        <v>1</v>
      </c>
      <c r="E4" t="s">
        <v>73</v>
      </c>
      <c r="F4" t="s">
        <v>2</v>
      </c>
      <c r="G4" t="s">
        <v>74</v>
      </c>
      <c r="H4" t="s">
        <v>3</v>
      </c>
      <c r="I4" t="s">
        <v>75</v>
      </c>
      <c r="J4" t="s">
        <v>4</v>
      </c>
      <c r="K4" t="s">
        <v>76</v>
      </c>
      <c r="L4" t="s">
        <v>5</v>
      </c>
      <c r="M4" t="s">
        <v>77</v>
      </c>
      <c r="N4" t="s">
        <v>6</v>
      </c>
      <c r="O4" t="s">
        <v>78</v>
      </c>
      <c r="P4" t="s">
        <v>7</v>
      </c>
      <c r="Q4" t="s">
        <v>79</v>
      </c>
    </row>
    <row r="5" spans="2:17" x14ac:dyDescent="0.25">
      <c r="C5" s="15" t="s">
        <v>8</v>
      </c>
      <c r="D5" s="15">
        <v>0.40864361929382548</v>
      </c>
      <c r="E5" s="15">
        <v>0.36581016671956934</v>
      </c>
      <c r="F5" s="15">
        <v>0.38556514571840722</v>
      </c>
      <c r="G5" s="15">
        <v>0.3397185972987114</v>
      </c>
      <c r="H5" s="15">
        <v>0.28659278684902273</v>
      </c>
      <c r="I5" s="15">
        <v>0.20797795128152269</v>
      </c>
      <c r="J5" s="15">
        <v>0.35192515749388803</v>
      </c>
      <c r="K5" s="15">
        <v>0.28300920439438793</v>
      </c>
      <c r="L5" s="15">
        <v>0.41478119093251731</v>
      </c>
      <c r="M5" s="15">
        <v>0.3536220180475636</v>
      </c>
      <c r="N5" s="15">
        <v>0.34628956057962218</v>
      </c>
      <c r="O5" s="15">
        <v>0.27482924981358497</v>
      </c>
      <c r="P5" s="15">
        <v>0.32286082263761984</v>
      </c>
      <c r="Q5" s="15">
        <v>0.26447364940680856</v>
      </c>
    </row>
    <row r="6" spans="2:17" x14ac:dyDescent="0.25">
      <c r="C6" s="61" t="s">
        <v>9</v>
      </c>
      <c r="D6" s="61">
        <v>0.43961900868885528</v>
      </c>
      <c r="E6" s="61">
        <v>0.40876455447307436</v>
      </c>
      <c r="F6" s="72">
        <v>0.43697513198206317</v>
      </c>
      <c r="G6" s="61">
        <v>0.32975262719231807</v>
      </c>
      <c r="H6" s="72">
        <v>0.4645788792550371</v>
      </c>
      <c r="I6" s="61">
        <v>0.40985536270541051</v>
      </c>
      <c r="J6" s="72">
        <v>0.46075751665416637</v>
      </c>
      <c r="K6" s="61">
        <v>0.40180904204571571</v>
      </c>
      <c r="L6" s="61">
        <v>0.61271179304862877</v>
      </c>
      <c r="M6" s="61">
        <v>0.55845975848872009</v>
      </c>
      <c r="N6" s="61">
        <v>0.61039916497458713</v>
      </c>
      <c r="O6" s="61">
        <v>0.55067847527381997</v>
      </c>
      <c r="P6" s="61">
        <v>0.56252993962858588</v>
      </c>
      <c r="Q6" s="61">
        <v>0.53053880635222894</v>
      </c>
    </row>
    <row r="7" spans="2:17" x14ac:dyDescent="0.25">
      <c r="C7" s="68" t="s">
        <v>11</v>
      </c>
      <c r="D7" s="68">
        <v>0.48797470552978883</v>
      </c>
      <c r="E7" s="68">
        <v>0.46992908525598054</v>
      </c>
      <c r="F7" s="73">
        <v>0.48032860892788648</v>
      </c>
      <c r="G7" s="68">
        <v>0.46418400950904531</v>
      </c>
      <c r="H7" s="73">
        <v>0.2359354870794568</v>
      </c>
      <c r="I7" s="68">
        <v>0.19297467960681841</v>
      </c>
      <c r="J7" s="73">
        <v>0.28001421987275332</v>
      </c>
      <c r="K7" s="68">
        <v>0.24131963387282535</v>
      </c>
      <c r="L7" s="68">
        <v>0.67420617747850975</v>
      </c>
      <c r="M7" s="68">
        <v>0.66166657182533473</v>
      </c>
      <c r="N7" s="68">
        <v>0.56061084219926649</v>
      </c>
      <c r="O7" s="68">
        <v>0.52814685522691995</v>
      </c>
      <c r="P7" s="68">
        <v>0.44863994750394309</v>
      </c>
      <c r="Q7" s="68">
        <v>0.43612216547500571</v>
      </c>
    </row>
    <row r="8" spans="2:17" x14ac:dyDescent="0.25">
      <c r="C8" s="68" t="s">
        <v>12</v>
      </c>
      <c r="D8" s="68">
        <v>0.72921469036715192</v>
      </c>
      <c r="E8" s="68">
        <v>0.58992963460695902</v>
      </c>
      <c r="F8" s="73">
        <v>0.72509404932738597</v>
      </c>
      <c r="G8" s="68">
        <v>0.53459818814524451</v>
      </c>
      <c r="H8" s="73">
        <v>0.74316857953812754</v>
      </c>
      <c r="I8" s="68">
        <v>0.60447127822538405</v>
      </c>
      <c r="J8" s="73">
        <v>0.72492338179349436</v>
      </c>
      <c r="K8" s="68">
        <v>0.56135240467657987</v>
      </c>
      <c r="L8" s="68">
        <v>0.8420516953133993</v>
      </c>
      <c r="M8" s="68">
        <v>0.75674189808829195</v>
      </c>
      <c r="N8" s="68">
        <v>0.84436868290578149</v>
      </c>
      <c r="O8" s="68">
        <v>0.75819954216339647</v>
      </c>
      <c r="P8" s="68">
        <v>0.73334410365378866</v>
      </c>
      <c r="Q8" s="68">
        <v>0.60887752183362309</v>
      </c>
    </row>
    <row r="9" spans="2:17" x14ac:dyDescent="0.25">
      <c r="C9" s="68" t="s">
        <v>13</v>
      </c>
      <c r="D9" s="68">
        <v>0.47081184409332455</v>
      </c>
      <c r="E9" s="68">
        <v>0.44723345148715277</v>
      </c>
      <c r="F9" s="73">
        <v>0.4868748995107397</v>
      </c>
      <c r="G9" s="68">
        <v>0.46451845887651699</v>
      </c>
      <c r="H9" s="73">
        <v>0.44170826735963087</v>
      </c>
      <c r="I9" s="68">
        <v>0.41509613894890712</v>
      </c>
      <c r="J9" s="73">
        <v>0.45073086437542431</v>
      </c>
      <c r="K9" s="68">
        <v>0.43129266402603905</v>
      </c>
      <c r="L9" s="68">
        <v>0.74624947394978491</v>
      </c>
      <c r="M9" s="68">
        <v>0.74550185899383636</v>
      </c>
      <c r="N9" s="68">
        <v>0.75279322392188086</v>
      </c>
      <c r="O9" s="68">
        <v>0.7494559046605952</v>
      </c>
      <c r="P9" s="68">
        <v>0.63013818154404277</v>
      </c>
      <c r="Q9" s="68">
        <v>0.62132132190099409</v>
      </c>
    </row>
    <row r="10" spans="2:17" x14ac:dyDescent="0.25">
      <c r="C10" s="61" t="s">
        <v>14</v>
      </c>
      <c r="D10" s="61">
        <v>0.60526595105280612</v>
      </c>
      <c r="E10" s="61">
        <v>0.4799943280804484</v>
      </c>
      <c r="F10" s="72">
        <v>0.61065927249836294</v>
      </c>
      <c r="G10" s="61">
        <v>0.46269662207063067</v>
      </c>
      <c r="H10" s="72">
        <v>0.61989808968955884</v>
      </c>
      <c r="I10" s="61">
        <v>0.49838120552877874</v>
      </c>
      <c r="J10" s="72">
        <v>0.60869426538347782</v>
      </c>
      <c r="K10" s="61">
        <v>0.48993919299874406</v>
      </c>
      <c r="L10" s="61">
        <v>0.823821125778889</v>
      </c>
      <c r="M10" s="61">
        <v>0.79240055358121142</v>
      </c>
      <c r="N10" s="61">
        <v>0.82952545985216131</v>
      </c>
      <c r="O10" s="61">
        <v>0.79675036897720442</v>
      </c>
      <c r="P10" s="61">
        <v>0.69392131020530701</v>
      </c>
      <c r="Q10" s="61">
        <v>0.61503262035409401</v>
      </c>
    </row>
    <row r="11" spans="2:17" x14ac:dyDescent="0.25">
      <c r="C11" s="61" t="s">
        <v>15</v>
      </c>
      <c r="D11" s="61">
        <v>0.85384900208549985</v>
      </c>
      <c r="E11" s="61">
        <v>0.48618599927713224</v>
      </c>
      <c r="F11" s="72">
        <v>0.8358936310585573</v>
      </c>
      <c r="G11" s="61">
        <v>0.38637968005845336</v>
      </c>
      <c r="H11" s="72">
        <v>0.81225753686252844</v>
      </c>
      <c r="I11" s="61">
        <v>0.31052498498121811</v>
      </c>
      <c r="J11" s="72">
        <v>0.83091951342196646</v>
      </c>
      <c r="K11" s="61">
        <v>0.37892831487019329</v>
      </c>
      <c r="L11" s="61">
        <v>0.87253784918734811</v>
      </c>
      <c r="M11" s="61">
        <v>0.54528748681055417</v>
      </c>
      <c r="N11" s="61">
        <v>0.87109530462378726</v>
      </c>
      <c r="O11" s="61">
        <v>0.48588859405940898</v>
      </c>
      <c r="P11" s="61">
        <v>0.87219267643246323</v>
      </c>
      <c r="Q11" s="61">
        <v>0.52346644618231841</v>
      </c>
    </row>
    <row r="12" spans="2:17" x14ac:dyDescent="0.25">
      <c r="C12" s="61" t="s">
        <v>16</v>
      </c>
      <c r="D12" s="61">
        <v>0.56039681830193921</v>
      </c>
      <c r="E12" s="61">
        <v>0.39027974668338428</v>
      </c>
      <c r="F12" s="72">
        <v>0.60738408933539989</v>
      </c>
      <c r="G12" s="61">
        <v>0.40865526796468493</v>
      </c>
      <c r="H12" s="72">
        <v>0.58809716737679296</v>
      </c>
      <c r="I12" s="61">
        <v>0.39553032355446932</v>
      </c>
      <c r="J12" s="72">
        <v>0.55363433149178343</v>
      </c>
      <c r="K12" s="61">
        <v>0.37285677503428988</v>
      </c>
      <c r="L12" s="61">
        <v>0.69934615424752578</v>
      </c>
      <c r="M12" s="61">
        <v>0.56416593311446794</v>
      </c>
      <c r="N12" s="61">
        <v>0.70976436530679132</v>
      </c>
      <c r="O12" s="61">
        <v>0.49203462721392804</v>
      </c>
      <c r="P12" s="61">
        <v>0.59804377581167256</v>
      </c>
      <c r="Q12" s="61">
        <v>0.43959553436239779</v>
      </c>
    </row>
    <row r="13" spans="2:17" x14ac:dyDescent="0.25">
      <c r="C13" s="68" t="s">
        <v>17</v>
      </c>
      <c r="D13" s="68">
        <v>0.8069352755176955</v>
      </c>
      <c r="E13" s="68">
        <v>0.37824400947865361</v>
      </c>
      <c r="F13" s="73">
        <v>0.79189432189432185</v>
      </c>
      <c r="G13" s="68">
        <v>0.30778554778554768</v>
      </c>
      <c r="H13" s="73">
        <v>0.79189432189432185</v>
      </c>
      <c r="I13" s="68">
        <v>0.30778554778554768</v>
      </c>
      <c r="J13" s="73">
        <v>0.79573598181262406</v>
      </c>
      <c r="K13" s="68">
        <v>0.32088697190886967</v>
      </c>
      <c r="L13" s="68">
        <v>0.81471011665952131</v>
      </c>
      <c r="M13" s="68">
        <v>0.37201794925753251</v>
      </c>
      <c r="N13" s="68">
        <v>0.87869310851988791</v>
      </c>
      <c r="O13" s="68">
        <v>0.55222207667859846</v>
      </c>
      <c r="P13" s="68">
        <v>0.86184633054002424</v>
      </c>
      <c r="Q13" s="68">
        <v>0.52942320619485972</v>
      </c>
    </row>
    <row r="14" spans="2:17" x14ac:dyDescent="0.25">
      <c r="C14" s="68" t="s">
        <v>25</v>
      </c>
      <c r="D14" s="68">
        <v>0.63577811912070392</v>
      </c>
      <c r="E14" s="68">
        <v>0.63577805342696547</v>
      </c>
      <c r="F14" s="73">
        <v>0.65381030469797896</v>
      </c>
      <c r="G14" s="68">
        <v>0.65381023185597631</v>
      </c>
      <c r="H14" s="73">
        <v>0.62385090865591053</v>
      </c>
      <c r="I14" s="68">
        <v>0.62385093459157448</v>
      </c>
      <c r="J14" s="73">
        <v>0.65925938919941141</v>
      </c>
      <c r="K14" s="68">
        <v>0.65925937791605183</v>
      </c>
      <c r="L14" s="68">
        <v>0.73479793860100673</v>
      </c>
      <c r="M14" s="68">
        <v>0.73479774110025531</v>
      </c>
      <c r="N14" s="68">
        <v>0.73045896325842841</v>
      </c>
      <c r="O14" s="68">
        <v>0.73045888318197172</v>
      </c>
      <c r="P14" s="68">
        <v>0.66337407885396305</v>
      </c>
      <c r="Q14" s="68">
        <v>0.66337415073360484</v>
      </c>
    </row>
    <row r="15" spans="2:17" x14ac:dyDescent="0.25">
      <c r="C15" s="68" t="s">
        <v>18</v>
      </c>
      <c r="D15" s="68">
        <v>0.64365617717342682</v>
      </c>
      <c r="E15" s="68">
        <v>0.59591244081640993</v>
      </c>
      <c r="F15" s="73">
        <v>0.60759582412938473</v>
      </c>
      <c r="G15" s="68">
        <v>0.54033908377911288</v>
      </c>
      <c r="H15" s="73">
        <v>0.60470491146834782</v>
      </c>
      <c r="I15" s="68">
        <v>0.55595182067185134</v>
      </c>
      <c r="J15" s="73">
        <v>0.61058090917343288</v>
      </c>
      <c r="K15" s="68">
        <v>0.55174974723578196</v>
      </c>
      <c r="L15" s="68">
        <v>0.83520183058150599</v>
      </c>
      <c r="M15" s="68">
        <v>0.80784662190797318</v>
      </c>
      <c r="N15" s="68">
        <v>0.84807589610415757</v>
      </c>
      <c r="O15" s="68">
        <v>0.82448574410359432</v>
      </c>
      <c r="P15" s="68">
        <v>0.65901447185260809</v>
      </c>
      <c r="Q15" s="68">
        <v>0.61455700268288005</v>
      </c>
    </row>
    <row r="16" spans="2:17" x14ac:dyDescent="0.25">
      <c r="C16" s="68" t="s">
        <v>26</v>
      </c>
      <c r="D16" s="68">
        <v>0.70249089137267284</v>
      </c>
      <c r="E16" s="68">
        <v>0.6450550046407304</v>
      </c>
      <c r="F16" s="73">
        <v>0.69474686129372643</v>
      </c>
      <c r="G16" s="68">
        <v>0.62839997639077827</v>
      </c>
      <c r="H16" s="73">
        <v>0.71611537818618942</v>
      </c>
      <c r="I16" s="68">
        <v>0.6602749576275796</v>
      </c>
      <c r="J16" s="73">
        <v>0.73163816779884772</v>
      </c>
      <c r="K16" s="68">
        <v>0.67476900490790281</v>
      </c>
      <c r="L16" s="68">
        <v>0.79886765010103422</v>
      </c>
      <c r="M16" s="68">
        <v>0.7564838669235292</v>
      </c>
      <c r="N16" s="68">
        <v>0.80098761076573299</v>
      </c>
      <c r="O16" s="68">
        <v>0.75869707563711553</v>
      </c>
      <c r="P16" s="68">
        <v>0.72973450121520533</v>
      </c>
      <c r="Q16" s="68">
        <v>0.67836790376160894</v>
      </c>
    </row>
    <row r="17" spans="2:19" x14ac:dyDescent="0.25">
      <c r="C17" s="61" t="s">
        <v>19</v>
      </c>
      <c r="D17" s="61">
        <v>0.68614384411474616</v>
      </c>
      <c r="E17" s="61">
        <v>0.58848724900956695</v>
      </c>
      <c r="F17" s="72">
        <v>0.67230653700078935</v>
      </c>
      <c r="G17" s="61">
        <v>0.54836613020366498</v>
      </c>
      <c r="H17" s="72">
        <v>0.66974705748809304</v>
      </c>
      <c r="I17" s="61">
        <v>0.57604194968257061</v>
      </c>
      <c r="J17" s="72">
        <v>0.67646356131066954</v>
      </c>
      <c r="K17" s="61">
        <v>0.57203053026812334</v>
      </c>
      <c r="L17" s="61">
        <v>0.80311068387365236</v>
      </c>
      <c r="M17" s="61">
        <v>0.75066035903406758</v>
      </c>
      <c r="N17" s="61">
        <v>0.80855069913491362</v>
      </c>
      <c r="O17" s="61">
        <v>0.75759221756286854</v>
      </c>
      <c r="P17" s="61">
        <v>0.72607533523926904</v>
      </c>
      <c r="Q17" s="61">
        <v>0.64029859533673039</v>
      </c>
    </row>
    <row r="18" spans="2:19" x14ac:dyDescent="0.25">
      <c r="C18" s="61" t="s">
        <v>20</v>
      </c>
      <c r="D18" s="61">
        <v>0.64907945773716247</v>
      </c>
      <c r="E18" s="61">
        <v>0.6097794383813897</v>
      </c>
      <c r="F18" s="72">
        <v>0.56523692290503769</v>
      </c>
      <c r="G18" s="61">
        <v>0.52162854411463777</v>
      </c>
      <c r="H18" s="72">
        <v>0.63617889945074779</v>
      </c>
      <c r="I18" s="61">
        <v>0.59286763811905008</v>
      </c>
      <c r="J18" s="72">
        <v>0.62779862627182381</v>
      </c>
      <c r="K18" s="61">
        <v>0.5858564727464477</v>
      </c>
      <c r="L18" s="61">
        <v>0.7715603857537473</v>
      </c>
      <c r="M18" s="61">
        <v>0.75256256158442258</v>
      </c>
      <c r="N18" s="61">
        <v>0.77126049836319388</v>
      </c>
      <c r="O18" s="61">
        <v>0.75105724718373623</v>
      </c>
      <c r="P18" s="61">
        <v>0.67173602997651072</v>
      </c>
      <c r="Q18" s="61">
        <v>0.63685447697073694</v>
      </c>
    </row>
    <row r="19" spans="2:19" x14ac:dyDescent="0.25">
      <c r="C19" s="61" t="s">
        <v>21</v>
      </c>
      <c r="D19" s="61">
        <v>0.66897084417564168</v>
      </c>
      <c r="E19" s="61">
        <v>0.53025117125326771</v>
      </c>
      <c r="F19" s="72">
        <v>0.65018842018943812</v>
      </c>
      <c r="G19" s="61">
        <v>0.49490515921937051</v>
      </c>
      <c r="H19" s="72">
        <v>0.63596279240668663</v>
      </c>
      <c r="I19" s="61">
        <v>0.49675160530723667</v>
      </c>
      <c r="J19" s="72">
        <v>0.65590635188780144</v>
      </c>
      <c r="K19" s="61">
        <v>0.51933776990550107</v>
      </c>
      <c r="L19" s="61">
        <v>0.81088090605339713</v>
      </c>
      <c r="M19" s="61">
        <v>0.76656118062803091</v>
      </c>
      <c r="N19" s="61">
        <v>0.78511589482469368</v>
      </c>
      <c r="O19" s="61">
        <v>0.72026028303332679</v>
      </c>
      <c r="P19" s="61">
        <v>0.71641129600439912</v>
      </c>
      <c r="Q19" s="61">
        <v>0.62089970553761642</v>
      </c>
    </row>
    <row r="20" spans="2:19" x14ac:dyDescent="0.25">
      <c r="C20" s="61" t="s">
        <v>22</v>
      </c>
      <c r="D20" s="61">
        <v>0.61371721948846258</v>
      </c>
      <c r="E20" s="61">
        <v>0.55375796117910481</v>
      </c>
      <c r="F20" s="72">
        <v>0.616911715744072</v>
      </c>
      <c r="G20" s="61">
        <v>0.54520194496008001</v>
      </c>
      <c r="H20" s="72">
        <v>0.58880402574951929</v>
      </c>
      <c r="I20" s="61">
        <v>0.52801965790228322</v>
      </c>
      <c r="J20" s="72">
        <v>0.61850154057800777</v>
      </c>
      <c r="K20" s="61">
        <v>0.54590869692142852</v>
      </c>
      <c r="L20" s="61">
        <v>0.68742054800587016</v>
      </c>
      <c r="M20" s="61">
        <v>0.65106141315118149</v>
      </c>
      <c r="N20" s="61">
        <v>0.68269511956875439</v>
      </c>
      <c r="O20" s="61">
        <v>0.64811404818273344</v>
      </c>
      <c r="P20" s="61">
        <v>0.64049956473097291</v>
      </c>
      <c r="Q20" s="61">
        <v>0.58619386543044938</v>
      </c>
    </row>
    <row r="21" spans="2:19" x14ac:dyDescent="0.25">
      <c r="C21" s="61" t="s">
        <v>23</v>
      </c>
      <c r="D21" s="61">
        <v>0.71318543182537586</v>
      </c>
      <c r="E21" s="61">
        <v>0.46879421854156766</v>
      </c>
      <c r="F21" s="72">
        <v>0.72108777395120693</v>
      </c>
      <c r="G21" s="61">
        <v>0.47533534336611943</v>
      </c>
      <c r="H21" s="72">
        <v>0.52024694578496589</v>
      </c>
      <c r="I21" s="61">
        <v>0.26418597742127153</v>
      </c>
      <c r="J21" s="72">
        <v>0.52024694578496589</v>
      </c>
      <c r="K21" s="61">
        <v>0.26418597742127153</v>
      </c>
      <c r="L21" s="61">
        <v>0.71434693407697392</v>
      </c>
      <c r="M21" s="61">
        <v>0.46116366550434051</v>
      </c>
      <c r="N21" s="61">
        <v>0.53345530801311436</v>
      </c>
      <c r="O21" s="61">
        <v>0.27799419875802667</v>
      </c>
      <c r="P21" s="61">
        <v>0.60466249751154977</v>
      </c>
      <c r="Q21" s="61">
        <v>0.35461503580698622</v>
      </c>
    </row>
    <row r="22" spans="2:19" x14ac:dyDescent="0.25">
      <c r="C22" s="61" t="s">
        <v>24</v>
      </c>
      <c r="D22" s="61">
        <v>0.57817908928973216</v>
      </c>
      <c r="E22" s="61">
        <v>0.41060209531895037</v>
      </c>
      <c r="F22" s="72">
        <v>0.59987449530604209</v>
      </c>
      <c r="G22" s="61">
        <v>0.40346131679070468</v>
      </c>
      <c r="H22" s="72">
        <v>0.43305281856801614</v>
      </c>
      <c r="I22" s="61">
        <v>0.26016677498794999</v>
      </c>
      <c r="J22" s="72">
        <v>0.54188540716687617</v>
      </c>
      <c r="K22" s="61">
        <v>0.35537817542998851</v>
      </c>
      <c r="L22" s="61">
        <v>0.73737886469318648</v>
      </c>
      <c r="M22" s="61">
        <v>0.50064202362424748</v>
      </c>
      <c r="N22" s="61">
        <v>0.83572735216407734</v>
      </c>
      <c r="O22" s="61">
        <v>0.57968393373830673</v>
      </c>
      <c r="P22" s="61">
        <v>0.67687742337022927</v>
      </c>
      <c r="Q22" s="61">
        <v>0.46471067788776566</v>
      </c>
    </row>
    <row r="23" spans="2:19" x14ac:dyDescent="0.25">
      <c r="C23" s="74"/>
      <c r="D23" s="74" t="s">
        <v>51</v>
      </c>
      <c r="E23" s="74" t="s">
        <v>52</v>
      </c>
      <c r="F23" s="75" t="s">
        <v>51</v>
      </c>
      <c r="G23" s="74" t="s">
        <v>52</v>
      </c>
      <c r="H23" s="75" t="s">
        <v>51</v>
      </c>
      <c r="I23" s="74" t="s">
        <v>52</v>
      </c>
      <c r="J23" s="75" t="s">
        <v>51</v>
      </c>
      <c r="K23" s="74" t="s">
        <v>52</v>
      </c>
      <c r="L23" s="74" t="s">
        <v>51</v>
      </c>
      <c r="M23" s="74" t="s">
        <v>52</v>
      </c>
      <c r="N23" s="74" t="s">
        <v>51</v>
      </c>
      <c r="O23" s="74" t="s">
        <v>52</v>
      </c>
      <c r="P23" s="74" t="s">
        <v>51</v>
      </c>
      <c r="Q23" s="74" t="s">
        <v>52</v>
      </c>
    </row>
    <row r="28" spans="2:19" x14ac:dyDescent="0.25">
      <c r="C28" s="152" t="s">
        <v>84</v>
      </c>
      <c r="D28" s="152"/>
      <c r="E28" s="152"/>
      <c r="F28" s="152"/>
      <c r="G28" s="152"/>
      <c r="H28" s="152"/>
      <c r="I28" s="152"/>
      <c r="J28" s="152"/>
    </row>
    <row r="29" spans="2:19" x14ac:dyDescent="0.25"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  <c r="J29" t="s">
        <v>7</v>
      </c>
      <c r="L29" s="142" t="s">
        <v>0</v>
      </c>
      <c r="M29" s="71" t="s">
        <v>1</v>
      </c>
      <c r="N29" s="71" t="s">
        <v>2</v>
      </c>
      <c r="O29" s="71" t="s">
        <v>3</v>
      </c>
      <c r="P29" s="71" t="s">
        <v>4</v>
      </c>
      <c r="Q29" s="71" t="s">
        <v>5</v>
      </c>
      <c r="R29" s="71" t="s">
        <v>6</v>
      </c>
      <c r="S29" s="143" t="s">
        <v>7</v>
      </c>
    </row>
    <row r="30" spans="2:19" x14ac:dyDescent="0.25">
      <c r="C30" s="76" t="s">
        <v>53</v>
      </c>
      <c r="D30" s="13">
        <v>40.864361929382497</v>
      </c>
      <c r="E30" s="13">
        <v>38.556514571840701</v>
      </c>
      <c r="F30" s="13">
        <v>28.659278684902301</v>
      </c>
      <c r="G30" s="13">
        <v>35.192515749388797</v>
      </c>
      <c r="H30" s="13">
        <v>41.478119093251699</v>
      </c>
      <c r="I30" s="13">
        <v>34.628956057962199</v>
      </c>
      <c r="J30" s="13">
        <v>32.286082263761998</v>
      </c>
      <c r="L30" s="76" t="s">
        <v>53</v>
      </c>
      <c r="M30" s="13">
        <v>40.864361929382497</v>
      </c>
      <c r="N30" s="13">
        <v>38.556514571840701</v>
      </c>
      <c r="O30" s="13">
        <v>28.659278684902301</v>
      </c>
      <c r="P30" s="13">
        <v>35.192515749388797</v>
      </c>
      <c r="Q30" s="13">
        <v>41.478119093251699</v>
      </c>
      <c r="R30" s="13">
        <v>34.628956057962199</v>
      </c>
      <c r="S30" s="14">
        <v>32.286082263761998</v>
      </c>
    </row>
    <row r="31" spans="2:19" x14ac:dyDescent="0.25">
      <c r="B31" s="11" t="s">
        <v>46</v>
      </c>
      <c r="C31" s="77" t="s">
        <v>54</v>
      </c>
      <c r="D31" s="13">
        <v>43.9619008688855</v>
      </c>
      <c r="E31" s="14">
        <v>43.697513198206302</v>
      </c>
      <c r="F31" s="14">
        <v>46.457887925503698</v>
      </c>
      <c r="G31" s="14">
        <v>46.075751665416597</v>
      </c>
      <c r="H31" s="13">
        <v>61.271179304862898</v>
      </c>
      <c r="I31" s="13">
        <v>61.039916497458698</v>
      </c>
      <c r="J31" s="13">
        <v>56.252993962858604</v>
      </c>
      <c r="L31" s="76" t="s">
        <v>54</v>
      </c>
      <c r="M31" s="13">
        <v>43.9619008688855</v>
      </c>
      <c r="N31" s="14">
        <v>43.697513198206302</v>
      </c>
      <c r="O31" s="14">
        <v>46.457887925503698</v>
      </c>
      <c r="P31" s="14">
        <v>46.075751665416597</v>
      </c>
      <c r="Q31" s="13">
        <v>61.271179304862898</v>
      </c>
      <c r="R31" s="13">
        <v>61.039916497458698</v>
      </c>
      <c r="S31" s="14">
        <v>56.252993962858604</v>
      </c>
    </row>
    <row r="32" spans="2:19" x14ac:dyDescent="0.25">
      <c r="B32" s="11" t="s">
        <v>49</v>
      </c>
      <c r="C32" s="78" t="s">
        <v>56</v>
      </c>
      <c r="D32" s="17">
        <v>48.797470552978901</v>
      </c>
      <c r="E32" s="18">
        <v>48.032860892788598</v>
      </c>
      <c r="F32" s="18">
        <v>23.5935487079457</v>
      </c>
      <c r="G32" s="18">
        <v>28.0014219872753</v>
      </c>
      <c r="H32" s="17">
        <v>67.420617747850997</v>
      </c>
      <c r="I32" s="17">
        <v>56.061084219926599</v>
      </c>
      <c r="J32" s="17">
        <v>44.863994750394298</v>
      </c>
      <c r="L32" s="147"/>
      <c r="M32" s="148">
        <f>AVERAGE(M30:M31)</f>
        <v>42.413131399134002</v>
      </c>
      <c r="N32" s="148">
        <f t="shared" ref="N32:S32" si="0">AVERAGE(N30:N31)</f>
        <v>41.127013885023501</v>
      </c>
      <c r="O32" s="148">
        <f t="shared" si="0"/>
        <v>37.558583305203001</v>
      </c>
      <c r="P32" s="148">
        <f t="shared" si="0"/>
        <v>40.634133707402697</v>
      </c>
      <c r="Q32" s="148">
        <f t="shared" si="0"/>
        <v>51.374649199057302</v>
      </c>
      <c r="R32" s="148">
        <f t="shared" si="0"/>
        <v>47.834436277710452</v>
      </c>
      <c r="S32" s="148">
        <f t="shared" si="0"/>
        <v>44.269538113310304</v>
      </c>
    </row>
    <row r="33" spans="3:19" x14ac:dyDescent="0.25">
      <c r="C33" s="78" t="s">
        <v>57</v>
      </c>
      <c r="D33" s="17">
        <v>72.921469036715195</v>
      </c>
      <c r="E33" s="18">
        <v>72.509404932738605</v>
      </c>
      <c r="F33" s="18">
        <v>74.3168579538128</v>
      </c>
      <c r="G33" s="18">
        <v>72.492338179349403</v>
      </c>
      <c r="H33" s="17">
        <v>84.205169531339905</v>
      </c>
      <c r="I33" s="17">
        <v>84.436868290578104</v>
      </c>
      <c r="J33" s="17">
        <v>73.334410365378901</v>
      </c>
      <c r="L33" s="141" t="s">
        <v>56</v>
      </c>
      <c r="M33" s="17">
        <v>48.797470552978901</v>
      </c>
      <c r="N33" s="18">
        <v>48.032860892788598</v>
      </c>
      <c r="O33" s="18">
        <v>23.5935487079457</v>
      </c>
      <c r="P33" s="18">
        <v>28.0014219872753</v>
      </c>
      <c r="Q33" s="17">
        <v>67.420617747850997</v>
      </c>
      <c r="R33" s="17">
        <v>56.061084219926599</v>
      </c>
      <c r="S33" s="18">
        <v>44.863994750394298</v>
      </c>
    </row>
    <row r="34" spans="3:19" x14ac:dyDescent="0.25">
      <c r="C34" s="78" t="s">
        <v>58</v>
      </c>
      <c r="D34" s="17">
        <v>47.081184409332501</v>
      </c>
      <c r="E34" s="18">
        <v>48.687489951073999</v>
      </c>
      <c r="F34" s="18">
        <v>44.170826735963097</v>
      </c>
      <c r="G34" s="18">
        <v>45.073086437542401</v>
      </c>
      <c r="H34" s="17">
        <v>74.624947394978506</v>
      </c>
      <c r="I34" s="17">
        <v>75.279322392188107</v>
      </c>
      <c r="J34" s="17">
        <v>63.013818154404298</v>
      </c>
      <c r="L34" s="141" t="s">
        <v>57</v>
      </c>
      <c r="M34" s="17">
        <v>72.921469036715195</v>
      </c>
      <c r="N34" s="18">
        <v>72.509404932738605</v>
      </c>
      <c r="O34" s="18">
        <v>74.3168579538128</v>
      </c>
      <c r="P34" s="18">
        <v>72.492338179349403</v>
      </c>
      <c r="Q34" s="17">
        <v>84.205169531339905</v>
      </c>
      <c r="R34" s="17">
        <v>84.436868290578104</v>
      </c>
      <c r="S34" s="18">
        <v>73.334410365378901</v>
      </c>
    </row>
    <row r="35" spans="3:19" x14ac:dyDescent="0.25">
      <c r="C35" s="77" t="s">
        <v>59</v>
      </c>
      <c r="D35" s="13">
        <v>60.526595105280599</v>
      </c>
      <c r="E35" s="14">
        <v>61.065927249836299</v>
      </c>
      <c r="F35" s="14">
        <v>61.989808968955899</v>
      </c>
      <c r="G35" s="14">
        <v>60.869426538347803</v>
      </c>
      <c r="H35" s="13">
        <v>82.382112577888904</v>
      </c>
      <c r="I35" s="13">
        <v>82.952545985216105</v>
      </c>
      <c r="J35" s="13">
        <v>69.392131020530698</v>
      </c>
      <c r="L35" s="141" t="s">
        <v>58</v>
      </c>
      <c r="M35" s="17">
        <v>47.081184409332501</v>
      </c>
      <c r="N35" s="18">
        <v>48.687489951073999</v>
      </c>
      <c r="O35" s="18">
        <v>44.170826735963097</v>
      </c>
      <c r="P35" s="18">
        <v>45.073086437542401</v>
      </c>
      <c r="Q35" s="17">
        <v>74.624947394978506</v>
      </c>
      <c r="R35" s="17">
        <v>75.279322392188107</v>
      </c>
      <c r="S35" s="18">
        <v>63.013818154404298</v>
      </c>
    </row>
    <row r="36" spans="3:19" x14ac:dyDescent="0.25">
      <c r="C36" s="77" t="s">
        <v>60</v>
      </c>
      <c r="D36" s="13">
        <v>85.384900208549993</v>
      </c>
      <c r="E36" s="14">
        <v>83.589363105855696</v>
      </c>
      <c r="F36" s="14">
        <v>81.225753686252801</v>
      </c>
      <c r="G36" s="14">
        <v>83.091951342196694</v>
      </c>
      <c r="H36" s="13">
        <v>87.253784918734794</v>
      </c>
      <c r="I36" s="13">
        <v>87.1095304623787</v>
      </c>
      <c r="J36" s="13">
        <v>87.219267643246297</v>
      </c>
      <c r="L36" s="149"/>
      <c r="M36" s="150">
        <f>AVERAGE(M33:M35)</f>
        <v>56.266707999675532</v>
      </c>
      <c r="N36" s="150">
        <f t="shared" ref="N36:S36" si="1">AVERAGE(N33:N35)</f>
        <v>56.409918592200405</v>
      </c>
      <c r="O36" s="150">
        <f t="shared" si="1"/>
        <v>47.360411132573866</v>
      </c>
      <c r="P36" s="150">
        <f t="shared" si="1"/>
        <v>48.522282201389032</v>
      </c>
      <c r="Q36" s="150">
        <f t="shared" si="1"/>
        <v>75.416911558056469</v>
      </c>
      <c r="R36" s="150">
        <f t="shared" si="1"/>
        <v>71.925758300897613</v>
      </c>
      <c r="S36" s="150">
        <f t="shared" si="1"/>
        <v>60.404074423392501</v>
      </c>
    </row>
    <row r="37" spans="3:19" x14ac:dyDescent="0.25">
      <c r="C37" s="77" t="s">
        <v>61</v>
      </c>
      <c r="D37" s="13">
        <v>56.039681830193899</v>
      </c>
      <c r="E37" s="14">
        <v>60.738408933540001</v>
      </c>
      <c r="F37" s="14">
        <v>58.809716737679302</v>
      </c>
      <c r="G37" s="14">
        <v>55.363433149178299</v>
      </c>
      <c r="H37" s="13">
        <v>69.934615424752593</v>
      </c>
      <c r="I37" s="13">
        <v>70.976436530679095</v>
      </c>
      <c r="J37" s="13">
        <v>59.804377581167302</v>
      </c>
      <c r="L37" s="76" t="s">
        <v>59</v>
      </c>
      <c r="M37" s="13">
        <v>60.526595105280599</v>
      </c>
      <c r="N37" s="14">
        <v>61.065927249836299</v>
      </c>
      <c r="O37" s="14">
        <v>61.989808968955899</v>
      </c>
      <c r="P37" s="14">
        <v>60.869426538347803</v>
      </c>
      <c r="Q37" s="13">
        <v>82.382112577888904</v>
      </c>
      <c r="R37" s="13">
        <v>82.952545985216105</v>
      </c>
      <c r="S37" s="14">
        <v>69.392131020530698</v>
      </c>
    </row>
    <row r="38" spans="3:19" x14ac:dyDescent="0.25">
      <c r="C38" s="78" t="s">
        <v>62</v>
      </c>
      <c r="D38" s="17">
        <v>80.693527551769506</v>
      </c>
      <c r="E38" s="18">
        <v>79.189432189432196</v>
      </c>
      <c r="F38" s="18">
        <v>79.189432189432196</v>
      </c>
      <c r="G38" s="18">
        <v>79.573598181262398</v>
      </c>
      <c r="H38" s="17">
        <v>81.471011665952105</v>
      </c>
      <c r="I38" s="17">
        <v>87.8693108519888</v>
      </c>
      <c r="J38" s="17">
        <v>86.184633054002404</v>
      </c>
      <c r="L38" s="76" t="s">
        <v>60</v>
      </c>
      <c r="M38" s="13">
        <v>85.384900208549993</v>
      </c>
      <c r="N38" s="14">
        <v>83.589363105855696</v>
      </c>
      <c r="O38" s="14">
        <v>81.225753686252801</v>
      </c>
      <c r="P38" s="14">
        <v>83.091951342196694</v>
      </c>
      <c r="Q38" s="13">
        <v>87.253784918734794</v>
      </c>
      <c r="R38" s="13">
        <v>87.1095304623787</v>
      </c>
      <c r="S38" s="14">
        <v>87.219267643246297</v>
      </c>
    </row>
    <row r="39" spans="3:19" x14ac:dyDescent="0.25">
      <c r="C39" s="78" t="s">
        <v>70</v>
      </c>
      <c r="D39" s="17">
        <v>63.577811912070402</v>
      </c>
      <c r="E39" s="18">
        <v>65.381030469797906</v>
      </c>
      <c r="F39" s="18">
        <v>62.385090865591103</v>
      </c>
      <c r="G39" s="18">
        <v>65.925938919941103</v>
      </c>
      <c r="H39" s="17">
        <v>73.479793860100699</v>
      </c>
      <c r="I39" s="17">
        <v>73.045896325842804</v>
      </c>
      <c r="J39" s="17">
        <v>66.337407885396303</v>
      </c>
      <c r="L39" s="76" t="s">
        <v>61</v>
      </c>
      <c r="M39" s="13">
        <v>56.039681830193899</v>
      </c>
      <c r="N39" s="14">
        <v>60.738408933540001</v>
      </c>
      <c r="O39" s="14">
        <v>58.809716737679302</v>
      </c>
      <c r="P39" s="14">
        <v>55.363433149178299</v>
      </c>
      <c r="Q39" s="13">
        <v>69.934615424752593</v>
      </c>
      <c r="R39" s="13">
        <v>70.976436530679095</v>
      </c>
      <c r="S39" s="14">
        <v>59.804377581167302</v>
      </c>
    </row>
    <row r="40" spans="3:19" x14ac:dyDescent="0.25">
      <c r="C40" s="78" t="s">
        <v>63</v>
      </c>
      <c r="D40" s="17">
        <v>64.365617717342701</v>
      </c>
      <c r="E40" s="18">
        <v>60.759582412938499</v>
      </c>
      <c r="F40" s="18">
        <v>60.470491146834803</v>
      </c>
      <c r="G40" s="18">
        <v>61.0580909173433</v>
      </c>
      <c r="H40" s="17">
        <v>83.520183058150593</v>
      </c>
      <c r="I40" s="17">
        <v>84.807589610415803</v>
      </c>
      <c r="J40" s="17">
        <v>65.901447185260807</v>
      </c>
      <c r="L40" s="147"/>
      <c r="M40" s="148">
        <f>AVERAGE(M37:M39)</f>
        <v>67.317059048008161</v>
      </c>
      <c r="N40" s="148">
        <f t="shared" ref="N40:S40" si="2">AVERAGE(N37:N39)</f>
        <v>68.464566429743996</v>
      </c>
      <c r="O40" s="148">
        <f t="shared" si="2"/>
        <v>67.341759797629337</v>
      </c>
      <c r="P40" s="148">
        <f t="shared" si="2"/>
        <v>66.44160367657426</v>
      </c>
      <c r="Q40" s="148">
        <f t="shared" si="2"/>
        <v>79.856837640458764</v>
      </c>
      <c r="R40" s="148">
        <f t="shared" si="2"/>
        <v>80.346170992757962</v>
      </c>
      <c r="S40" s="148">
        <f t="shared" si="2"/>
        <v>72.138592081648099</v>
      </c>
    </row>
    <row r="41" spans="3:19" x14ac:dyDescent="0.25">
      <c r="C41" s="78" t="s">
        <v>71</v>
      </c>
      <c r="D41" s="17">
        <v>70.249089137267305</v>
      </c>
      <c r="E41" s="18">
        <v>69.4746861293726</v>
      </c>
      <c r="F41" s="18">
        <v>71.611537818618899</v>
      </c>
      <c r="G41" s="18">
        <v>73.163816779884797</v>
      </c>
      <c r="H41" s="17">
        <v>79.886765010103403</v>
      </c>
      <c r="I41" s="17">
        <v>80.098761076573297</v>
      </c>
      <c r="J41" s="17">
        <v>72.9734501215205</v>
      </c>
      <c r="L41" s="141" t="s">
        <v>62</v>
      </c>
      <c r="M41" s="17">
        <v>80.693527551769506</v>
      </c>
      <c r="N41" s="18">
        <v>79.189432189432196</v>
      </c>
      <c r="O41" s="18">
        <v>79.189432189432196</v>
      </c>
      <c r="P41" s="18">
        <v>79.573598181262398</v>
      </c>
      <c r="Q41" s="17">
        <v>81.471011665952105</v>
      </c>
      <c r="R41" s="17">
        <v>87.8693108519888</v>
      </c>
      <c r="S41" s="18">
        <v>86.184633054002404</v>
      </c>
    </row>
    <row r="42" spans="3:19" x14ac:dyDescent="0.25">
      <c r="C42" s="77" t="s">
        <v>64</v>
      </c>
      <c r="D42" s="13">
        <v>68.614384411474603</v>
      </c>
      <c r="E42" s="14">
        <v>67.230653700078904</v>
      </c>
      <c r="F42" s="14">
        <v>66.974705748809299</v>
      </c>
      <c r="G42" s="14">
        <v>67.646356131066995</v>
      </c>
      <c r="H42" s="13">
        <v>80.311068387365196</v>
      </c>
      <c r="I42" s="13">
        <v>80.855069913491405</v>
      </c>
      <c r="J42" s="13">
        <v>72.607533523926904</v>
      </c>
      <c r="L42" s="141" t="s">
        <v>70</v>
      </c>
      <c r="M42" s="17">
        <v>63.577811912070402</v>
      </c>
      <c r="N42" s="18">
        <v>65.381030469797906</v>
      </c>
      <c r="O42" s="18">
        <v>62.385090865591103</v>
      </c>
      <c r="P42" s="18">
        <v>65.925938919941103</v>
      </c>
      <c r="Q42" s="17">
        <v>73.479793860100699</v>
      </c>
      <c r="R42" s="17">
        <v>73.045896325842804</v>
      </c>
      <c r="S42" s="18">
        <v>66.337407885396303</v>
      </c>
    </row>
    <row r="43" spans="3:19" x14ac:dyDescent="0.25">
      <c r="C43" s="77" t="s">
        <v>65</v>
      </c>
      <c r="D43" s="13">
        <v>64.907945773716193</v>
      </c>
      <c r="E43" s="14">
        <v>56.523692290503803</v>
      </c>
      <c r="F43" s="14">
        <v>63.617889945074801</v>
      </c>
      <c r="G43" s="14">
        <v>62.779862627182403</v>
      </c>
      <c r="H43" s="13">
        <v>77.156038575374694</v>
      </c>
      <c r="I43" s="13">
        <v>77.126049836319396</v>
      </c>
      <c r="J43" s="13">
        <v>67.173602997651102</v>
      </c>
      <c r="L43" s="141" t="s">
        <v>63</v>
      </c>
      <c r="M43" s="17">
        <v>64.365617717342701</v>
      </c>
      <c r="N43" s="18">
        <v>60.759582412938499</v>
      </c>
      <c r="O43" s="18">
        <v>60.470491146834803</v>
      </c>
      <c r="P43" s="18">
        <v>61.0580909173433</v>
      </c>
      <c r="Q43" s="17">
        <v>83.520183058150593</v>
      </c>
      <c r="R43" s="17">
        <v>84.807589610415803</v>
      </c>
      <c r="S43" s="18">
        <v>65.901447185260807</v>
      </c>
    </row>
    <row r="44" spans="3:19" x14ac:dyDescent="0.25">
      <c r="C44" s="77" t="s">
        <v>66</v>
      </c>
      <c r="D44" s="13">
        <v>66.897084417564201</v>
      </c>
      <c r="E44" s="14">
        <v>65.018842018943801</v>
      </c>
      <c r="F44" s="14">
        <v>63.5962792406687</v>
      </c>
      <c r="G44" s="14">
        <v>65.590635188780098</v>
      </c>
      <c r="H44" s="13">
        <v>81.088090605339701</v>
      </c>
      <c r="I44" s="13">
        <v>78.511589482469404</v>
      </c>
      <c r="J44" s="13">
        <v>71.641129600439896</v>
      </c>
      <c r="L44" s="141" t="s">
        <v>71</v>
      </c>
      <c r="M44" s="17">
        <v>70.249089137267305</v>
      </c>
      <c r="N44" s="18">
        <v>69.4746861293726</v>
      </c>
      <c r="O44" s="18">
        <v>71.611537818618899</v>
      </c>
      <c r="P44" s="18">
        <v>73.163816779884797</v>
      </c>
      <c r="Q44" s="17">
        <v>79.886765010103403</v>
      </c>
      <c r="R44" s="17">
        <v>80.098761076573297</v>
      </c>
      <c r="S44" s="18">
        <v>72.9734501215205</v>
      </c>
    </row>
    <row r="45" spans="3:19" x14ac:dyDescent="0.25">
      <c r="C45" s="77" t="s">
        <v>67</v>
      </c>
      <c r="D45" s="13">
        <v>61.3717219488463</v>
      </c>
      <c r="E45" s="14">
        <v>61.6911715744072</v>
      </c>
      <c r="F45" s="14">
        <v>58.880402574951901</v>
      </c>
      <c r="G45" s="14">
        <v>61.8501540578008</v>
      </c>
      <c r="H45" s="13">
        <v>68.742054800586999</v>
      </c>
      <c r="I45" s="13">
        <v>68.269511956875405</v>
      </c>
      <c r="J45" s="13">
        <v>64.049956473097296</v>
      </c>
      <c r="L45" s="149"/>
      <c r="M45" s="150">
        <f>AVERAGE(M41:M44)</f>
        <v>69.721511579612482</v>
      </c>
      <c r="N45" s="150">
        <f t="shared" ref="N45:S45" si="3">AVERAGE(N41:N44)</f>
        <v>68.701182800385297</v>
      </c>
      <c r="O45" s="150">
        <f t="shared" si="3"/>
        <v>68.414138005119241</v>
      </c>
      <c r="P45" s="150">
        <f t="shared" si="3"/>
        <v>69.930361199607887</v>
      </c>
      <c r="Q45" s="150">
        <f t="shared" si="3"/>
        <v>79.589438398576704</v>
      </c>
      <c r="R45" s="150">
        <f t="shared" si="3"/>
        <v>81.455389466205176</v>
      </c>
      <c r="S45" s="150">
        <f t="shared" si="3"/>
        <v>72.849234561545003</v>
      </c>
    </row>
    <row r="46" spans="3:19" x14ac:dyDescent="0.25">
      <c r="C46" s="77" t="s">
        <v>68</v>
      </c>
      <c r="D46" s="13">
        <v>71.318543182537596</v>
      </c>
      <c r="E46" s="14">
        <v>72.108777395120697</v>
      </c>
      <c r="F46" s="14">
        <v>52.0246945784966</v>
      </c>
      <c r="G46" s="14">
        <v>52.0246945784966</v>
      </c>
      <c r="H46" s="13">
        <v>71.434693407697395</v>
      </c>
      <c r="I46" s="13">
        <v>53.345530801311398</v>
      </c>
      <c r="J46" s="13">
        <v>60.466249751154997</v>
      </c>
      <c r="L46" s="76" t="s">
        <v>64</v>
      </c>
      <c r="M46" s="13">
        <v>68.614384411474603</v>
      </c>
      <c r="N46" s="14">
        <v>67.230653700078904</v>
      </c>
      <c r="O46" s="14">
        <v>66.974705748809299</v>
      </c>
      <c r="P46" s="14">
        <v>67.646356131066995</v>
      </c>
      <c r="Q46" s="13">
        <v>80.311068387365196</v>
      </c>
      <c r="R46" s="13">
        <v>80.855069913491405</v>
      </c>
      <c r="S46" s="14">
        <v>72.607533523926904</v>
      </c>
    </row>
    <row r="47" spans="3:19" x14ac:dyDescent="0.25">
      <c r="C47" s="77" t="s">
        <v>69</v>
      </c>
      <c r="D47" s="13">
        <v>57.817908928973203</v>
      </c>
      <c r="E47" s="14">
        <v>59.987449530604202</v>
      </c>
      <c r="F47" s="14">
        <v>43.305281856801599</v>
      </c>
      <c r="G47" s="14">
        <v>54.188540716687598</v>
      </c>
      <c r="H47" s="13">
        <v>73.737886469318696</v>
      </c>
      <c r="I47" s="13">
        <v>83.572735216407693</v>
      </c>
      <c r="J47" s="13">
        <v>67.687742337022897</v>
      </c>
      <c r="L47" s="76" t="s">
        <v>65</v>
      </c>
      <c r="M47" s="13">
        <v>64.907945773716193</v>
      </c>
      <c r="N47" s="14">
        <v>56.523692290503803</v>
      </c>
      <c r="O47" s="14">
        <v>63.617889945074801</v>
      </c>
      <c r="P47" s="14">
        <v>62.779862627182403</v>
      </c>
      <c r="Q47" s="13">
        <v>77.156038575374694</v>
      </c>
      <c r="R47" s="13">
        <v>77.126049836319396</v>
      </c>
      <c r="S47" s="14">
        <v>67.173602997651102</v>
      </c>
    </row>
    <row r="48" spans="3:19" x14ac:dyDescent="0.25">
      <c r="C48" s="19"/>
      <c r="D48" s="74" t="s">
        <v>51</v>
      </c>
      <c r="E48" s="75" t="s">
        <v>51</v>
      </c>
      <c r="F48" s="75" t="s">
        <v>51</v>
      </c>
      <c r="G48" s="75" t="s">
        <v>51</v>
      </c>
      <c r="H48" s="74" t="s">
        <v>51</v>
      </c>
      <c r="I48" s="74" t="s">
        <v>51</v>
      </c>
      <c r="J48" s="74" t="s">
        <v>51</v>
      </c>
      <c r="L48" s="76" t="s">
        <v>66</v>
      </c>
      <c r="M48" s="13">
        <v>66.897084417564201</v>
      </c>
      <c r="N48" s="14">
        <v>65.018842018943801</v>
      </c>
      <c r="O48" s="14">
        <v>63.5962792406687</v>
      </c>
      <c r="P48" s="14">
        <v>65.590635188780098</v>
      </c>
      <c r="Q48" s="13">
        <v>81.088090605339701</v>
      </c>
      <c r="R48" s="13">
        <v>78.511589482469404</v>
      </c>
      <c r="S48" s="14">
        <v>71.641129600439896</v>
      </c>
    </row>
    <row r="49" spans="2:19" x14ac:dyDescent="0.25">
      <c r="C49" s="59"/>
      <c r="D49" s="59"/>
      <c r="E49" s="59"/>
      <c r="F49" s="59"/>
      <c r="G49" s="59"/>
      <c r="H49" s="59"/>
      <c r="I49" s="59"/>
      <c r="J49" s="59"/>
      <c r="L49" s="76" t="s">
        <v>67</v>
      </c>
      <c r="M49" s="13">
        <v>61.3717219488463</v>
      </c>
      <c r="N49" s="14">
        <v>61.6911715744072</v>
      </c>
      <c r="O49" s="14">
        <v>58.880402574951901</v>
      </c>
      <c r="P49" s="14">
        <v>61.8501540578008</v>
      </c>
      <c r="Q49" s="13">
        <v>68.742054800586999</v>
      </c>
      <c r="R49" s="13">
        <v>68.269511956875405</v>
      </c>
      <c r="S49" s="14">
        <v>64.049956473097296</v>
      </c>
    </row>
    <row r="50" spans="2:19" x14ac:dyDescent="0.25">
      <c r="L50" s="76" t="s">
        <v>68</v>
      </c>
      <c r="M50" s="13">
        <v>71.318543182537596</v>
      </c>
      <c r="N50" s="14">
        <v>72.108777395120697</v>
      </c>
      <c r="O50" s="14">
        <v>52.0246945784966</v>
      </c>
      <c r="P50" s="14">
        <v>52.0246945784966</v>
      </c>
      <c r="Q50" s="13">
        <v>71.434693407697395</v>
      </c>
      <c r="R50" s="13">
        <v>53.345530801311398</v>
      </c>
      <c r="S50" s="14">
        <v>60.466249751154997</v>
      </c>
    </row>
    <row r="51" spans="2:19" x14ac:dyDescent="0.25">
      <c r="L51" s="76" t="s">
        <v>69</v>
      </c>
      <c r="M51" s="13">
        <v>57.817908928973203</v>
      </c>
      <c r="N51" s="14">
        <v>59.987449530604202</v>
      </c>
      <c r="O51" s="14">
        <v>43.305281856801599</v>
      </c>
      <c r="P51" s="14">
        <v>54.188540716687598</v>
      </c>
      <c r="Q51" s="13">
        <v>73.737886469318696</v>
      </c>
      <c r="R51" s="13">
        <v>83.572735216407693</v>
      </c>
      <c r="S51" s="14">
        <v>67.687742337022897</v>
      </c>
    </row>
    <row r="52" spans="2:19" x14ac:dyDescent="0.25">
      <c r="L52" s="147"/>
      <c r="M52" s="148">
        <f>AVERAGE(M46:M51)</f>
        <v>65.154598110518691</v>
      </c>
      <c r="N52" s="148">
        <f t="shared" ref="N52:S52" si="4">AVERAGE(N46:N51)</f>
        <v>63.76009775160977</v>
      </c>
      <c r="O52" s="148">
        <f t="shared" si="4"/>
        <v>58.06654232413382</v>
      </c>
      <c r="P52" s="148">
        <f t="shared" si="4"/>
        <v>60.680040550002424</v>
      </c>
      <c r="Q52" s="148">
        <f t="shared" si="4"/>
        <v>75.41163870761379</v>
      </c>
      <c r="R52" s="148">
        <f t="shared" si="4"/>
        <v>73.613414534479119</v>
      </c>
      <c r="S52" s="148">
        <f t="shared" si="4"/>
        <v>67.271035780548843</v>
      </c>
    </row>
    <row r="53" spans="2:19" x14ac:dyDescent="0.25">
      <c r="C53" s="152" t="s">
        <v>85</v>
      </c>
      <c r="D53" s="152"/>
      <c r="E53" s="152"/>
      <c r="F53" s="152"/>
      <c r="G53" s="152"/>
      <c r="H53" s="152"/>
      <c r="I53" s="152"/>
      <c r="J53" s="152"/>
      <c r="L53" s="144"/>
      <c r="M53" s="145" t="s">
        <v>51</v>
      </c>
      <c r="N53" s="146" t="s">
        <v>51</v>
      </c>
      <c r="O53" s="146" t="s">
        <v>51</v>
      </c>
      <c r="P53" s="146" t="s">
        <v>51</v>
      </c>
      <c r="Q53" s="145" t="s">
        <v>51</v>
      </c>
      <c r="R53" s="145" t="s">
        <v>51</v>
      </c>
      <c r="S53" s="146" t="s">
        <v>51</v>
      </c>
    </row>
    <row r="54" spans="2:19" x14ac:dyDescent="0.25">
      <c r="C54" s="71" t="s">
        <v>0</v>
      </c>
      <c r="D54" s="71" t="s">
        <v>1</v>
      </c>
      <c r="E54" s="71" t="s">
        <v>2</v>
      </c>
      <c r="F54" s="71" t="s">
        <v>3</v>
      </c>
      <c r="G54" s="71" t="s">
        <v>4</v>
      </c>
      <c r="H54" s="71" t="s">
        <v>5</v>
      </c>
      <c r="I54" s="71" t="s">
        <v>6</v>
      </c>
      <c r="J54" s="71" t="s">
        <v>7</v>
      </c>
    </row>
    <row r="55" spans="2:19" x14ac:dyDescent="0.25">
      <c r="C55" s="61" t="s">
        <v>8</v>
      </c>
      <c r="D55" s="61">
        <v>0.36581016671956934</v>
      </c>
      <c r="E55" s="61">
        <v>0.3397185972987114</v>
      </c>
      <c r="F55" s="61">
        <v>0.20797795128152269</v>
      </c>
      <c r="G55" s="61">
        <v>0.28300920439438793</v>
      </c>
      <c r="H55" s="61">
        <v>0.3536220180475636</v>
      </c>
      <c r="I55" s="61">
        <v>0.27482924981358497</v>
      </c>
      <c r="J55" s="61">
        <v>0.26447364940680856</v>
      </c>
    </row>
    <row r="56" spans="2:19" x14ac:dyDescent="0.25">
      <c r="C56" s="79" t="s">
        <v>9</v>
      </c>
      <c r="D56" s="79">
        <v>0.40876455447307436</v>
      </c>
      <c r="E56" s="79">
        <v>0.32975262719231807</v>
      </c>
      <c r="F56" s="79">
        <v>0.40985536270541051</v>
      </c>
      <c r="G56" s="79">
        <v>0.40180904204571571</v>
      </c>
      <c r="H56" s="61">
        <v>0.55845975848872009</v>
      </c>
      <c r="I56" s="61">
        <v>0.55067847527381997</v>
      </c>
      <c r="J56" s="79">
        <v>0.53053880635222894</v>
      </c>
    </row>
    <row r="57" spans="2:19" x14ac:dyDescent="0.25">
      <c r="C57" s="80" t="s">
        <v>11</v>
      </c>
      <c r="D57" s="80">
        <v>0.46992908525598054</v>
      </c>
      <c r="E57" s="80">
        <v>0.46418400950904531</v>
      </c>
      <c r="F57" s="80">
        <v>0.19297467960681841</v>
      </c>
      <c r="G57" s="80">
        <v>0.24131963387282535</v>
      </c>
      <c r="H57" s="68">
        <v>0.66166657182533473</v>
      </c>
      <c r="I57" s="68">
        <v>0.52814685522691995</v>
      </c>
      <c r="J57" s="80">
        <v>0.43612216547500571</v>
      </c>
      <c r="L57" t="s">
        <v>0</v>
      </c>
      <c r="M57" t="s">
        <v>1</v>
      </c>
      <c r="N57" t="s">
        <v>2</v>
      </c>
      <c r="O57" t="s">
        <v>3</v>
      </c>
      <c r="P57" t="s">
        <v>4</v>
      </c>
      <c r="Q57" t="s">
        <v>107</v>
      </c>
      <c r="R57" t="s">
        <v>108</v>
      </c>
      <c r="S57" t="s">
        <v>109</v>
      </c>
    </row>
    <row r="58" spans="2:19" x14ac:dyDescent="0.25">
      <c r="B58" s="11" t="s">
        <v>46</v>
      </c>
      <c r="C58" s="68" t="s">
        <v>12</v>
      </c>
      <c r="D58" s="68">
        <v>0.58992963460695902</v>
      </c>
      <c r="E58" s="68">
        <v>0.53459818814524451</v>
      </c>
      <c r="F58" s="68">
        <v>0.60447127822538405</v>
      </c>
      <c r="G58" s="68">
        <v>0.56135240467657987</v>
      </c>
      <c r="H58" s="68">
        <v>0.75674189808829195</v>
      </c>
      <c r="I58" s="68">
        <v>0.75819954216339647</v>
      </c>
      <c r="J58" s="68">
        <v>0.60887752183362309</v>
      </c>
      <c r="L58" t="s">
        <v>93</v>
      </c>
      <c r="M58" s="126">
        <v>42.413131399134002</v>
      </c>
      <c r="N58" s="126">
        <v>41.127013885023501</v>
      </c>
      <c r="O58" s="126">
        <v>37.558583305203001</v>
      </c>
      <c r="P58" s="126">
        <v>40.634133707402697</v>
      </c>
      <c r="Q58" s="126">
        <v>51.374649199057302</v>
      </c>
      <c r="R58" s="126">
        <v>47.834436277710452</v>
      </c>
      <c r="S58" s="126">
        <v>44.269538113310304</v>
      </c>
    </row>
    <row r="59" spans="2:19" x14ac:dyDescent="0.25">
      <c r="B59" s="11" t="s">
        <v>50</v>
      </c>
      <c r="C59" s="80" t="s">
        <v>13</v>
      </c>
      <c r="D59" s="80">
        <v>0.44723345148715277</v>
      </c>
      <c r="E59" s="80">
        <v>0.46451845887651699</v>
      </c>
      <c r="F59" s="80">
        <v>0.41509613894890712</v>
      </c>
      <c r="G59" s="80">
        <v>0.43129266402603905</v>
      </c>
      <c r="H59" s="68">
        <v>0.74550185899383636</v>
      </c>
      <c r="I59" s="68">
        <v>0.7494559046605952</v>
      </c>
      <c r="J59" s="80">
        <v>0.62132132190099409</v>
      </c>
      <c r="L59" t="s">
        <v>94</v>
      </c>
      <c r="M59" s="126">
        <v>56.266707999675532</v>
      </c>
      <c r="N59" s="126">
        <v>56.409918592200405</v>
      </c>
      <c r="O59" s="126">
        <v>47.360411132573866</v>
      </c>
      <c r="P59" s="126">
        <v>48.522282201389032</v>
      </c>
      <c r="Q59" s="126">
        <v>75.416911558056469</v>
      </c>
      <c r="R59" s="126">
        <v>71.925758300897613</v>
      </c>
      <c r="S59" s="126">
        <v>60.404074423392501</v>
      </c>
    </row>
    <row r="60" spans="2:19" x14ac:dyDescent="0.25">
      <c r="C60" s="61" t="s">
        <v>14</v>
      </c>
      <c r="D60" s="61">
        <v>0.4799943280804484</v>
      </c>
      <c r="E60" s="61">
        <v>0.46269662207063067</v>
      </c>
      <c r="F60" s="61">
        <v>0.49838120552877874</v>
      </c>
      <c r="G60" s="61">
        <v>0.48993919299874406</v>
      </c>
      <c r="H60" s="61">
        <v>0.79240055358121142</v>
      </c>
      <c r="I60" s="61">
        <v>0.79675036897720442</v>
      </c>
      <c r="J60" s="61">
        <v>0.61503262035409401</v>
      </c>
      <c r="L60" t="s">
        <v>95</v>
      </c>
      <c r="M60" s="126">
        <v>67.317059048008161</v>
      </c>
      <c r="N60" s="126">
        <v>68.464566429743996</v>
      </c>
      <c r="O60" s="126">
        <v>67.341759797629337</v>
      </c>
      <c r="P60" s="126">
        <v>66.44160367657426</v>
      </c>
      <c r="Q60" s="126">
        <v>79.856837640458764</v>
      </c>
      <c r="R60" s="126">
        <v>80.346170992757962</v>
      </c>
      <c r="S60" s="126">
        <v>72.138592081648099</v>
      </c>
    </row>
    <row r="61" spans="2:19" x14ac:dyDescent="0.25">
      <c r="C61" s="79" t="s">
        <v>15</v>
      </c>
      <c r="D61" s="79">
        <v>0.48618599927713224</v>
      </c>
      <c r="E61" s="79">
        <v>0.38637968005845336</v>
      </c>
      <c r="F61" s="79">
        <v>0.31052498498121811</v>
      </c>
      <c r="G61" s="79">
        <v>0.37892831487019329</v>
      </c>
      <c r="H61" s="61">
        <v>0.54528748681055417</v>
      </c>
      <c r="I61" s="61">
        <v>0.48588859405940898</v>
      </c>
      <c r="J61" s="79">
        <v>0.52346644618231841</v>
      </c>
      <c r="L61" t="s">
        <v>131</v>
      </c>
      <c r="M61" s="126">
        <v>69.721511579612482</v>
      </c>
      <c r="N61" s="126">
        <v>68.701182800385297</v>
      </c>
      <c r="O61" s="126">
        <v>68.414138005119241</v>
      </c>
      <c r="P61" s="126">
        <v>69.930361199607887</v>
      </c>
      <c r="Q61" s="126">
        <v>79.589438398576704</v>
      </c>
      <c r="R61" s="126">
        <v>81.455389466205176</v>
      </c>
      <c r="S61" s="126">
        <v>72.849234561545003</v>
      </c>
    </row>
    <row r="62" spans="2:19" x14ac:dyDescent="0.25">
      <c r="C62" s="61" t="s">
        <v>16</v>
      </c>
      <c r="D62" s="61">
        <v>0.39027974668338428</v>
      </c>
      <c r="E62" s="61">
        <v>0.40865526796468493</v>
      </c>
      <c r="F62" s="61">
        <v>0.39553032355446932</v>
      </c>
      <c r="G62" s="61">
        <v>0.37285677503428988</v>
      </c>
      <c r="H62" s="61">
        <v>0.56416593311446794</v>
      </c>
      <c r="I62" s="61">
        <v>0.49203462721392804</v>
      </c>
      <c r="J62" s="61">
        <v>0.43959553436239779</v>
      </c>
      <c r="L62" t="s">
        <v>130</v>
      </c>
      <c r="M62" s="126">
        <v>65.154598110518691</v>
      </c>
      <c r="N62" s="126">
        <v>63.76009775160977</v>
      </c>
      <c r="O62" s="126">
        <v>58.06654232413382</v>
      </c>
      <c r="P62" s="126">
        <v>60.680040550002424</v>
      </c>
      <c r="Q62" s="126">
        <v>75.41163870761379</v>
      </c>
      <c r="R62" s="126">
        <v>73.613414534479119</v>
      </c>
      <c r="S62" s="126">
        <v>67.271035780548843</v>
      </c>
    </row>
    <row r="63" spans="2:19" x14ac:dyDescent="0.25">
      <c r="C63" s="80" t="s">
        <v>17</v>
      </c>
      <c r="D63" s="80">
        <v>0.37824400947865361</v>
      </c>
      <c r="E63" s="80">
        <v>0.30778554778554768</v>
      </c>
      <c r="F63" s="80">
        <v>0.30778554778554768</v>
      </c>
      <c r="G63" s="80">
        <v>0.32088697190886967</v>
      </c>
      <c r="H63" s="68">
        <v>0.37201794925753251</v>
      </c>
      <c r="I63" s="68">
        <v>0.55222207667859846</v>
      </c>
      <c r="J63" s="80">
        <v>0.52942320619485972</v>
      </c>
      <c r="L63" t="s">
        <v>132</v>
      </c>
      <c r="M63" s="126">
        <f>AVERAGE(M58:M62)</f>
        <v>60.174601627389769</v>
      </c>
      <c r="N63" s="126">
        <f t="shared" ref="N63:S63" si="5">AVERAGE(N58:N62)</f>
        <v>59.692555891792587</v>
      </c>
      <c r="O63" s="126">
        <f t="shared" si="5"/>
        <v>55.748286912931846</v>
      </c>
      <c r="P63" s="126">
        <f t="shared" si="5"/>
        <v>57.241684266995264</v>
      </c>
      <c r="Q63" s="126">
        <f t="shared" si="5"/>
        <v>72.329895100752609</v>
      </c>
      <c r="R63" s="126">
        <f t="shared" si="5"/>
        <v>71.035033914410064</v>
      </c>
      <c r="S63" s="126">
        <f t="shared" si="5"/>
        <v>63.386494992088956</v>
      </c>
    </row>
    <row r="64" spans="2:19" x14ac:dyDescent="0.25">
      <c r="C64" s="80" t="s">
        <v>25</v>
      </c>
      <c r="D64" s="80">
        <v>0.63577805342696547</v>
      </c>
      <c r="E64" s="80">
        <v>0.65381023185597631</v>
      </c>
      <c r="F64" s="80">
        <v>0.62385093459157448</v>
      </c>
      <c r="G64" s="80">
        <v>0.65925937791605183</v>
      </c>
      <c r="H64" s="68">
        <v>0.73479774110025531</v>
      </c>
      <c r="I64" s="68">
        <v>0.73045888318197172</v>
      </c>
      <c r="J64" s="80">
        <v>0.66337415073360484</v>
      </c>
    </row>
    <row r="65" spans="3:10" x14ac:dyDescent="0.25">
      <c r="C65" s="68" t="s">
        <v>18</v>
      </c>
      <c r="D65" s="68">
        <v>0.59591244081640993</v>
      </c>
      <c r="E65" s="68">
        <v>0.54033908377911288</v>
      </c>
      <c r="F65" s="68">
        <v>0.55595182067185134</v>
      </c>
      <c r="G65" s="68">
        <v>0.55174974723578196</v>
      </c>
      <c r="H65" s="68">
        <v>0.80784662190797318</v>
      </c>
      <c r="I65" s="68">
        <v>0.82448574410359432</v>
      </c>
      <c r="J65" s="68">
        <v>0.61455700268288005</v>
      </c>
    </row>
    <row r="66" spans="3:10" x14ac:dyDescent="0.25">
      <c r="C66" s="68" t="s">
        <v>26</v>
      </c>
      <c r="D66" s="68">
        <v>0.6450550046407304</v>
      </c>
      <c r="E66" s="68">
        <v>0.62839997639077827</v>
      </c>
      <c r="F66" s="68">
        <v>0.6602749576275796</v>
      </c>
      <c r="G66" s="68">
        <v>0.67476900490790281</v>
      </c>
      <c r="H66" s="68">
        <v>0.7564838669235292</v>
      </c>
      <c r="I66" s="68">
        <v>0.75869707563711553</v>
      </c>
      <c r="J66" s="68">
        <v>0.67836790376160894</v>
      </c>
    </row>
    <row r="67" spans="3:10" x14ac:dyDescent="0.25">
      <c r="C67" s="79" t="s">
        <v>19</v>
      </c>
      <c r="D67" s="79">
        <v>0.58848724900956695</v>
      </c>
      <c r="E67" s="79">
        <v>0.54836613020366498</v>
      </c>
      <c r="F67" s="79">
        <v>0.57604194968257061</v>
      </c>
      <c r="G67" s="79">
        <v>0.57203053026812334</v>
      </c>
      <c r="H67" s="61">
        <v>0.75066035903406758</v>
      </c>
      <c r="I67" s="61">
        <v>0.75759221756286854</v>
      </c>
      <c r="J67" s="79">
        <v>0.64029859533673039</v>
      </c>
    </row>
    <row r="68" spans="3:10" x14ac:dyDescent="0.25">
      <c r="C68" s="61" t="s">
        <v>20</v>
      </c>
      <c r="D68" s="61">
        <v>0.6097794383813897</v>
      </c>
      <c r="E68" s="61">
        <v>0.52162854411463777</v>
      </c>
      <c r="F68" s="61">
        <v>0.59286763811905008</v>
      </c>
      <c r="G68" s="61">
        <v>0.5858564727464477</v>
      </c>
      <c r="H68" s="61">
        <v>0.75256256158442258</v>
      </c>
      <c r="I68" s="61">
        <v>0.75105724718373623</v>
      </c>
      <c r="J68" s="61">
        <v>0.63685447697073694</v>
      </c>
    </row>
    <row r="69" spans="3:10" x14ac:dyDescent="0.25">
      <c r="C69" s="79" t="s">
        <v>21</v>
      </c>
      <c r="D69" s="79">
        <v>0.53025117125326771</v>
      </c>
      <c r="E69" s="79">
        <v>0.49490515921937051</v>
      </c>
      <c r="F69" s="79">
        <v>0.49675160530723667</v>
      </c>
      <c r="G69" s="79">
        <v>0.51933776990550107</v>
      </c>
      <c r="H69" s="61">
        <v>0.76656118062803091</v>
      </c>
      <c r="I69" s="61">
        <v>0.72026028303332679</v>
      </c>
      <c r="J69" s="79">
        <v>0.62089970553761642</v>
      </c>
    </row>
    <row r="70" spans="3:10" x14ac:dyDescent="0.25">
      <c r="C70" s="61" t="s">
        <v>22</v>
      </c>
      <c r="D70" s="61">
        <v>0.55375796117910481</v>
      </c>
      <c r="E70" s="61">
        <v>0.54520194496008001</v>
      </c>
      <c r="F70" s="61">
        <v>0.52801965790228322</v>
      </c>
      <c r="G70" s="61">
        <v>0.54590869692142852</v>
      </c>
      <c r="H70" s="61">
        <v>0.65106141315118149</v>
      </c>
      <c r="I70" s="61">
        <v>0.64811404818273344</v>
      </c>
      <c r="J70" s="61">
        <v>0.58619386543044938</v>
      </c>
    </row>
    <row r="71" spans="3:10" x14ac:dyDescent="0.25">
      <c r="C71" s="79" t="s">
        <v>23</v>
      </c>
      <c r="D71" s="79">
        <v>0.46879421854156766</v>
      </c>
      <c r="E71" s="79">
        <v>0.47533534336611943</v>
      </c>
      <c r="F71" s="79">
        <v>0.26418597742127153</v>
      </c>
      <c r="G71" s="79">
        <v>0.26418597742127153</v>
      </c>
      <c r="H71" s="61">
        <v>0.46116366550434051</v>
      </c>
      <c r="I71" s="61">
        <v>0.27799419875802667</v>
      </c>
      <c r="J71" s="79">
        <v>0.35461503580698622</v>
      </c>
    </row>
    <row r="72" spans="3:10" x14ac:dyDescent="0.25">
      <c r="C72" s="61" t="s">
        <v>24</v>
      </c>
      <c r="D72" s="61">
        <v>0.41060209531895037</v>
      </c>
      <c r="E72" s="61">
        <v>0.40346131679070468</v>
      </c>
      <c r="F72" s="61">
        <v>0.26016677498794999</v>
      </c>
      <c r="G72" s="61">
        <v>0.35537817542998851</v>
      </c>
      <c r="H72" s="61">
        <v>0.50064202362424748</v>
      </c>
      <c r="I72" s="61">
        <v>0.57968393373830673</v>
      </c>
      <c r="J72" s="61">
        <v>0.46471067788776566</v>
      </c>
    </row>
    <row r="73" spans="3:10" x14ac:dyDescent="0.25">
      <c r="C73" s="81"/>
      <c r="D73" s="81" t="s">
        <v>52</v>
      </c>
      <c r="E73" s="81" t="s">
        <v>52</v>
      </c>
      <c r="F73" s="81" t="s">
        <v>52</v>
      </c>
      <c r="G73" s="81" t="s">
        <v>52</v>
      </c>
      <c r="H73" s="81" t="s">
        <v>52</v>
      </c>
      <c r="I73" s="81" t="s">
        <v>52</v>
      </c>
      <c r="J73" s="81" t="s">
        <v>52</v>
      </c>
    </row>
  </sheetData>
  <mergeCells count="3">
    <mergeCell ref="C3:Q3"/>
    <mergeCell ref="C28:J28"/>
    <mergeCell ref="C53:J53"/>
  </mergeCells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2037-85C7-40E8-BA7E-9F928ABF2E19}">
  <dimension ref="B2:AO58"/>
  <sheetViews>
    <sheetView zoomScale="70" zoomScaleNormal="70" workbookViewId="0">
      <selection activeCell="Q59" sqref="Q59"/>
    </sheetView>
  </sheetViews>
  <sheetFormatPr baseColWidth="10" defaultRowHeight="15" x14ac:dyDescent="0.25"/>
  <cols>
    <col min="2" max="2" width="17.5703125" bestFit="1" customWidth="1"/>
    <col min="3" max="16" width="12.5703125" bestFit="1" customWidth="1"/>
  </cols>
  <sheetData>
    <row r="2" spans="2:31" x14ac:dyDescent="0.25">
      <c r="B2" s="92" t="s">
        <v>0</v>
      </c>
      <c r="C2" s="90" t="s">
        <v>1</v>
      </c>
      <c r="D2" s="90" t="s">
        <v>73</v>
      </c>
      <c r="E2" s="90" t="s">
        <v>2</v>
      </c>
      <c r="F2" s="90" t="s">
        <v>74</v>
      </c>
      <c r="G2" s="90" t="s">
        <v>3</v>
      </c>
      <c r="H2" s="90" t="s">
        <v>75</v>
      </c>
      <c r="I2" s="90" t="s">
        <v>4</v>
      </c>
      <c r="J2" s="90" t="s">
        <v>76</v>
      </c>
      <c r="K2" s="90" t="s">
        <v>5</v>
      </c>
      <c r="L2" s="90" t="s">
        <v>77</v>
      </c>
      <c r="M2" s="90" t="s">
        <v>6</v>
      </c>
      <c r="N2" s="90" t="s">
        <v>78</v>
      </c>
      <c r="O2" s="90" t="s">
        <v>7</v>
      </c>
      <c r="P2" s="90" t="s">
        <v>79</v>
      </c>
      <c r="T2" s="110" t="s">
        <v>0</v>
      </c>
      <c r="U2" s="104" t="s">
        <v>1</v>
      </c>
      <c r="V2" s="104" t="s">
        <v>2</v>
      </c>
      <c r="W2" s="104" t="s">
        <v>3</v>
      </c>
      <c r="X2" s="104" t="s">
        <v>4</v>
      </c>
      <c r="Y2" s="104" t="s">
        <v>5</v>
      </c>
      <c r="Z2" s="104" t="s">
        <v>6</v>
      </c>
      <c r="AA2" s="104" t="s">
        <v>7</v>
      </c>
      <c r="AB2" s="122" t="s">
        <v>116</v>
      </c>
      <c r="AC2" s="122" t="s">
        <v>117</v>
      </c>
      <c r="AD2" s="122" t="s">
        <v>118</v>
      </c>
      <c r="AE2" s="122" t="s">
        <v>119</v>
      </c>
    </row>
    <row r="3" spans="2:31" x14ac:dyDescent="0.25">
      <c r="B3" s="92"/>
      <c r="C3" s="93" t="s">
        <v>86</v>
      </c>
      <c r="D3" s="93" t="s">
        <v>87</v>
      </c>
      <c r="E3" s="93" t="s">
        <v>86</v>
      </c>
      <c r="F3" s="93" t="s">
        <v>87</v>
      </c>
      <c r="G3" s="93" t="s">
        <v>86</v>
      </c>
      <c r="H3" s="93" t="s">
        <v>87</v>
      </c>
      <c r="I3" s="93" t="s">
        <v>86</v>
      </c>
      <c r="J3" s="93" t="s">
        <v>87</v>
      </c>
      <c r="K3" s="93" t="s">
        <v>86</v>
      </c>
      <c r="L3" s="93" t="s">
        <v>87</v>
      </c>
      <c r="M3" s="93" t="s">
        <v>86</v>
      </c>
      <c r="N3" s="93" t="s">
        <v>87</v>
      </c>
      <c r="O3" s="93" t="s">
        <v>86</v>
      </c>
      <c r="P3" s="94" t="s">
        <v>87</v>
      </c>
      <c r="T3" s="111"/>
      <c r="U3" s="105" t="s">
        <v>86</v>
      </c>
      <c r="V3" s="105" t="s">
        <v>86</v>
      </c>
      <c r="W3" s="105" t="s">
        <v>86</v>
      </c>
      <c r="X3" s="105" t="s">
        <v>86</v>
      </c>
      <c r="Y3" s="105" t="s">
        <v>86</v>
      </c>
      <c r="Z3" s="105" t="s">
        <v>86</v>
      </c>
      <c r="AA3" s="105" t="s">
        <v>86</v>
      </c>
      <c r="AB3" s="105" t="s">
        <v>86</v>
      </c>
      <c r="AC3" s="105" t="s">
        <v>86</v>
      </c>
      <c r="AD3" s="105" t="s">
        <v>86</v>
      </c>
      <c r="AE3" s="105" t="s">
        <v>86</v>
      </c>
    </row>
    <row r="4" spans="2:31" x14ac:dyDescent="0.25">
      <c r="B4" s="95" t="s">
        <v>53</v>
      </c>
      <c r="C4" s="96">
        <v>0.52631578947368418</v>
      </c>
      <c r="D4" s="96">
        <v>0.7078651685393258</v>
      </c>
      <c r="E4" s="96">
        <v>0.2982456140350877</v>
      </c>
      <c r="F4" s="96">
        <v>0.7303370786516854</v>
      </c>
      <c r="G4" s="96">
        <v>0</v>
      </c>
      <c r="H4" s="96">
        <v>1</v>
      </c>
      <c r="I4" s="96">
        <v>0.12280701754385964</v>
      </c>
      <c r="J4" s="96">
        <v>0.84269662921348309</v>
      </c>
      <c r="K4" s="96">
        <v>0.2807017543859649</v>
      </c>
      <c r="L4" s="96">
        <v>0.9213483146067416</v>
      </c>
      <c r="M4" s="96">
        <v>8.771929824561403E-2</v>
      </c>
      <c r="N4" s="96">
        <v>1</v>
      </c>
      <c r="O4" s="96">
        <v>0.19298245614035087</v>
      </c>
      <c r="P4" s="97">
        <v>0.8651685393258427</v>
      </c>
      <c r="T4" s="106" t="s">
        <v>53</v>
      </c>
      <c r="U4" s="106">
        <v>0.52631578947368418</v>
      </c>
      <c r="V4" s="106">
        <v>0.2982456140350877</v>
      </c>
      <c r="W4" s="106">
        <v>0</v>
      </c>
      <c r="X4" s="106">
        <v>0.12280701754385964</v>
      </c>
      <c r="Y4" s="106">
        <v>0.2807017543859649</v>
      </c>
      <c r="Z4" s="106">
        <v>8.771929824561403E-2</v>
      </c>
      <c r="AA4" s="106">
        <v>0.19298245614035087</v>
      </c>
      <c r="AB4" s="108">
        <f>MIN(U4:AA4)</f>
        <v>0</v>
      </c>
      <c r="AC4" s="96" t="str">
        <f>INDEX($U$2:$AA$2,1,MATCH(AB4,U4:AA4,0))</f>
        <v>CNN</v>
      </c>
      <c r="AD4" s="108">
        <f>MAX(U4:AA4)</f>
        <v>0.52631578947368418</v>
      </c>
      <c r="AE4" s="96" t="str">
        <f>INDEX($U$2:$AA$2,1,MATCH(AD4,U4:AA4,0))</f>
        <v>SVM</v>
      </c>
    </row>
    <row r="5" spans="2:31" x14ac:dyDescent="0.25">
      <c r="B5" s="95" t="s">
        <v>54</v>
      </c>
      <c r="C5" s="96">
        <v>0.32178217821782179</v>
      </c>
      <c r="D5" s="96">
        <v>0.68918918918918914</v>
      </c>
      <c r="E5" s="96">
        <v>0.21287128712871287</v>
      </c>
      <c r="F5" s="96">
        <v>0.86756756756756759</v>
      </c>
      <c r="G5" s="96">
        <v>0</v>
      </c>
      <c r="H5" s="96">
        <v>1</v>
      </c>
      <c r="I5" s="96">
        <v>0.287128712871287</v>
      </c>
      <c r="J5" s="96">
        <v>0.73783783783783785</v>
      </c>
      <c r="K5" s="96">
        <v>0.37128712871287128</v>
      </c>
      <c r="L5" s="96">
        <v>0.8783783783783784</v>
      </c>
      <c r="M5" s="96">
        <v>0.58415841584158412</v>
      </c>
      <c r="N5" s="96">
        <v>0.84864864864864864</v>
      </c>
      <c r="O5" s="96">
        <v>0.43564356435643564</v>
      </c>
      <c r="P5" s="97">
        <v>0.77567567567567564</v>
      </c>
      <c r="T5" s="106" t="s">
        <v>54</v>
      </c>
      <c r="U5" s="106">
        <v>0.32178217821782179</v>
      </c>
      <c r="V5" s="106">
        <v>0.21287128712871287</v>
      </c>
      <c r="W5" s="106">
        <v>0</v>
      </c>
      <c r="X5" s="106">
        <v>0.28712871287128711</v>
      </c>
      <c r="Y5" s="106">
        <v>0.37128712871287128</v>
      </c>
      <c r="Z5" s="106">
        <v>0.58415841584158412</v>
      </c>
      <c r="AA5" s="106">
        <v>0.43564356435643564</v>
      </c>
      <c r="AB5" s="108">
        <f t="shared" ref="AB5:AB23" si="0">MIN(U5:AA5)</f>
        <v>0</v>
      </c>
      <c r="AC5" s="96" t="str">
        <f t="shared" ref="AC5:AC23" si="1">INDEX($U$2:$AA$2,1,MATCH(AB5,U5:AA5,0))</f>
        <v>CNN</v>
      </c>
      <c r="AD5" s="108">
        <f t="shared" ref="AD5:AD23" si="2">MAX(U5:AA5)</f>
        <v>0.58415841584158412</v>
      </c>
      <c r="AE5" s="96" t="str">
        <f t="shared" ref="AE5:AE23" si="3">INDEX($U$2:$AA$2,1,MATCH(AD5,U5:AA5,0))</f>
        <v>GELECTRA</v>
      </c>
    </row>
    <row r="6" spans="2:31" x14ac:dyDescent="0.25">
      <c r="B6" s="95" t="s">
        <v>55</v>
      </c>
      <c r="C6" s="96">
        <v>0.22950819672131148</v>
      </c>
      <c r="D6" s="96">
        <v>0.85611510791366907</v>
      </c>
      <c r="E6" s="96">
        <v>0.16393442622950818</v>
      </c>
      <c r="F6" s="96">
        <v>0.8848920863309353</v>
      </c>
      <c r="G6" s="96">
        <v>0</v>
      </c>
      <c r="H6" s="96">
        <v>1</v>
      </c>
      <c r="I6" s="96">
        <v>0</v>
      </c>
      <c r="J6" s="96">
        <v>1</v>
      </c>
      <c r="K6" s="96">
        <v>1.6393442622950821E-2</v>
      </c>
      <c r="L6" s="96">
        <v>0.97841726618705038</v>
      </c>
      <c r="M6" s="96">
        <v>0</v>
      </c>
      <c r="N6" s="96">
        <v>1</v>
      </c>
      <c r="O6" s="96">
        <v>8.1967213114754092E-2</v>
      </c>
      <c r="P6" s="97">
        <v>0.95683453237410077</v>
      </c>
      <c r="T6" s="106" t="s">
        <v>55</v>
      </c>
      <c r="U6" s="106">
        <v>0.22950819672131148</v>
      </c>
      <c r="V6" s="106">
        <v>0.16393442622950818</v>
      </c>
      <c r="W6" s="106">
        <v>0</v>
      </c>
      <c r="X6" s="106">
        <v>0</v>
      </c>
      <c r="Y6" s="106">
        <v>1.6393442622950821E-2</v>
      </c>
      <c r="Z6" s="106">
        <v>0</v>
      </c>
      <c r="AA6" s="106">
        <v>8.1967213114754092E-2</v>
      </c>
      <c r="AB6" s="108">
        <f t="shared" si="0"/>
        <v>0</v>
      </c>
      <c r="AC6" s="96" t="str">
        <f t="shared" si="1"/>
        <v>CNN</v>
      </c>
      <c r="AD6" s="108">
        <f t="shared" si="2"/>
        <v>0.22950819672131148</v>
      </c>
      <c r="AE6" s="96" t="str">
        <f t="shared" si="3"/>
        <v>SVM</v>
      </c>
    </row>
    <row r="7" spans="2:31" x14ac:dyDescent="0.25">
      <c r="B7" s="95" t="s">
        <v>88</v>
      </c>
      <c r="C7" s="96">
        <f t="shared" ref="C7:P7" si="4">AVERAGE(C4:C6)</f>
        <v>0.35920205480427247</v>
      </c>
      <c r="D7" s="96">
        <f t="shared" si="4"/>
        <v>0.75105648854739471</v>
      </c>
      <c r="E7" s="96">
        <f t="shared" si="4"/>
        <v>0.22501710913110293</v>
      </c>
      <c r="F7" s="96">
        <f t="shared" si="4"/>
        <v>0.82759891085006265</v>
      </c>
      <c r="G7" s="96">
        <f t="shared" si="4"/>
        <v>0</v>
      </c>
      <c r="H7" s="96">
        <f t="shared" si="4"/>
        <v>1</v>
      </c>
      <c r="I7" s="96">
        <f t="shared" si="4"/>
        <v>0.13664524347171556</v>
      </c>
      <c r="J7" s="96">
        <f t="shared" si="4"/>
        <v>0.86017815568377365</v>
      </c>
      <c r="K7" s="96">
        <f t="shared" si="4"/>
        <v>0.22279410857392901</v>
      </c>
      <c r="L7" s="96">
        <f t="shared" si="4"/>
        <v>0.9260479863907235</v>
      </c>
      <c r="M7" s="96">
        <f t="shared" si="4"/>
        <v>0.22395923802906603</v>
      </c>
      <c r="N7" s="96">
        <f t="shared" si="4"/>
        <v>0.94954954954954951</v>
      </c>
      <c r="O7" s="96">
        <f t="shared" si="4"/>
        <v>0.23686441120384685</v>
      </c>
      <c r="P7" s="97">
        <f t="shared" si="4"/>
        <v>0.86589291579187311</v>
      </c>
      <c r="T7" s="107" t="s">
        <v>56</v>
      </c>
      <c r="U7" s="107">
        <v>0.40579710144927539</v>
      </c>
      <c r="V7" s="107">
        <v>0.42028985507246375</v>
      </c>
      <c r="W7" s="107">
        <v>0</v>
      </c>
      <c r="X7" s="107">
        <v>1.4492753623188406E-2</v>
      </c>
      <c r="Y7" s="107">
        <v>0.84057971014492749</v>
      </c>
      <c r="Z7" s="107">
        <v>0.28985507246376813</v>
      </c>
      <c r="AA7" s="107">
        <v>0.62318840579710144</v>
      </c>
      <c r="AB7" s="7">
        <f t="shared" si="0"/>
        <v>0</v>
      </c>
      <c r="AC7" s="6" t="str">
        <f t="shared" si="1"/>
        <v>CNN</v>
      </c>
      <c r="AD7" s="7">
        <f t="shared" si="2"/>
        <v>0.84057971014492749</v>
      </c>
      <c r="AE7" s="6" t="str">
        <f t="shared" si="3"/>
        <v>GBERT</v>
      </c>
    </row>
    <row r="8" spans="2:31" x14ac:dyDescent="0.25">
      <c r="B8" s="32" t="s">
        <v>56</v>
      </c>
      <c r="C8" s="6">
        <v>0.40579710144927539</v>
      </c>
      <c r="D8" s="6">
        <v>0.8545454545454545</v>
      </c>
      <c r="E8" s="6">
        <v>0.42028985507246375</v>
      </c>
      <c r="F8" s="6">
        <v>0.8545454545454545</v>
      </c>
      <c r="G8" s="6">
        <v>0</v>
      </c>
      <c r="H8" s="6">
        <v>1</v>
      </c>
      <c r="I8" s="6">
        <v>1.4492753623188406E-2</v>
      </c>
      <c r="J8" s="6">
        <v>1</v>
      </c>
      <c r="K8" s="6">
        <v>0.84057971014492749</v>
      </c>
      <c r="L8" s="6">
        <v>0.88181818181818183</v>
      </c>
      <c r="M8" s="6">
        <v>0.28985507246376813</v>
      </c>
      <c r="N8" s="6">
        <v>0.95454545454545459</v>
      </c>
      <c r="O8" s="6">
        <v>0.62318840579710144</v>
      </c>
      <c r="P8" s="98">
        <v>0.8</v>
      </c>
      <c r="T8" s="107" t="s">
        <v>57</v>
      </c>
      <c r="U8" s="107">
        <v>0.57709824333116455</v>
      </c>
      <c r="V8" s="107">
        <v>0.3597918022121015</v>
      </c>
      <c r="W8" s="107">
        <v>0.50097592713077421</v>
      </c>
      <c r="X8" s="107">
        <v>0.46258945998698764</v>
      </c>
      <c r="Y8" s="107">
        <v>0.81457384515289522</v>
      </c>
      <c r="Z8" s="107">
        <v>0.81197137280416398</v>
      </c>
      <c r="AA8" s="107">
        <v>0.60897852960312293</v>
      </c>
      <c r="AB8" s="7">
        <f t="shared" si="0"/>
        <v>0.3597918022121015</v>
      </c>
      <c r="AC8" s="6" t="str">
        <f t="shared" si="1"/>
        <v>NB</v>
      </c>
      <c r="AD8" s="7">
        <f t="shared" si="2"/>
        <v>0.81457384515289522</v>
      </c>
      <c r="AE8" s="6" t="str">
        <f t="shared" si="3"/>
        <v>GBERT</v>
      </c>
    </row>
    <row r="9" spans="2:31" x14ac:dyDescent="0.25">
      <c r="B9" s="32" t="s">
        <v>57</v>
      </c>
      <c r="C9" s="6">
        <v>0.57709824333116455</v>
      </c>
      <c r="D9" s="6">
        <v>0.92594743720052275</v>
      </c>
      <c r="E9" s="6">
        <v>0.3597918022121015</v>
      </c>
      <c r="F9" s="6">
        <v>0.98402787861187746</v>
      </c>
      <c r="G9" s="6">
        <v>0.50097592713077421</v>
      </c>
      <c r="H9" s="6">
        <v>0.94700159721213883</v>
      </c>
      <c r="I9" s="6">
        <v>0.46258945998698764</v>
      </c>
      <c r="J9" s="6">
        <v>0.94845360824742264</v>
      </c>
      <c r="K9" s="6">
        <v>0.81457384515289522</v>
      </c>
      <c r="L9" s="6">
        <v>0.97052417598373752</v>
      </c>
      <c r="M9" s="6">
        <v>0.81197137280416398</v>
      </c>
      <c r="N9" s="6">
        <v>0.9683461594308117</v>
      </c>
      <c r="O9" s="6">
        <v>0.60897852960312293</v>
      </c>
      <c r="P9" s="98">
        <v>0.93770872658632209</v>
      </c>
      <c r="T9" s="107" t="s">
        <v>58</v>
      </c>
      <c r="U9" s="107">
        <v>0.51951951951951947</v>
      </c>
      <c r="V9" s="107">
        <v>0.45945945945945948</v>
      </c>
      <c r="W9" s="107">
        <v>6.006006006006006E-3</v>
      </c>
      <c r="X9" s="107">
        <v>0.4894894894894895</v>
      </c>
      <c r="Y9" s="107">
        <v>0.93093093093093093</v>
      </c>
      <c r="Z9" s="107">
        <v>0.90090090090090091</v>
      </c>
      <c r="AA9" s="107">
        <v>0.7357357357357357</v>
      </c>
      <c r="AB9" s="7">
        <f t="shared" si="0"/>
        <v>6.006006006006006E-3</v>
      </c>
      <c r="AC9" s="6" t="str">
        <f t="shared" si="1"/>
        <v>CNN</v>
      </c>
      <c r="AD9" s="7">
        <f t="shared" si="2"/>
        <v>0.93093093093093093</v>
      </c>
      <c r="AE9" s="6" t="str">
        <f t="shared" si="3"/>
        <v>GBERT</v>
      </c>
    </row>
    <row r="10" spans="2:31" x14ac:dyDescent="0.25">
      <c r="B10" s="32" t="s">
        <v>58</v>
      </c>
      <c r="C10" s="6">
        <v>0.51951951951951947</v>
      </c>
      <c r="D10" s="6">
        <v>0.70526315789473681</v>
      </c>
      <c r="E10" s="6">
        <v>0.45945945945945948</v>
      </c>
      <c r="F10" s="6">
        <v>0.76421052631578945</v>
      </c>
      <c r="G10" s="6">
        <v>6.006006006006006E-3</v>
      </c>
      <c r="H10" s="6">
        <v>1</v>
      </c>
      <c r="I10" s="6">
        <v>0.4894894894894895</v>
      </c>
      <c r="J10" s="6">
        <v>0.68842105263157893</v>
      </c>
      <c r="K10" s="6">
        <v>0.93093093093093093</v>
      </c>
      <c r="L10" s="6">
        <v>0.91789473684210521</v>
      </c>
      <c r="M10" s="6">
        <v>0.90090090090090091</v>
      </c>
      <c r="N10" s="6">
        <v>0.92210526315789476</v>
      </c>
      <c r="O10" s="6">
        <v>0.7357357357357357</v>
      </c>
      <c r="P10" s="98">
        <v>0.82526315789473681</v>
      </c>
      <c r="T10" s="106" t="s">
        <v>59</v>
      </c>
      <c r="U10" s="106">
        <v>0.56451612903225812</v>
      </c>
      <c r="V10" s="106">
        <v>0.69892473118279574</v>
      </c>
      <c r="W10" s="106">
        <v>0.32526881720430106</v>
      </c>
      <c r="X10" s="106">
        <v>0.76344086021505375</v>
      </c>
      <c r="Y10" s="106">
        <v>0.956989247311828</v>
      </c>
      <c r="Z10" s="106">
        <v>0.81182795698924726</v>
      </c>
      <c r="AA10" s="106">
        <v>0.79032258064516125</v>
      </c>
      <c r="AB10" s="108">
        <f t="shared" si="0"/>
        <v>0.32526881720430106</v>
      </c>
      <c r="AC10" s="96" t="str">
        <f t="shared" si="1"/>
        <v>CNN</v>
      </c>
      <c r="AD10" s="108">
        <f t="shared" si="2"/>
        <v>0.956989247311828</v>
      </c>
      <c r="AE10" s="96" t="str">
        <f t="shared" si="3"/>
        <v>GBERT</v>
      </c>
    </row>
    <row r="11" spans="2:31" x14ac:dyDescent="0.25">
      <c r="B11" s="32" t="s">
        <v>89</v>
      </c>
      <c r="C11" s="6">
        <f t="shared" ref="C11:P11" si="5">AVERAGE(C8:C10)</f>
        <v>0.50080495476665321</v>
      </c>
      <c r="D11" s="6">
        <f t="shared" si="5"/>
        <v>0.82858534988023802</v>
      </c>
      <c r="E11" s="6">
        <f t="shared" si="5"/>
        <v>0.41318037224800824</v>
      </c>
      <c r="F11" s="6">
        <f t="shared" si="5"/>
        <v>0.86759461982437391</v>
      </c>
      <c r="G11" s="6">
        <f t="shared" si="5"/>
        <v>0.16899397771226007</v>
      </c>
      <c r="H11" s="6">
        <f t="shared" si="5"/>
        <v>0.98233386573737957</v>
      </c>
      <c r="I11" s="6">
        <f t="shared" si="5"/>
        <v>0.32219056769988852</v>
      </c>
      <c r="J11" s="6">
        <f t="shared" si="5"/>
        <v>0.87895822029300053</v>
      </c>
      <c r="K11" s="6">
        <f t="shared" si="5"/>
        <v>0.86202816207625121</v>
      </c>
      <c r="L11" s="6">
        <f t="shared" si="5"/>
        <v>0.92341236488134149</v>
      </c>
      <c r="M11" s="6">
        <f t="shared" si="5"/>
        <v>0.66757578205627766</v>
      </c>
      <c r="N11" s="6">
        <f t="shared" si="5"/>
        <v>0.94833229237805361</v>
      </c>
      <c r="O11" s="6">
        <f t="shared" si="5"/>
        <v>0.65596755704531995</v>
      </c>
      <c r="P11" s="98">
        <f t="shared" si="5"/>
        <v>0.85432396149368639</v>
      </c>
      <c r="T11" s="106" t="s">
        <v>60</v>
      </c>
      <c r="U11" s="106">
        <v>0.91549295774647887</v>
      </c>
      <c r="V11" s="106">
        <v>0.91549295774647887</v>
      </c>
      <c r="W11" s="106">
        <v>1</v>
      </c>
      <c r="X11" s="106">
        <v>1</v>
      </c>
      <c r="Y11" s="106">
        <v>0.94366197183098588</v>
      </c>
      <c r="Z11" s="106">
        <v>1</v>
      </c>
      <c r="AA11" s="106">
        <v>0.87323943661971826</v>
      </c>
      <c r="AB11" s="108">
        <f t="shared" si="0"/>
        <v>0.87323943661971826</v>
      </c>
      <c r="AC11" s="96" t="str">
        <f t="shared" si="1"/>
        <v>MULTI</v>
      </c>
      <c r="AD11" s="108">
        <f t="shared" si="2"/>
        <v>1</v>
      </c>
      <c r="AE11" s="96" t="str">
        <f t="shared" si="3"/>
        <v>CNN</v>
      </c>
    </row>
    <row r="12" spans="2:31" x14ac:dyDescent="0.25">
      <c r="B12" s="95" t="s">
        <v>59</v>
      </c>
      <c r="C12" s="96">
        <v>0.56451612903225812</v>
      </c>
      <c r="D12" s="96">
        <v>0.80412371134020622</v>
      </c>
      <c r="E12" s="96">
        <v>0.69892473118279574</v>
      </c>
      <c r="F12" s="96">
        <v>0.83505154639175261</v>
      </c>
      <c r="G12" s="96">
        <v>0.32526881720430106</v>
      </c>
      <c r="H12" s="96">
        <v>0.93608247422680413</v>
      </c>
      <c r="I12" s="96">
        <v>0.76344086021505375</v>
      </c>
      <c r="J12" s="96">
        <v>0.68453608247422681</v>
      </c>
      <c r="K12" s="96">
        <v>0.956989247311828</v>
      </c>
      <c r="L12" s="96">
        <v>0.97731958762886595</v>
      </c>
      <c r="M12" s="96">
        <v>0.81182795698924726</v>
      </c>
      <c r="N12" s="96">
        <v>0.93195876288659796</v>
      </c>
      <c r="O12" s="96">
        <v>0.79032258064516125</v>
      </c>
      <c r="P12" s="97">
        <v>0.81649484536082473</v>
      </c>
      <c r="T12" s="106" t="s">
        <v>61</v>
      </c>
      <c r="U12" s="106">
        <v>6.9767441860465115E-2</v>
      </c>
      <c r="V12" s="106">
        <v>0</v>
      </c>
      <c r="W12" s="106">
        <v>0</v>
      </c>
      <c r="X12" s="106">
        <v>0</v>
      </c>
      <c r="Y12" s="106">
        <v>0.30232558139534882</v>
      </c>
      <c r="Z12" s="106">
        <v>0.41860465116279072</v>
      </c>
      <c r="AA12" s="106">
        <v>0.18604651162790697</v>
      </c>
      <c r="AB12" s="108">
        <f t="shared" si="0"/>
        <v>0</v>
      </c>
      <c r="AC12" s="96" t="str">
        <f t="shared" si="1"/>
        <v>NB</v>
      </c>
      <c r="AD12" s="108">
        <f t="shared" si="2"/>
        <v>0.41860465116279072</v>
      </c>
      <c r="AE12" s="96" t="str">
        <f t="shared" si="3"/>
        <v>GELECTRA</v>
      </c>
    </row>
    <row r="13" spans="2:31" x14ac:dyDescent="0.25">
      <c r="B13" s="95" t="s">
        <v>60</v>
      </c>
      <c r="C13" s="96">
        <v>0.91549295774647887</v>
      </c>
      <c r="D13" s="96">
        <v>0.39473684210526316</v>
      </c>
      <c r="E13" s="96">
        <v>0.91549295774647887</v>
      </c>
      <c r="F13" s="96">
        <v>0.34210526315789475</v>
      </c>
      <c r="G13" s="96">
        <v>1</v>
      </c>
      <c r="H13" s="96">
        <v>0</v>
      </c>
      <c r="I13" s="96">
        <v>1</v>
      </c>
      <c r="J13" s="96">
        <v>0</v>
      </c>
      <c r="K13" s="96">
        <v>0.94366197183098588</v>
      </c>
      <c r="L13" s="96">
        <v>0.68421052631578949</v>
      </c>
      <c r="M13" s="96">
        <v>1</v>
      </c>
      <c r="N13" s="96">
        <v>0</v>
      </c>
      <c r="O13" s="96">
        <v>0.87323943661971826</v>
      </c>
      <c r="P13" s="97">
        <v>0.44736842105263158</v>
      </c>
      <c r="T13" s="107" t="s">
        <v>62</v>
      </c>
      <c r="U13" s="107">
        <v>0.99011857707509876</v>
      </c>
      <c r="V13" s="107">
        <v>1</v>
      </c>
      <c r="W13" s="107">
        <v>1</v>
      </c>
      <c r="X13" s="107">
        <v>0.99802371541501977</v>
      </c>
      <c r="Y13" s="107">
        <v>0.98418972332015808</v>
      </c>
      <c r="Z13" s="107">
        <v>0.99407114624505932</v>
      </c>
      <c r="AA13" s="107">
        <v>0.97628458498023718</v>
      </c>
      <c r="AB13" s="7">
        <f t="shared" si="0"/>
        <v>0.97628458498023718</v>
      </c>
      <c r="AC13" s="6" t="str">
        <f t="shared" si="1"/>
        <v>MULTI</v>
      </c>
      <c r="AD13" s="7">
        <f t="shared" si="2"/>
        <v>1</v>
      </c>
      <c r="AE13" s="6" t="str">
        <f t="shared" si="3"/>
        <v>NB</v>
      </c>
    </row>
    <row r="14" spans="2:31" x14ac:dyDescent="0.25">
      <c r="B14" s="95" t="s">
        <v>61</v>
      </c>
      <c r="C14" s="96">
        <v>6.9767441860465115E-2</v>
      </c>
      <c r="D14" s="96">
        <v>0.99686716791979946</v>
      </c>
      <c r="E14" s="96">
        <v>0</v>
      </c>
      <c r="F14" s="96">
        <v>1</v>
      </c>
      <c r="G14" s="96">
        <v>0</v>
      </c>
      <c r="H14" s="96">
        <v>1</v>
      </c>
      <c r="I14" s="96">
        <v>0</v>
      </c>
      <c r="J14" s="96">
        <v>1</v>
      </c>
      <c r="K14" s="96">
        <v>0.30232558139534882</v>
      </c>
      <c r="L14" s="96">
        <v>0.99749373433583954</v>
      </c>
      <c r="M14" s="96">
        <v>0.41860465116279072</v>
      </c>
      <c r="N14" s="96">
        <v>0.9949874686716792</v>
      </c>
      <c r="O14" s="96">
        <v>0.18604651162790697</v>
      </c>
      <c r="P14" s="97">
        <v>0.99248120300751874</v>
      </c>
      <c r="T14" s="107" t="s">
        <v>63</v>
      </c>
      <c r="U14" s="107">
        <v>0.87325905292479111</v>
      </c>
      <c r="V14" s="107">
        <v>0.93871866295264628</v>
      </c>
      <c r="W14" s="107">
        <v>0.97075208913649025</v>
      </c>
      <c r="X14" s="107">
        <v>0.86211699164345401</v>
      </c>
      <c r="Y14" s="107">
        <v>0.92618384401114207</v>
      </c>
      <c r="Z14" s="107">
        <v>0.94428969359331472</v>
      </c>
      <c r="AA14" s="107">
        <v>0.87325905292479111</v>
      </c>
      <c r="AB14" s="7">
        <f t="shared" si="0"/>
        <v>0.86211699164345401</v>
      </c>
      <c r="AC14" s="6" t="str">
        <f t="shared" si="1"/>
        <v>RNN</v>
      </c>
      <c r="AD14" s="7">
        <f t="shared" si="2"/>
        <v>0.97075208913649025</v>
      </c>
      <c r="AE14" s="6" t="str">
        <f t="shared" si="3"/>
        <v>CNN</v>
      </c>
    </row>
    <row r="15" spans="2:31" x14ac:dyDescent="0.25">
      <c r="B15" s="95" t="s">
        <v>90</v>
      </c>
      <c r="C15" s="96">
        <f t="shared" ref="C15:P15" si="6">AVERAGE(C12:C14)</f>
        <v>0.5165921762130673</v>
      </c>
      <c r="D15" s="96">
        <f t="shared" si="6"/>
        <v>0.73190924045508954</v>
      </c>
      <c r="E15" s="96">
        <f t="shared" si="6"/>
        <v>0.53813922964309147</v>
      </c>
      <c r="F15" s="96">
        <f t="shared" si="6"/>
        <v>0.72571893651654917</v>
      </c>
      <c r="G15" s="96">
        <f t="shared" si="6"/>
        <v>0.44175627240143367</v>
      </c>
      <c r="H15" s="96">
        <f t="shared" si="6"/>
        <v>0.64536082474226808</v>
      </c>
      <c r="I15" s="96">
        <f t="shared" si="6"/>
        <v>0.58781362007168458</v>
      </c>
      <c r="J15" s="96">
        <f t="shared" si="6"/>
        <v>0.56151202749140894</v>
      </c>
      <c r="K15" s="96">
        <f t="shared" si="6"/>
        <v>0.73432560017938764</v>
      </c>
      <c r="L15" s="96">
        <f t="shared" si="6"/>
        <v>0.88634128276016499</v>
      </c>
      <c r="M15" s="96">
        <f t="shared" si="6"/>
        <v>0.74347753605067934</v>
      </c>
      <c r="N15" s="96">
        <f t="shared" si="6"/>
        <v>0.64231541051942564</v>
      </c>
      <c r="O15" s="96">
        <f t="shared" si="6"/>
        <v>0.6165361762975955</v>
      </c>
      <c r="P15" s="97">
        <f t="shared" si="6"/>
        <v>0.75211482314032507</v>
      </c>
      <c r="T15" s="107" t="s">
        <v>70</v>
      </c>
      <c r="U15" s="107">
        <v>0.87108571428571424</v>
      </c>
      <c r="V15" s="107">
        <v>0.8170857142857143</v>
      </c>
      <c r="W15" s="107">
        <v>0.84977142857142862</v>
      </c>
      <c r="X15" s="107">
        <v>0.86508571428571424</v>
      </c>
      <c r="Y15" s="107">
        <v>0.91725714285714288</v>
      </c>
      <c r="Z15" s="107">
        <v>0.92159999999999997</v>
      </c>
      <c r="AA15" s="107">
        <v>0.87771428571428567</v>
      </c>
      <c r="AB15" s="7">
        <f t="shared" si="0"/>
        <v>0.8170857142857143</v>
      </c>
      <c r="AC15" s="6" t="str">
        <f t="shared" si="1"/>
        <v>NB</v>
      </c>
      <c r="AD15" s="7">
        <f t="shared" si="2"/>
        <v>0.92159999999999997</v>
      </c>
      <c r="AE15" s="6" t="str">
        <f t="shared" si="3"/>
        <v>GELECTRA</v>
      </c>
    </row>
    <row r="16" spans="2:31" x14ac:dyDescent="0.25">
      <c r="B16" s="32" t="s">
        <v>62</v>
      </c>
      <c r="C16" s="6">
        <v>0.99011857707509876</v>
      </c>
      <c r="D16" s="6">
        <v>0.08</v>
      </c>
      <c r="E16" s="6">
        <v>1</v>
      </c>
      <c r="F16" s="6">
        <v>0</v>
      </c>
      <c r="G16" s="6">
        <v>1</v>
      </c>
      <c r="H16" s="6">
        <v>0</v>
      </c>
      <c r="I16" s="6">
        <v>0.99802371541501977</v>
      </c>
      <c r="J16" s="6">
        <v>0</v>
      </c>
      <c r="K16" s="6">
        <v>0.98418972332015808</v>
      </c>
      <c r="L16" s="6">
        <v>0.56000000000000005</v>
      </c>
      <c r="M16" s="6">
        <v>0.99407114624505932</v>
      </c>
      <c r="N16" s="6">
        <v>0.48</v>
      </c>
      <c r="O16" s="6">
        <v>0.97628458498023718</v>
      </c>
      <c r="P16" s="98">
        <v>0.66</v>
      </c>
      <c r="T16" s="107" t="s">
        <v>71</v>
      </c>
      <c r="U16" s="107">
        <v>0.92177205603937906</v>
      </c>
      <c r="V16" s="107">
        <v>0.97134923640035342</v>
      </c>
      <c r="W16" s="107">
        <v>0.9252050990786318</v>
      </c>
      <c r="X16" s="107">
        <v>0.93871008456392779</v>
      </c>
      <c r="Y16" s="107">
        <v>0.96650258740376116</v>
      </c>
      <c r="Z16" s="107">
        <v>0.96867348226681815</v>
      </c>
      <c r="AA16" s="107">
        <v>0.92901678657074338</v>
      </c>
      <c r="AB16" s="7">
        <f t="shared" si="0"/>
        <v>0.92177205603937906</v>
      </c>
      <c r="AC16" s="6" t="str">
        <f t="shared" si="1"/>
        <v>SVM</v>
      </c>
      <c r="AD16" s="7">
        <f t="shared" si="2"/>
        <v>0.97134923640035342</v>
      </c>
      <c r="AE16" s="6" t="str">
        <f t="shared" si="3"/>
        <v>NB</v>
      </c>
    </row>
    <row r="17" spans="2:41" x14ac:dyDescent="0.25">
      <c r="B17" s="32" t="s">
        <v>63</v>
      </c>
      <c r="C17" s="6">
        <v>0.87325905292479111</v>
      </c>
      <c r="D17" s="6">
        <v>0.4206896551724138</v>
      </c>
      <c r="E17" s="6">
        <v>0.93871866295264628</v>
      </c>
      <c r="F17" s="6">
        <v>0.23448275862068965</v>
      </c>
      <c r="G17" s="6">
        <v>0.97075208913649025</v>
      </c>
      <c r="H17" s="6">
        <v>8.9655172413793102E-2</v>
      </c>
      <c r="I17" s="6">
        <v>0.86211699164345401</v>
      </c>
      <c r="J17" s="6">
        <v>0.36551724137931035</v>
      </c>
      <c r="K17" s="6">
        <v>0.92618384401114207</v>
      </c>
      <c r="L17" s="6">
        <v>0.8413793103448276</v>
      </c>
      <c r="M17" s="6">
        <v>0.94428969359331472</v>
      </c>
      <c r="N17" s="6">
        <v>0.8172413793103448</v>
      </c>
      <c r="O17" s="6">
        <v>0.87325905292479111</v>
      </c>
      <c r="P17" s="98">
        <v>0.49655172413793103</v>
      </c>
      <c r="T17" s="107" t="s">
        <v>72</v>
      </c>
      <c r="U17" s="107">
        <v>0.85217142857142858</v>
      </c>
      <c r="V17" s="107">
        <v>0.79651428571428573</v>
      </c>
      <c r="W17" s="107">
        <v>0.87037142857142857</v>
      </c>
      <c r="X17" s="107">
        <v>0.85691428571428574</v>
      </c>
      <c r="Y17" s="107">
        <v>0.93745714285714288</v>
      </c>
      <c r="Z17" s="107">
        <v>0.94351428571428575</v>
      </c>
      <c r="AA17" s="107">
        <v>0.86908571428571424</v>
      </c>
      <c r="AB17" s="7">
        <f t="shared" si="0"/>
        <v>0.79651428571428573</v>
      </c>
      <c r="AC17" s="6" t="str">
        <f t="shared" si="1"/>
        <v>NB</v>
      </c>
      <c r="AD17" s="7">
        <f t="shared" si="2"/>
        <v>0.94351428571428575</v>
      </c>
      <c r="AE17" s="6" t="str">
        <f t="shared" si="3"/>
        <v>GELECTRA</v>
      </c>
    </row>
    <row r="18" spans="2:41" x14ac:dyDescent="0.25">
      <c r="B18" s="32" t="s">
        <v>70</v>
      </c>
      <c r="C18" s="6">
        <v>0.87108571428571424</v>
      </c>
      <c r="D18" s="6">
        <v>0.84554285714285715</v>
      </c>
      <c r="E18" s="6">
        <v>0.8170857142857143</v>
      </c>
      <c r="F18" s="6">
        <v>0.89774285714285718</v>
      </c>
      <c r="G18" s="6">
        <v>0.84977142857142862</v>
      </c>
      <c r="H18" s="6">
        <v>0.85051428571428567</v>
      </c>
      <c r="I18" s="6">
        <v>0.86508571428571424</v>
      </c>
      <c r="J18" s="6">
        <v>0.8624857142857143</v>
      </c>
      <c r="K18" s="6">
        <v>0.91725714285714288</v>
      </c>
      <c r="L18" s="6">
        <v>0.92637142857142862</v>
      </c>
      <c r="M18" s="6">
        <v>0.92159999999999997</v>
      </c>
      <c r="N18" s="6">
        <v>0.92708571428571429</v>
      </c>
      <c r="O18" s="6">
        <v>0.87771428571428567</v>
      </c>
      <c r="P18" s="98">
        <v>0.85402857142857147</v>
      </c>
      <c r="T18" s="106" t="s">
        <v>64</v>
      </c>
      <c r="U18" s="106">
        <v>0.81209630064591898</v>
      </c>
      <c r="V18" s="106">
        <v>0.89430416911332944</v>
      </c>
      <c r="W18" s="106">
        <v>0.83382266588373455</v>
      </c>
      <c r="X18" s="106">
        <v>0.76864357017028773</v>
      </c>
      <c r="Y18" s="106">
        <v>0.92483852025836755</v>
      </c>
      <c r="Z18" s="106">
        <v>0.92248972401644158</v>
      </c>
      <c r="AA18" s="106">
        <v>0.81327069876688196</v>
      </c>
      <c r="AB18" s="108">
        <f t="shared" si="0"/>
        <v>0.76864357017028773</v>
      </c>
      <c r="AC18" s="96" t="str">
        <f t="shared" si="1"/>
        <v>RNN</v>
      </c>
      <c r="AD18" s="108">
        <f t="shared" si="2"/>
        <v>0.92483852025836755</v>
      </c>
      <c r="AE18" s="96" t="str">
        <f t="shared" si="3"/>
        <v>GBERT</v>
      </c>
    </row>
    <row r="19" spans="2:41" x14ac:dyDescent="0.25">
      <c r="B19" s="32" t="s">
        <v>71</v>
      </c>
      <c r="C19" s="6">
        <v>0.92177205603937906</v>
      </c>
      <c r="D19" s="6">
        <v>0.76597123234417519</v>
      </c>
      <c r="E19" s="6">
        <v>0.97134923640035342</v>
      </c>
      <c r="F19" s="6">
        <v>0.64468057535311651</v>
      </c>
      <c r="G19" s="6">
        <v>0.9252050990786318</v>
      </c>
      <c r="H19" s="6">
        <v>0.78825968640663469</v>
      </c>
      <c r="I19" s="6">
        <v>0.93871008456392779</v>
      </c>
      <c r="J19" s="6">
        <v>0.75845535829985744</v>
      </c>
      <c r="K19" s="6">
        <v>0.96650258740376116</v>
      </c>
      <c r="L19" s="6">
        <v>0.88959440196967732</v>
      </c>
      <c r="M19" s="6">
        <v>0.96867348226681815</v>
      </c>
      <c r="N19" s="6">
        <v>0.88978877802254763</v>
      </c>
      <c r="O19" s="6">
        <v>0.92901678657074338</v>
      </c>
      <c r="P19" s="98">
        <v>0.77892963586886099</v>
      </c>
      <c r="T19" s="106" t="s">
        <v>65</v>
      </c>
      <c r="U19" s="106">
        <v>0.84861152582860555</v>
      </c>
      <c r="V19" s="106">
        <v>0.92445506121230214</v>
      </c>
      <c r="W19" s="106">
        <v>0.8575694237085697</v>
      </c>
      <c r="X19" s="106">
        <v>0.85577784413257685</v>
      </c>
      <c r="Y19" s="106">
        <v>0.88414452075246341</v>
      </c>
      <c r="Z19" s="106">
        <v>0.87667960585249327</v>
      </c>
      <c r="AA19" s="106">
        <v>0.84054941773663783</v>
      </c>
      <c r="AB19" s="108">
        <f t="shared" si="0"/>
        <v>0.84054941773663783</v>
      </c>
      <c r="AC19" s="96" t="str">
        <f t="shared" si="1"/>
        <v>MULTI</v>
      </c>
      <c r="AD19" s="108">
        <f t="shared" si="2"/>
        <v>0.92445506121230214</v>
      </c>
      <c r="AE19" s="96" t="str">
        <f t="shared" si="3"/>
        <v>NB</v>
      </c>
    </row>
    <row r="20" spans="2:41" x14ac:dyDescent="0.25">
      <c r="B20" s="32" t="s">
        <v>72</v>
      </c>
      <c r="C20" s="6">
        <v>0.85217142857142858</v>
      </c>
      <c r="D20" s="6">
        <v>0.84048571428571428</v>
      </c>
      <c r="E20" s="6">
        <v>0.79651428571428573</v>
      </c>
      <c r="F20" s="6">
        <v>0.88454285714285719</v>
      </c>
      <c r="G20" s="6">
        <v>0.87037142857142857</v>
      </c>
      <c r="H20" s="6">
        <v>0.83914285714285719</v>
      </c>
      <c r="I20" s="6">
        <v>0.85691428571428574</v>
      </c>
      <c r="J20" s="6">
        <v>0.85674285714285714</v>
      </c>
      <c r="K20" s="6">
        <v>0.93745714285714288</v>
      </c>
      <c r="L20" s="6">
        <v>0.93268571428571434</v>
      </c>
      <c r="M20" s="6">
        <v>0.94351428571428575</v>
      </c>
      <c r="N20" s="6">
        <v>0.93488571428571432</v>
      </c>
      <c r="O20" s="6">
        <v>0.86908571428571424</v>
      </c>
      <c r="P20" s="98">
        <v>0.86411428571428572</v>
      </c>
      <c r="T20" s="106" t="s">
        <v>66</v>
      </c>
      <c r="U20" s="106">
        <v>0.82285714285714284</v>
      </c>
      <c r="V20" s="106">
        <v>0.88571428571428568</v>
      </c>
      <c r="W20" s="106">
        <v>0.88857142857142857</v>
      </c>
      <c r="X20" s="106">
        <v>0.79714285714285715</v>
      </c>
      <c r="Y20" s="106">
        <v>0.9285714285714286</v>
      </c>
      <c r="Z20" s="106">
        <v>0.94571428571428573</v>
      </c>
      <c r="AA20" s="106">
        <v>0.82571428571428573</v>
      </c>
      <c r="AB20" s="108">
        <f t="shared" si="0"/>
        <v>0.79714285714285715</v>
      </c>
      <c r="AC20" s="96" t="str">
        <f t="shared" si="1"/>
        <v>RNN</v>
      </c>
      <c r="AD20" s="108">
        <f t="shared" si="2"/>
        <v>0.94571428571428573</v>
      </c>
      <c r="AE20" s="96" t="str">
        <f t="shared" si="3"/>
        <v>GELECTRA</v>
      </c>
    </row>
    <row r="21" spans="2:41" x14ac:dyDescent="0.25">
      <c r="B21" s="32" t="s">
        <v>91</v>
      </c>
      <c r="C21" s="6">
        <f t="shared" ref="C21:P21" si="7">AVERAGE(C16:C20)</f>
        <v>0.90168136577928237</v>
      </c>
      <c r="D21" s="6">
        <f t="shared" si="7"/>
        <v>0.59053789178903204</v>
      </c>
      <c r="E21" s="6">
        <f t="shared" si="7"/>
        <v>0.90473357987059999</v>
      </c>
      <c r="F21" s="6">
        <f t="shared" si="7"/>
        <v>0.53228980965190409</v>
      </c>
      <c r="G21" s="6">
        <f t="shared" si="7"/>
        <v>0.92322000907159585</v>
      </c>
      <c r="H21" s="6">
        <f t="shared" si="7"/>
        <v>0.5135144003355141</v>
      </c>
      <c r="I21" s="6">
        <f t="shared" si="7"/>
        <v>0.90417015832448033</v>
      </c>
      <c r="J21" s="6">
        <f t="shared" si="7"/>
        <v>0.56864023422154786</v>
      </c>
      <c r="K21" s="6">
        <f t="shared" si="7"/>
        <v>0.94631808808986939</v>
      </c>
      <c r="L21" s="6">
        <f t="shared" si="7"/>
        <v>0.83000617103432961</v>
      </c>
      <c r="M21" s="6">
        <f t="shared" si="7"/>
        <v>0.95442972156389561</v>
      </c>
      <c r="N21" s="6">
        <f t="shared" si="7"/>
        <v>0.8098003171808642</v>
      </c>
      <c r="O21" s="6">
        <f t="shared" si="7"/>
        <v>0.90507208489515434</v>
      </c>
      <c r="P21" s="98">
        <f t="shared" si="7"/>
        <v>0.73072484342992983</v>
      </c>
      <c r="T21" s="106" t="s">
        <v>67</v>
      </c>
      <c r="U21" s="106">
        <v>0.81464836633062065</v>
      </c>
      <c r="V21" s="106">
        <v>0.84398153771407747</v>
      </c>
      <c r="W21" s="106">
        <v>0.80614599781367668</v>
      </c>
      <c r="X21" s="106">
        <v>0.77997084902222757</v>
      </c>
      <c r="Y21" s="106">
        <v>0.88424632576217665</v>
      </c>
      <c r="Z21" s="106">
        <v>0.87756589335600632</v>
      </c>
      <c r="AA21" s="106">
        <v>0.81683468966354911</v>
      </c>
      <c r="AB21" s="108">
        <f t="shared" si="0"/>
        <v>0.77997084902222757</v>
      </c>
      <c r="AC21" s="96" t="str">
        <f t="shared" si="1"/>
        <v>RNN</v>
      </c>
      <c r="AD21" s="108">
        <f t="shared" si="2"/>
        <v>0.88424632576217665</v>
      </c>
      <c r="AE21" s="96" t="str">
        <f t="shared" si="3"/>
        <v>GBERT</v>
      </c>
    </row>
    <row r="22" spans="2:41" x14ac:dyDescent="0.25">
      <c r="B22" s="95" t="s">
        <v>64</v>
      </c>
      <c r="C22" s="96">
        <v>0.81209630064591898</v>
      </c>
      <c r="D22" s="96">
        <v>0.56042972247090417</v>
      </c>
      <c r="E22" s="96">
        <v>0.89430416911332944</v>
      </c>
      <c r="F22" s="96">
        <v>0.44315129811996418</v>
      </c>
      <c r="G22" s="96">
        <v>0.83382266588373455</v>
      </c>
      <c r="H22" s="96">
        <v>0.51119068934646372</v>
      </c>
      <c r="I22" s="96">
        <v>0.76864357017028773</v>
      </c>
      <c r="J22" s="96">
        <v>0.63652641002685761</v>
      </c>
      <c r="K22" s="96">
        <v>0.92483852025836755</v>
      </c>
      <c r="L22" s="96">
        <v>0.85317815577439571</v>
      </c>
      <c r="M22" s="96">
        <v>0.92248972401644158</v>
      </c>
      <c r="N22" s="96">
        <v>0.85317815577439571</v>
      </c>
      <c r="O22" s="96">
        <v>0.81327069876688196</v>
      </c>
      <c r="P22" s="97">
        <v>0.70367054610564006</v>
      </c>
      <c r="T22" s="106" t="s">
        <v>68</v>
      </c>
      <c r="U22" s="106">
        <v>0.53061224489795922</v>
      </c>
      <c r="V22" s="106">
        <v>0.55102040816326525</v>
      </c>
      <c r="W22" s="106">
        <v>0</v>
      </c>
      <c r="X22" s="106">
        <v>0</v>
      </c>
      <c r="Y22" s="106">
        <v>0.46938775510204084</v>
      </c>
      <c r="Z22" s="106">
        <v>0.14285714285714285</v>
      </c>
      <c r="AA22" s="106">
        <v>0.2857142857142857</v>
      </c>
      <c r="AB22" s="108">
        <f t="shared" si="0"/>
        <v>0</v>
      </c>
      <c r="AC22" s="96" t="str">
        <f t="shared" si="1"/>
        <v>CNN</v>
      </c>
      <c r="AD22" s="108">
        <f t="shared" si="2"/>
        <v>0.55102040816326525</v>
      </c>
      <c r="AE22" s="96" t="str">
        <f t="shared" si="3"/>
        <v>NB</v>
      </c>
    </row>
    <row r="23" spans="2:41" x14ac:dyDescent="0.25">
      <c r="B23" s="95" t="s">
        <v>65</v>
      </c>
      <c r="C23" s="96">
        <v>0.84861152582860555</v>
      </c>
      <c r="D23" s="96">
        <v>0.54966887417218546</v>
      </c>
      <c r="E23" s="96">
        <v>0.92445506121230214</v>
      </c>
      <c r="F23" s="96">
        <v>0.35364238410596027</v>
      </c>
      <c r="G23" s="96">
        <v>0.8575694237085697</v>
      </c>
      <c r="H23" s="96">
        <v>0.49271523178807947</v>
      </c>
      <c r="I23" s="96">
        <v>0.85577784413257685</v>
      </c>
      <c r="J23" s="96">
        <v>0.50927152317880797</v>
      </c>
      <c r="K23" s="96">
        <v>0.88414452075246341</v>
      </c>
      <c r="L23" s="96">
        <v>0.74768211920529803</v>
      </c>
      <c r="M23" s="96">
        <v>0.87667960585249327</v>
      </c>
      <c r="N23" s="96">
        <v>0.79668874172185433</v>
      </c>
      <c r="O23" s="96">
        <v>0.84054941773663783</v>
      </c>
      <c r="P23" s="97">
        <v>0.58874172185430462</v>
      </c>
      <c r="T23" s="106" t="s">
        <v>69</v>
      </c>
      <c r="U23" s="106">
        <v>0.76978417266187049</v>
      </c>
      <c r="V23" s="106">
        <v>0.85251798561151082</v>
      </c>
      <c r="W23" s="106">
        <v>0.96762589928057552</v>
      </c>
      <c r="X23" s="106">
        <v>0.65107913669064743</v>
      </c>
      <c r="Y23" s="106">
        <v>0.92805755395683454</v>
      </c>
      <c r="Z23" s="106">
        <v>0.92805755395683454</v>
      </c>
      <c r="AA23" s="106">
        <v>0.80575539568345322</v>
      </c>
      <c r="AB23" s="108">
        <f t="shared" si="0"/>
        <v>0.65107913669064743</v>
      </c>
      <c r="AC23" s="96" t="str">
        <f t="shared" si="1"/>
        <v>RNN</v>
      </c>
      <c r="AD23" s="108">
        <f t="shared" si="2"/>
        <v>0.96762589928057552</v>
      </c>
      <c r="AE23" s="96" t="str">
        <f t="shared" si="3"/>
        <v>CNN</v>
      </c>
    </row>
    <row r="24" spans="2:41" x14ac:dyDescent="0.25">
      <c r="B24" s="95" t="s">
        <v>66</v>
      </c>
      <c r="C24" s="96">
        <v>0.82285714285714284</v>
      </c>
      <c r="D24" s="96">
        <v>0.54008438818565396</v>
      </c>
      <c r="E24" s="96">
        <v>0.88571428571428568</v>
      </c>
      <c r="F24" s="96">
        <v>0.49367088607594939</v>
      </c>
      <c r="G24" s="96">
        <v>0.88857142857142857</v>
      </c>
      <c r="H24" s="96">
        <v>0.1729957805907173</v>
      </c>
      <c r="I24" s="96">
        <v>0.79714285714285715</v>
      </c>
      <c r="J24" s="96">
        <v>0.6033755274261603</v>
      </c>
      <c r="K24" s="96">
        <v>0.9285714285714286</v>
      </c>
      <c r="L24" s="96">
        <v>0.83966244725738393</v>
      </c>
      <c r="M24" s="96">
        <v>0.94571428571428573</v>
      </c>
      <c r="N24" s="96">
        <v>0.60759493670886078</v>
      </c>
      <c r="O24" s="96">
        <v>0.82571428571428573</v>
      </c>
      <c r="P24" s="97">
        <v>0.70464135021097052</v>
      </c>
    </row>
    <row r="25" spans="2:41" x14ac:dyDescent="0.25">
      <c r="B25" s="95" t="s">
        <v>67</v>
      </c>
      <c r="C25" s="96">
        <v>0.81464836633062065</v>
      </c>
      <c r="D25" s="96">
        <v>0.65195784422928627</v>
      </c>
      <c r="E25" s="96">
        <v>0.84398153771407747</v>
      </c>
      <c r="F25" s="96">
        <v>0.65050124239568163</v>
      </c>
      <c r="G25" s="96">
        <v>0.80614599781367668</v>
      </c>
      <c r="H25" s="96">
        <v>0.63405020992202898</v>
      </c>
      <c r="I25" s="96">
        <v>0.77997084902222757</v>
      </c>
      <c r="J25" s="96">
        <v>0.6745780138805586</v>
      </c>
      <c r="K25" s="96">
        <v>0.88424632576217665</v>
      </c>
      <c r="L25" s="96">
        <v>0.83223374175306319</v>
      </c>
      <c r="M25" s="96">
        <v>0.87756589335600632</v>
      </c>
      <c r="N25" s="96">
        <v>0.83891697369548457</v>
      </c>
      <c r="O25" s="96">
        <v>0.81683468966354911</v>
      </c>
      <c r="P25" s="97">
        <v>0.70628052437666011</v>
      </c>
    </row>
    <row r="26" spans="2:41" x14ac:dyDescent="0.25">
      <c r="B26" s="95" t="s">
        <v>68</v>
      </c>
      <c r="C26" s="96">
        <v>0.53061224489795922</v>
      </c>
      <c r="D26" s="96">
        <v>0.88785046728971961</v>
      </c>
      <c r="E26" s="96">
        <v>0.55102040816326525</v>
      </c>
      <c r="F26" s="96">
        <v>0.88785046728971961</v>
      </c>
      <c r="G26" s="96">
        <v>0</v>
      </c>
      <c r="H26" s="96">
        <v>1</v>
      </c>
      <c r="I26" s="96">
        <v>0</v>
      </c>
      <c r="J26" s="96">
        <v>1</v>
      </c>
      <c r="K26" s="96">
        <v>0.46938775510204084</v>
      </c>
      <c r="L26" s="96">
        <v>0.93457943925233644</v>
      </c>
      <c r="M26" s="96">
        <v>0.14285714285714285</v>
      </c>
      <c r="N26" s="96">
        <v>1</v>
      </c>
      <c r="O26" s="96">
        <v>0.2857142857142857</v>
      </c>
      <c r="P26" s="97">
        <v>0.95327102803738317</v>
      </c>
      <c r="T26" s="110" t="s">
        <v>0</v>
      </c>
      <c r="U26" s="104" t="s">
        <v>1</v>
      </c>
      <c r="V26" s="104" t="s">
        <v>2</v>
      </c>
      <c r="W26" s="104" t="s">
        <v>3</v>
      </c>
      <c r="X26" s="104" t="s">
        <v>4</v>
      </c>
      <c r="Y26" s="104" t="s">
        <v>5</v>
      </c>
      <c r="Z26" s="104" t="s">
        <v>6</v>
      </c>
      <c r="AA26" s="104" t="s">
        <v>7</v>
      </c>
      <c r="AB26" s="124" t="s">
        <v>116</v>
      </c>
      <c r="AC26" s="124" t="s">
        <v>117</v>
      </c>
      <c r="AD26" s="124" t="s">
        <v>118</v>
      </c>
      <c r="AE26" s="124" t="s">
        <v>119</v>
      </c>
    </row>
    <row r="27" spans="2:41" x14ac:dyDescent="0.25">
      <c r="B27" s="95" t="s">
        <v>69</v>
      </c>
      <c r="C27" s="96">
        <v>0.76978417266187049</v>
      </c>
      <c r="D27" s="96">
        <v>0.46842105263157896</v>
      </c>
      <c r="E27" s="96">
        <v>0.85251798561151082</v>
      </c>
      <c r="F27" s="96">
        <v>0.36842105263157893</v>
      </c>
      <c r="G27" s="96">
        <v>0.96762589928057552</v>
      </c>
      <c r="H27" s="96">
        <v>3.1578947368421054E-2</v>
      </c>
      <c r="I27" s="96">
        <v>0.65107913669064743</v>
      </c>
      <c r="J27" s="96">
        <v>0.53157894736842104</v>
      </c>
      <c r="K27" s="96">
        <v>0.92805755395683454</v>
      </c>
      <c r="L27" s="96">
        <v>0.64210526315789473</v>
      </c>
      <c r="M27" s="96">
        <v>0.92805755395683454</v>
      </c>
      <c r="N27" s="96">
        <v>0.71052631578947367</v>
      </c>
      <c r="O27" s="96">
        <v>0.80575539568345322</v>
      </c>
      <c r="P27" s="97">
        <v>0.62631578947368416</v>
      </c>
      <c r="T27" s="111"/>
      <c r="U27" s="105" t="s">
        <v>87</v>
      </c>
      <c r="V27" s="105" t="s">
        <v>87</v>
      </c>
      <c r="W27" s="105" t="s">
        <v>87</v>
      </c>
      <c r="X27" s="105" t="s">
        <v>87</v>
      </c>
      <c r="Y27" s="105" t="s">
        <v>87</v>
      </c>
      <c r="Z27" s="105" t="s">
        <v>87</v>
      </c>
      <c r="AA27" s="105" t="s">
        <v>87</v>
      </c>
      <c r="AB27" s="105" t="s">
        <v>87</v>
      </c>
      <c r="AC27" s="105" t="s">
        <v>87</v>
      </c>
      <c r="AD27" s="105" t="s">
        <v>87</v>
      </c>
      <c r="AE27" s="105" t="s">
        <v>87</v>
      </c>
      <c r="AG27" s="156" t="s">
        <v>0</v>
      </c>
      <c r="AH27" s="156" t="s">
        <v>112</v>
      </c>
      <c r="AI27" s="156"/>
      <c r="AJ27" s="156"/>
      <c r="AK27" s="156"/>
      <c r="AL27" s="156" t="s">
        <v>113</v>
      </c>
      <c r="AM27" s="156"/>
      <c r="AN27" s="156"/>
      <c r="AO27" s="156"/>
    </row>
    <row r="28" spans="2:41" x14ac:dyDescent="0.25">
      <c r="B28" s="99" t="s">
        <v>92</v>
      </c>
      <c r="C28" s="100">
        <f t="shared" ref="C28:P28" si="8">AVERAGE(C22:C27)</f>
        <v>0.76643495887035284</v>
      </c>
      <c r="D28" s="100">
        <f t="shared" si="8"/>
        <v>0.60973539149655476</v>
      </c>
      <c r="E28" s="100">
        <f t="shared" si="8"/>
        <v>0.82533224125479521</v>
      </c>
      <c r="F28" s="100">
        <f t="shared" si="8"/>
        <v>0.53287288843647562</v>
      </c>
      <c r="G28" s="100">
        <f t="shared" si="8"/>
        <v>0.72562256920966417</v>
      </c>
      <c r="H28" s="100">
        <f t="shared" si="8"/>
        <v>0.47375514316928508</v>
      </c>
      <c r="I28" s="100">
        <f t="shared" si="8"/>
        <v>0.64210237619309951</v>
      </c>
      <c r="J28" s="100">
        <f t="shared" si="8"/>
        <v>0.6592217369801342</v>
      </c>
      <c r="K28" s="100">
        <f t="shared" si="8"/>
        <v>0.83654101740055198</v>
      </c>
      <c r="L28" s="100">
        <f t="shared" si="8"/>
        <v>0.8082401944000619</v>
      </c>
      <c r="M28" s="100">
        <f t="shared" si="8"/>
        <v>0.78222736762553391</v>
      </c>
      <c r="N28" s="100">
        <f t="shared" si="8"/>
        <v>0.80115085394834484</v>
      </c>
      <c r="O28" s="100">
        <f t="shared" si="8"/>
        <v>0.7313064622131823</v>
      </c>
      <c r="P28" s="101">
        <f t="shared" si="8"/>
        <v>0.71382016000977389</v>
      </c>
      <c r="T28" s="112" t="s">
        <v>53</v>
      </c>
      <c r="U28" s="106">
        <v>0.7078651685393258</v>
      </c>
      <c r="V28" s="106">
        <v>0.7303370786516854</v>
      </c>
      <c r="W28" s="106">
        <v>1</v>
      </c>
      <c r="X28" s="106">
        <v>0.84269662921348309</v>
      </c>
      <c r="Y28" s="106">
        <v>0.9213483146067416</v>
      </c>
      <c r="Z28" s="106">
        <v>1</v>
      </c>
      <c r="AA28" s="106">
        <v>0.8651685393258427</v>
      </c>
      <c r="AB28" s="96">
        <f>MIN(U28:AA28)</f>
        <v>0.7078651685393258</v>
      </c>
      <c r="AC28" s="96" t="str">
        <f>INDEX($U$26:$AA$26,1,MATCH(AB28,U28:AA28,0))</f>
        <v>SVM</v>
      </c>
      <c r="AD28" s="96">
        <f>MAX(U28:AA28)</f>
        <v>1</v>
      </c>
      <c r="AE28" s="96" t="str">
        <f>INDEX($U$26:$AA$26,1,MATCH(AD28,U28:AA28,0))</f>
        <v>CNN</v>
      </c>
      <c r="AG28" s="156"/>
      <c r="AH28" s="156" t="s">
        <v>35</v>
      </c>
      <c r="AI28" s="156"/>
      <c r="AJ28" s="156" t="s">
        <v>36</v>
      </c>
      <c r="AK28" s="156"/>
      <c r="AL28" s="156" t="s">
        <v>35</v>
      </c>
      <c r="AM28" s="156"/>
      <c r="AN28" s="156" t="s">
        <v>36</v>
      </c>
      <c r="AO28" s="156"/>
    </row>
    <row r="29" spans="2:41" x14ac:dyDescent="0.25">
      <c r="T29" s="112" t="s">
        <v>54</v>
      </c>
      <c r="U29" s="106">
        <v>0.68918918918918914</v>
      </c>
      <c r="V29" s="106">
        <v>0.86756756756756759</v>
      </c>
      <c r="W29" s="106">
        <v>1</v>
      </c>
      <c r="X29" s="106">
        <v>0.73783783783783785</v>
      </c>
      <c r="Y29" s="106">
        <v>0.8783783783783784</v>
      </c>
      <c r="Z29" s="106">
        <v>0.84864864864864864</v>
      </c>
      <c r="AA29" s="106">
        <v>0.77567567567567564</v>
      </c>
      <c r="AB29" s="96">
        <f t="shared" ref="AB29:AB47" si="9">MIN(U29:AA29)</f>
        <v>0.68918918918918914</v>
      </c>
      <c r="AC29" s="96" t="str">
        <f t="shared" ref="AC29:AC47" si="10">INDEX($U$26:$AA$26,1,MATCH(AB29,U29:AA29,0))</f>
        <v>SVM</v>
      </c>
      <c r="AD29" s="96">
        <f t="shared" ref="AD29:AD47" si="11">MAX(U29:AA29)</f>
        <v>1</v>
      </c>
      <c r="AE29" s="96" t="str">
        <f t="shared" ref="AE29:AE47" si="12">INDEX($U$26:$AA$26,1,MATCH(AD29,U29:AA29,0))</f>
        <v>CNN</v>
      </c>
      <c r="AG29" s="156"/>
      <c r="AH29" s="93" t="s">
        <v>110</v>
      </c>
      <c r="AI29" s="93" t="s">
        <v>29</v>
      </c>
      <c r="AJ29" s="93" t="s">
        <v>110</v>
      </c>
      <c r="AK29" s="93" t="s">
        <v>29</v>
      </c>
      <c r="AL29" s="93" t="s">
        <v>110</v>
      </c>
      <c r="AM29" s="93" t="s">
        <v>29</v>
      </c>
      <c r="AN29" s="93" t="s">
        <v>110</v>
      </c>
      <c r="AO29" s="93" t="s">
        <v>29</v>
      </c>
    </row>
    <row r="30" spans="2:41" x14ac:dyDescent="0.25">
      <c r="T30" s="112" t="s">
        <v>55</v>
      </c>
      <c r="U30" s="106">
        <v>0.85611510791366907</v>
      </c>
      <c r="V30" s="106">
        <v>0.8848920863309353</v>
      </c>
      <c r="W30" s="106">
        <v>1</v>
      </c>
      <c r="X30" s="106">
        <v>1</v>
      </c>
      <c r="Y30" s="106">
        <v>0.97841726618705038</v>
      </c>
      <c r="Z30" s="106">
        <v>1</v>
      </c>
      <c r="AA30" s="106">
        <v>0.95683453237410077</v>
      </c>
      <c r="AB30" s="96">
        <f t="shared" si="9"/>
        <v>0.85611510791366907</v>
      </c>
      <c r="AC30" s="96" t="str">
        <f t="shared" si="10"/>
        <v>SVM</v>
      </c>
      <c r="AD30" s="96">
        <f t="shared" si="11"/>
        <v>1</v>
      </c>
      <c r="AE30" s="96" t="str">
        <f t="shared" si="12"/>
        <v>CNN</v>
      </c>
      <c r="AG30" s="102" t="s">
        <v>53</v>
      </c>
      <c r="AH30" s="102" t="s">
        <v>3</v>
      </c>
      <c r="AI30" s="109">
        <v>0</v>
      </c>
      <c r="AJ30" s="102" t="s">
        <v>1</v>
      </c>
      <c r="AK30" s="109">
        <v>52.631578947368403</v>
      </c>
      <c r="AL30" s="102" t="s">
        <v>1</v>
      </c>
      <c r="AM30" s="109">
        <v>70.786516853932596</v>
      </c>
      <c r="AN30" s="102" t="s">
        <v>128</v>
      </c>
      <c r="AO30" s="109">
        <v>100</v>
      </c>
    </row>
    <row r="31" spans="2:41" x14ac:dyDescent="0.25">
      <c r="T31" s="113" t="s">
        <v>56</v>
      </c>
      <c r="U31" s="107">
        <v>0.8545454545454545</v>
      </c>
      <c r="V31" s="107">
        <v>0.8545454545454545</v>
      </c>
      <c r="W31" s="107">
        <v>1</v>
      </c>
      <c r="X31" s="107">
        <v>1</v>
      </c>
      <c r="Y31" s="107">
        <v>0.88181818181818183</v>
      </c>
      <c r="Z31" s="107">
        <v>0.95454545454545459</v>
      </c>
      <c r="AA31" s="107">
        <v>0.8</v>
      </c>
      <c r="AB31" s="6">
        <f t="shared" si="9"/>
        <v>0.8</v>
      </c>
      <c r="AC31" s="6" t="str">
        <f t="shared" si="10"/>
        <v>MULTI</v>
      </c>
      <c r="AD31" s="6">
        <f t="shared" si="11"/>
        <v>1</v>
      </c>
      <c r="AE31" s="6" t="str">
        <f t="shared" si="12"/>
        <v>CNN</v>
      </c>
      <c r="AG31" s="102" t="s">
        <v>54</v>
      </c>
      <c r="AH31" s="102" t="s">
        <v>3</v>
      </c>
      <c r="AI31" s="109">
        <v>0</v>
      </c>
      <c r="AJ31" s="102" t="s">
        <v>108</v>
      </c>
      <c r="AK31" s="109">
        <v>58.4158415841584</v>
      </c>
      <c r="AL31" s="102" t="s">
        <v>1</v>
      </c>
      <c r="AM31" s="109">
        <v>68.918918918918905</v>
      </c>
      <c r="AN31" s="102" t="s">
        <v>3</v>
      </c>
      <c r="AO31" s="109">
        <v>100</v>
      </c>
    </row>
    <row r="32" spans="2:41" x14ac:dyDescent="0.25">
      <c r="B32" s="103" t="s">
        <v>0</v>
      </c>
      <c r="C32" s="154" t="s">
        <v>1</v>
      </c>
      <c r="D32" s="155"/>
      <c r="E32" s="154" t="s">
        <v>2</v>
      </c>
      <c r="F32" s="155"/>
      <c r="G32" s="154" t="s">
        <v>3</v>
      </c>
      <c r="H32" s="155"/>
      <c r="I32" s="154" t="s">
        <v>4</v>
      </c>
      <c r="J32" s="155"/>
      <c r="K32" s="154" t="s">
        <v>107</v>
      </c>
      <c r="L32" s="155"/>
      <c r="M32" s="154" t="s">
        <v>108</v>
      </c>
      <c r="N32" s="155"/>
      <c r="O32" s="154" t="s">
        <v>109</v>
      </c>
      <c r="P32" s="155"/>
      <c r="T32" s="113" t="s">
        <v>57</v>
      </c>
      <c r="U32" s="107">
        <v>0.92594743720052275</v>
      </c>
      <c r="V32" s="107">
        <v>0.98402787861187746</v>
      </c>
      <c r="W32" s="107">
        <v>0.94700159721213883</v>
      </c>
      <c r="X32" s="107">
        <v>0.94845360824742264</v>
      </c>
      <c r="Y32" s="107">
        <v>0.97052417598373752</v>
      </c>
      <c r="Z32" s="107">
        <v>0.9683461594308117</v>
      </c>
      <c r="AA32" s="107">
        <v>0.93770872658632209</v>
      </c>
      <c r="AB32" s="6">
        <f t="shared" si="9"/>
        <v>0.92594743720052275</v>
      </c>
      <c r="AC32" s="6" t="str">
        <f t="shared" si="10"/>
        <v>SVM</v>
      </c>
      <c r="AD32" s="6">
        <f t="shared" si="11"/>
        <v>0.98402787861187746</v>
      </c>
      <c r="AE32" s="6" t="str">
        <f t="shared" si="12"/>
        <v>NB</v>
      </c>
      <c r="AG32" s="123" t="s">
        <v>55</v>
      </c>
      <c r="AH32" s="102" t="s">
        <v>126</v>
      </c>
      <c r="AI32" s="109">
        <v>0</v>
      </c>
      <c r="AJ32" s="102" t="s">
        <v>1</v>
      </c>
      <c r="AK32" s="109">
        <v>22.9508196721311</v>
      </c>
      <c r="AL32" s="102" t="s">
        <v>1</v>
      </c>
      <c r="AM32" s="109">
        <v>85.611510791366896</v>
      </c>
      <c r="AN32" s="102" t="s">
        <v>126</v>
      </c>
      <c r="AO32" s="109">
        <v>100</v>
      </c>
    </row>
    <row r="33" spans="2:41" x14ac:dyDescent="0.25">
      <c r="B33" s="105"/>
      <c r="C33" s="105" t="s">
        <v>86</v>
      </c>
      <c r="D33" s="105" t="s">
        <v>87</v>
      </c>
      <c r="E33" s="105" t="s">
        <v>86</v>
      </c>
      <c r="F33" s="105" t="s">
        <v>87</v>
      </c>
      <c r="G33" s="105" t="s">
        <v>86</v>
      </c>
      <c r="H33" s="105" t="s">
        <v>87</v>
      </c>
      <c r="I33" s="105" t="s">
        <v>86</v>
      </c>
      <c r="J33" s="105" t="s">
        <v>87</v>
      </c>
      <c r="K33" s="105" t="s">
        <v>86</v>
      </c>
      <c r="L33" s="105" t="s">
        <v>87</v>
      </c>
      <c r="M33" s="105" t="s">
        <v>86</v>
      </c>
      <c r="N33" s="105" t="s">
        <v>87</v>
      </c>
      <c r="O33" s="105" t="s">
        <v>86</v>
      </c>
      <c r="P33" s="105" t="s">
        <v>87</v>
      </c>
      <c r="T33" s="113" t="s">
        <v>58</v>
      </c>
      <c r="U33" s="107">
        <v>0.70526315789473681</v>
      </c>
      <c r="V33" s="107">
        <v>0.76421052631578945</v>
      </c>
      <c r="W33" s="107">
        <v>1</v>
      </c>
      <c r="X33" s="107">
        <v>0.68842105263157893</v>
      </c>
      <c r="Y33" s="107">
        <v>0.91789473684210521</v>
      </c>
      <c r="Z33" s="107">
        <v>0.92210526315789476</v>
      </c>
      <c r="AA33" s="107">
        <v>0.82526315789473681</v>
      </c>
      <c r="AB33" s="6">
        <f t="shared" si="9"/>
        <v>0.68842105263157893</v>
      </c>
      <c r="AC33" s="6" t="str">
        <f t="shared" si="10"/>
        <v>RNN</v>
      </c>
      <c r="AD33" s="6">
        <f t="shared" si="11"/>
        <v>1</v>
      </c>
      <c r="AE33" s="6" t="str">
        <f t="shared" si="12"/>
        <v>CNN</v>
      </c>
      <c r="AG33" s="102" t="s">
        <v>56</v>
      </c>
      <c r="AH33" s="102" t="s">
        <v>3</v>
      </c>
      <c r="AI33" s="109">
        <v>0</v>
      </c>
      <c r="AJ33" s="102" t="s">
        <v>107</v>
      </c>
      <c r="AK33" s="109">
        <v>84.057971014492793</v>
      </c>
      <c r="AL33" s="102" t="s">
        <v>109</v>
      </c>
      <c r="AM33" s="109">
        <v>80</v>
      </c>
      <c r="AN33" s="102" t="s">
        <v>111</v>
      </c>
      <c r="AO33" s="109">
        <v>100</v>
      </c>
    </row>
    <row r="34" spans="2:41" x14ac:dyDescent="0.25">
      <c r="B34" s="106" t="s">
        <v>93</v>
      </c>
      <c r="C34" s="108">
        <v>35.9202054804272</v>
      </c>
      <c r="D34" s="108">
        <v>75.105648854739499</v>
      </c>
      <c r="E34" s="108">
        <v>22.501710913110301</v>
      </c>
      <c r="F34" s="108">
        <v>82.759891085006302</v>
      </c>
      <c r="G34" s="108">
        <v>0</v>
      </c>
      <c r="H34" s="108">
        <v>100</v>
      </c>
      <c r="I34" s="108">
        <v>13.6645243471716</v>
      </c>
      <c r="J34" s="108">
        <v>86.017815568377401</v>
      </c>
      <c r="K34" s="108">
        <v>22.2794108573929</v>
      </c>
      <c r="L34" s="108">
        <v>92.604798639072399</v>
      </c>
      <c r="M34" s="108">
        <v>22.395923802906601</v>
      </c>
      <c r="N34" s="108">
        <v>94.954954954954999</v>
      </c>
      <c r="O34" s="108">
        <v>23.6864411203847</v>
      </c>
      <c r="P34" s="108">
        <v>86.589291579187304</v>
      </c>
      <c r="T34" s="112" t="s">
        <v>59</v>
      </c>
      <c r="U34" s="106">
        <v>0.80412371134020622</v>
      </c>
      <c r="V34" s="106">
        <v>0.83505154639175261</v>
      </c>
      <c r="W34" s="106">
        <v>0.93608247422680413</v>
      </c>
      <c r="X34" s="106">
        <v>0.68453608247422681</v>
      </c>
      <c r="Y34" s="106">
        <v>0.97731958762886595</v>
      </c>
      <c r="Z34" s="106">
        <v>0.93195876288659796</v>
      </c>
      <c r="AA34" s="106">
        <v>0.81649484536082473</v>
      </c>
      <c r="AB34" s="96">
        <f t="shared" si="9"/>
        <v>0.68453608247422681</v>
      </c>
      <c r="AC34" s="96" t="str">
        <f t="shared" si="10"/>
        <v>RNN</v>
      </c>
      <c r="AD34" s="96">
        <f t="shared" si="11"/>
        <v>0.97731958762886595</v>
      </c>
      <c r="AE34" s="96" t="str">
        <f t="shared" si="12"/>
        <v>GBERT</v>
      </c>
      <c r="AG34" s="102" t="s">
        <v>57</v>
      </c>
      <c r="AH34" s="102" t="s">
        <v>2</v>
      </c>
      <c r="AI34" s="109">
        <v>35.9791802212102</v>
      </c>
      <c r="AJ34" s="102" t="s">
        <v>107</v>
      </c>
      <c r="AK34" s="109">
        <v>81.457384515289505</v>
      </c>
      <c r="AL34" s="102" t="s">
        <v>1</v>
      </c>
      <c r="AM34" s="109">
        <v>92.594743720052307</v>
      </c>
      <c r="AN34" s="102" t="s">
        <v>2</v>
      </c>
      <c r="AO34" s="109">
        <v>98.402787861187704</v>
      </c>
    </row>
    <row r="35" spans="2:41" x14ac:dyDescent="0.25">
      <c r="B35" s="107" t="s">
        <v>94</v>
      </c>
      <c r="C35" s="7">
        <v>50.080495476665298</v>
      </c>
      <c r="D35" s="7">
        <v>82.858534988023806</v>
      </c>
      <c r="E35" s="7">
        <v>41.318037224800797</v>
      </c>
      <c r="F35" s="7">
        <v>86.759461982437401</v>
      </c>
      <c r="G35" s="7">
        <v>16.899397771225999</v>
      </c>
      <c r="H35" s="7">
        <v>98.233386573738002</v>
      </c>
      <c r="I35" s="7">
        <v>32.219056769988903</v>
      </c>
      <c r="J35" s="7">
        <v>87.895822029300007</v>
      </c>
      <c r="K35" s="7">
        <v>86.202816207625105</v>
      </c>
      <c r="L35" s="7">
        <v>92.341236488134101</v>
      </c>
      <c r="M35" s="7">
        <v>66.757578205627794</v>
      </c>
      <c r="N35" s="7">
        <v>94.833229237805398</v>
      </c>
      <c r="O35" s="7">
        <v>65.596755704532001</v>
      </c>
      <c r="P35" s="7">
        <v>85.4323961493686</v>
      </c>
      <c r="T35" s="112" t="s">
        <v>60</v>
      </c>
      <c r="U35" s="106">
        <v>0.39473684210526316</v>
      </c>
      <c r="V35" s="106">
        <v>0.34210526315789475</v>
      </c>
      <c r="W35" s="106">
        <v>0</v>
      </c>
      <c r="X35" s="106">
        <v>0</v>
      </c>
      <c r="Y35" s="106">
        <v>0.68421052631578949</v>
      </c>
      <c r="Z35" s="106">
        <v>0</v>
      </c>
      <c r="AA35" s="106">
        <v>0.44736842105263158</v>
      </c>
      <c r="AB35" s="96">
        <f t="shared" si="9"/>
        <v>0</v>
      </c>
      <c r="AC35" s="96" t="str">
        <f t="shared" si="10"/>
        <v>CNN</v>
      </c>
      <c r="AD35" s="96">
        <f t="shared" si="11"/>
        <v>0.68421052631578949</v>
      </c>
      <c r="AE35" s="96" t="str">
        <f t="shared" si="12"/>
        <v>GBERT</v>
      </c>
      <c r="AG35" s="102" t="s">
        <v>58</v>
      </c>
      <c r="AH35" s="102" t="s">
        <v>3</v>
      </c>
      <c r="AI35" s="109">
        <v>0.60060060060060105</v>
      </c>
      <c r="AJ35" s="102" t="s">
        <v>107</v>
      </c>
      <c r="AK35" s="109">
        <v>93.093093093093103</v>
      </c>
      <c r="AL35" s="102" t="s">
        <v>4</v>
      </c>
      <c r="AM35" s="109">
        <v>68.842105263157904</v>
      </c>
      <c r="AN35" s="102" t="s">
        <v>3</v>
      </c>
      <c r="AO35" s="109">
        <v>100</v>
      </c>
    </row>
    <row r="36" spans="2:41" x14ac:dyDescent="0.25">
      <c r="B36" s="106" t="s">
        <v>95</v>
      </c>
      <c r="C36" s="108">
        <v>51.659217621306702</v>
      </c>
      <c r="D36" s="108">
        <v>73.190924045509007</v>
      </c>
      <c r="E36" s="108">
        <v>53.8139229643091</v>
      </c>
      <c r="F36" s="108">
        <v>72.571893651654904</v>
      </c>
      <c r="G36" s="108">
        <v>44.175627240143399</v>
      </c>
      <c r="H36" s="108">
        <v>64.536082474226802</v>
      </c>
      <c r="I36" s="108">
        <v>58.781362007168497</v>
      </c>
      <c r="J36" s="108">
        <v>56.1512027491409</v>
      </c>
      <c r="K36" s="108">
        <v>73.432560017938798</v>
      </c>
      <c r="L36" s="108">
        <v>88.634128276016497</v>
      </c>
      <c r="M36" s="108">
        <v>74.347753605067894</v>
      </c>
      <c r="N36" s="108">
        <v>64.2315410519426</v>
      </c>
      <c r="O36" s="108">
        <v>61.653617629759601</v>
      </c>
      <c r="P36" s="108">
        <v>75.211482314032494</v>
      </c>
      <c r="T36" s="112" t="s">
        <v>61</v>
      </c>
      <c r="U36" s="106">
        <v>0.99686716791979946</v>
      </c>
      <c r="V36" s="106">
        <v>1</v>
      </c>
      <c r="W36" s="106">
        <v>1</v>
      </c>
      <c r="X36" s="106">
        <v>1</v>
      </c>
      <c r="Y36" s="106">
        <v>0.99749373433583954</v>
      </c>
      <c r="Z36" s="106">
        <v>0.9949874686716792</v>
      </c>
      <c r="AA36" s="106">
        <v>0.99248120300751874</v>
      </c>
      <c r="AB36" s="96">
        <f t="shared" si="9"/>
        <v>0.99248120300751874</v>
      </c>
      <c r="AC36" s="96" t="str">
        <f t="shared" si="10"/>
        <v>MULTI</v>
      </c>
      <c r="AD36" s="96">
        <f t="shared" si="11"/>
        <v>1</v>
      </c>
      <c r="AE36" s="96" t="str">
        <f t="shared" si="12"/>
        <v>NB</v>
      </c>
      <c r="AG36" s="102" t="s">
        <v>59</v>
      </c>
      <c r="AH36" s="102" t="s">
        <v>3</v>
      </c>
      <c r="AI36" s="109">
        <v>32.526881720430097</v>
      </c>
      <c r="AJ36" s="102" t="s">
        <v>107</v>
      </c>
      <c r="AK36" s="109">
        <v>95.6989247311828</v>
      </c>
      <c r="AL36" s="102" t="s">
        <v>4</v>
      </c>
      <c r="AM36" s="109">
        <v>68.453608247422693</v>
      </c>
      <c r="AN36" s="102" t="s">
        <v>107</v>
      </c>
      <c r="AO36" s="109">
        <v>97.731958762886606</v>
      </c>
    </row>
    <row r="37" spans="2:41" x14ac:dyDescent="0.25">
      <c r="B37" s="107" t="s">
        <v>96</v>
      </c>
      <c r="C37" s="7">
        <v>90.168136577928195</v>
      </c>
      <c r="D37" s="7">
        <v>59.053789178903202</v>
      </c>
      <c r="E37" s="7">
        <v>90.473357987059998</v>
      </c>
      <c r="F37" s="7">
        <v>53.228980965190402</v>
      </c>
      <c r="G37" s="7">
        <v>92.322000907159605</v>
      </c>
      <c r="H37" s="7">
        <v>51.351440033551398</v>
      </c>
      <c r="I37" s="7">
        <v>90.417015832448001</v>
      </c>
      <c r="J37" s="7">
        <v>56.864023422154801</v>
      </c>
      <c r="K37" s="7">
        <v>94.631808808986904</v>
      </c>
      <c r="L37" s="7">
        <v>83.000617103433001</v>
      </c>
      <c r="M37" s="7">
        <v>95.442972156389601</v>
      </c>
      <c r="N37" s="7">
        <v>80.980031718086394</v>
      </c>
      <c r="O37" s="7">
        <v>90.507208489515406</v>
      </c>
      <c r="P37" s="7">
        <v>73.072484342992993</v>
      </c>
      <c r="T37" s="113" t="s">
        <v>62</v>
      </c>
      <c r="U37" s="107">
        <v>0.08</v>
      </c>
      <c r="V37" s="107">
        <v>0</v>
      </c>
      <c r="W37" s="107">
        <v>0</v>
      </c>
      <c r="X37" s="107">
        <v>0</v>
      </c>
      <c r="Y37" s="107">
        <v>0.56000000000000005</v>
      </c>
      <c r="Z37" s="107">
        <v>0.48</v>
      </c>
      <c r="AA37" s="107">
        <v>0.66</v>
      </c>
      <c r="AB37" s="6">
        <f t="shared" si="9"/>
        <v>0</v>
      </c>
      <c r="AC37" s="6" t="str">
        <f t="shared" si="10"/>
        <v>NB</v>
      </c>
      <c r="AD37" s="6">
        <f t="shared" si="11"/>
        <v>0.66</v>
      </c>
      <c r="AE37" s="6" t="str">
        <f t="shared" si="12"/>
        <v>MULTI</v>
      </c>
      <c r="AG37" s="102" t="s">
        <v>60</v>
      </c>
      <c r="AH37" s="102" t="s">
        <v>7</v>
      </c>
      <c r="AI37" s="109">
        <v>87.323943661971796</v>
      </c>
      <c r="AJ37" s="102" t="s">
        <v>126</v>
      </c>
      <c r="AK37" s="109">
        <v>100</v>
      </c>
      <c r="AL37" s="102" t="s">
        <v>126</v>
      </c>
      <c r="AM37" s="109">
        <v>0</v>
      </c>
      <c r="AN37" s="102" t="s">
        <v>107</v>
      </c>
      <c r="AO37" s="109">
        <v>68.421052631578902</v>
      </c>
    </row>
    <row r="38" spans="2:41" x14ac:dyDescent="0.25">
      <c r="B38" s="106" t="s">
        <v>97</v>
      </c>
      <c r="C38" s="108">
        <v>76.6434958870353</v>
      </c>
      <c r="D38" s="108">
        <v>60.973539149655501</v>
      </c>
      <c r="E38" s="108">
        <v>82.533224125479506</v>
      </c>
      <c r="F38" s="108">
        <v>53.287288843647602</v>
      </c>
      <c r="G38" s="108">
        <v>72.562256920966405</v>
      </c>
      <c r="H38" s="108">
        <v>47.375514316928502</v>
      </c>
      <c r="I38" s="108">
        <v>64.210237619310007</v>
      </c>
      <c r="J38" s="108">
        <v>65.922173698013395</v>
      </c>
      <c r="K38" s="108">
        <v>83.654101740055197</v>
      </c>
      <c r="L38" s="108">
        <v>80.824019440006197</v>
      </c>
      <c r="M38" s="108">
        <v>78.222736762553396</v>
      </c>
      <c r="N38" s="108">
        <v>80.115085394834495</v>
      </c>
      <c r="O38" s="108">
        <v>73.130646221318202</v>
      </c>
      <c r="P38" s="108">
        <v>71.382016000977401</v>
      </c>
      <c r="T38" s="113" t="s">
        <v>63</v>
      </c>
      <c r="U38" s="107">
        <v>0.4206896551724138</v>
      </c>
      <c r="V38" s="107">
        <v>0.23448275862068965</v>
      </c>
      <c r="W38" s="107">
        <v>8.9655172413793102E-2</v>
      </c>
      <c r="X38" s="107">
        <v>0.36551724137931035</v>
      </c>
      <c r="Y38" s="107">
        <v>0.8413793103448276</v>
      </c>
      <c r="Z38" s="107">
        <v>0.8172413793103448</v>
      </c>
      <c r="AA38" s="107">
        <v>0.49655172413793103</v>
      </c>
      <c r="AB38" s="6">
        <f t="shared" si="9"/>
        <v>8.9655172413793102E-2</v>
      </c>
      <c r="AC38" s="6" t="str">
        <f t="shared" si="10"/>
        <v>CNN</v>
      </c>
      <c r="AD38" s="6">
        <f t="shared" si="11"/>
        <v>0.8413793103448276</v>
      </c>
      <c r="AE38" s="6" t="str">
        <f t="shared" si="12"/>
        <v>GBERT</v>
      </c>
      <c r="AG38" s="102" t="s">
        <v>61</v>
      </c>
      <c r="AH38" s="102" t="s">
        <v>115</v>
      </c>
      <c r="AI38" s="109">
        <v>0</v>
      </c>
      <c r="AJ38" s="102" t="s">
        <v>108</v>
      </c>
      <c r="AK38" s="109">
        <v>41.860465116279101</v>
      </c>
      <c r="AL38" s="102" t="s">
        <v>7</v>
      </c>
      <c r="AM38" s="109">
        <v>99.248120300751907</v>
      </c>
      <c r="AN38" s="102" t="s">
        <v>115</v>
      </c>
      <c r="AO38" s="109">
        <v>100</v>
      </c>
    </row>
    <row r="39" spans="2:41" x14ac:dyDescent="0.25">
      <c r="B39" s="107" t="s">
        <v>98</v>
      </c>
      <c r="C39" s="7">
        <f>AVERAGE(C34:C38)</f>
        <v>60.89431020867255</v>
      </c>
      <c r="D39" s="7">
        <f t="shared" ref="D39:P39" si="13">AVERAGE(D34:D38)</f>
        <v>70.236487243366199</v>
      </c>
      <c r="E39" s="7">
        <f t="shared" si="13"/>
        <v>58.128050642951941</v>
      </c>
      <c r="F39" s="7">
        <f t="shared" si="13"/>
        <v>69.721503305587333</v>
      </c>
      <c r="G39" s="7">
        <f t="shared" si="13"/>
        <v>45.19185656789908</v>
      </c>
      <c r="H39" s="7">
        <f t="shared" si="13"/>
        <v>72.299284679688952</v>
      </c>
      <c r="I39" s="7">
        <f t="shared" si="13"/>
        <v>51.858439315217403</v>
      </c>
      <c r="J39" s="7">
        <f t="shared" si="13"/>
        <v>70.570207493397305</v>
      </c>
      <c r="K39" s="7">
        <f t="shared" si="13"/>
        <v>72.040139526399784</v>
      </c>
      <c r="L39" s="7">
        <f t="shared" si="13"/>
        <v>87.480959989332433</v>
      </c>
      <c r="M39" s="7">
        <f t="shared" si="13"/>
        <v>67.433392906509056</v>
      </c>
      <c r="N39" s="7">
        <f t="shared" si="13"/>
        <v>83.022968471524791</v>
      </c>
      <c r="O39" s="7">
        <f t="shared" si="13"/>
        <v>62.914933833101983</v>
      </c>
      <c r="P39" s="7">
        <f t="shared" si="13"/>
        <v>78.337534077311744</v>
      </c>
      <c r="T39" s="113" t="s">
        <v>70</v>
      </c>
      <c r="U39" s="107">
        <v>0.84554285714285715</v>
      </c>
      <c r="V39" s="107">
        <v>0.89774285714285718</v>
      </c>
      <c r="W39" s="107">
        <v>0.85051428571428567</v>
      </c>
      <c r="X39" s="107">
        <v>0.8624857142857143</v>
      </c>
      <c r="Y39" s="107">
        <v>0.92637142857142862</v>
      </c>
      <c r="Z39" s="107">
        <v>0.92708571428571429</v>
      </c>
      <c r="AA39" s="107">
        <v>0.85402857142857147</v>
      </c>
      <c r="AB39" s="6">
        <f t="shared" si="9"/>
        <v>0.84554285714285715</v>
      </c>
      <c r="AC39" s="6" t="str">
        <f t="shared" si="10"/>
        <v>SVM</v>
      </c>
      <c r="AD39" s="6">
        <f t="shared" si="11"/>
        <v>0.92708571428571429</v>
      </c>
      <c r="AE39" s="6" t="str">
        <f t="shared" si="12"/>
        <v>GELECTRA</v>
      </c>
      <c r="AG39" s="102" t="s">
        <v>62</v>
      </c>
      <c r="AH39" s="102" t="s">
        <v>7</v>
      </c>
      <c r="AI39" s="109">
        <v>97.628458498023704</v>
      </c>
      <c r="AJ39" s="102" t="s">
        <v>122</v>
      </c>
      <c r="AK39" s="109">
        <v>100</v>
      </c>
      <c r="AL39" s="102" t="s">
        <v>115</v>
      </c>
      <c r="AM39" s="109">
        <v>0</v>
      </c>
      <c r="AN39" s="102" t="s">
        <v>109</v>
      </c>
      <c r="AO39" s="109">
        <v>66</v>
      </c>
    </row>
    <row r="40" spans="2:41" x14ac:dyDescent="0.25">
      <c r="T40" s="113" t="s">
        <v>71</v>
      </c>
      <c r="U40" s="107">
        <v>0.76597123234417519</v>
      </c>
      <c r="V40" s="107">
        <v>0.64468057535311651</v>
      </c>
      <c r="W40" s="107">
        <v>0.78825968640663469</v>
      </c>
      <c r="X40" s="107">
        <v>0.75845535829985744</v>
      </c>
      <c r="Y40" s="107">
        <v>0.88959440196967732</v>
      </c>
      <c r="Z40" s="107">
        <v>0.88978877802254763</v>
      </c>
      <c r="AA40" s="107">
        <v>0.77892963586886099</v>
      </c>
      <c r="AB40" s="6">
        <f t="shared" si="9"/>
        <v>0.64468057535311651</v>
      </c>
      <c r="AC40" s="6" t="str">
        <f t="shared" si="10"/>
        <v>NB</v>
      </c>
      <c r="AD40" s="6">
        <f t="shared" si="11"/>
        <v>0.88978877802254763</v>
      </c>
      <c r="AE40" s="6" t="str">
        <f t="shared" si="12"/>
        <v>GELECTRA</v>
      </c>
      <c r="AG40" s="102" t="s">
        <v>70</v>
      </c>
      <c r="AH40" s="102" t="s">
        <v>2</v>
      </c>
      <c r="AI40" s="109">
        <v>81.708571428571403</v>
      </c>
      <c r="AJ40" s="102" t="s">
        <v>108</v>
      </c>
      <c r="AK40" s="109">
        <v>92.16</v>
      </c>
      <c r="AL40" s="102" t="s">
        <v>1</v>
      </c>
      <c r="AM40" s="109">
        <v>84.554285714285697</v>
      </c>
      <c r="AN40" s="102" t="s">
        <v>108</v>
      </c>
      <c r="AO40" s="109">
        <v>92.708571428571403</v>
      </c>
    </row>
    <row r="41" spans="2:41" x14ac:dyDescent="0.25">
      <c r="T41" s="113" t="s">
        <v>72</v>
      </c>
      <c r="U41" s="107">
        <v>0.84048571428571428</v>
      </c>
      <c r="V41" s="107">
        <v>0.88454285714285719</v>
      </c>
      <c r="W41" s="107">
        <v>0.83914285714285719</v>
      </c>
      <c r="X41" s="107">
        <v>0.85674285714285714</v>
      </c>
      <c r="Y41" s="107">
        <v>0.93268571428571434</v>
      </c>
      <c r="Z41" s="107">
        <v>0.93488571428571432</v>
      </c>
      <c r="AA41" s="107">
        <v>0.86411428571428572</v>
      </c>
      <c r="AB41" s="6">
        <f t="shared" si="9"/>
        <v>0.83914285714285719</v>
      </c>
      <c r="AC41" s="6" t="str">
        <f t="shared" si="10"/>
        <v>CNN</v>
      </c>
      <c r="AD41" s="6">
        <f t="shared" si="11"/>
        <v>0.93488571428571432</v>
      </c>
      <c r="AE41" s="6" t="str">
        <f t="shared" si="12"/>
        <v>GELECTRA</v>
      </c>
      <c r="AG41" s="102" t="s">
        <v>63</v>
      </c>
      <c r="AH41" s="102" t="s">
        <v>4</v>
      </c>
      <c r="AI41" s="109">
        <v>86.211699164345404</v>
      </c>
      <c r="AJ41" s="102" t="s">
        <v>3</v>
      </c>
      <c r="AK41" s="109">
        <v>97.075208913649007</v>
      </c>
      <c r="AL41" s="102" t="s">
        <v>3</v>
      </c>
      <c r="AM41" s="109">
        <v>8.9655172413793096</v>
      </c>
      <c r="AN41" s="102" t="s">
        <v>107</v>
      </c>
      <c r="AO41" s="109">
        <v>84.137931034482804</v>
      </c>
    </row>
    <row r="42" spans="2:41" x14ac:dyDescent="0.25">
      <c r="C42" s="82" t="s">
        <v>1</v>
      </c>
      <c r="D42" s="82" t="s">
        <v>2</v>
      </c>
      <c r="E42" s="82" t="s">
        <v>3</v>
      </c>
      <c r="F42" s="82" t="s">
        <v>4</v>
      </c>
      <c r="G42" s="82" t="s">
        <v>5</v>
      </c>
      <c r="H42" s="82" t="s">
        <v>6</v>
      </c>
      <c r="I42" s="83" t="s">
        <v>7</v>
      </c>
      <c r="T42" s="112" t="s">
        <v>64</v>
      </c>
      <c r="U42" s="106">
        <v>0.56042972247090417</v>
      </c>
      <c r="V42" s="106">
        <v>0.44315129811996418</v>
      </c>
      <c r="W42" s="106">
        <v>0.51119068934646372</v>
      </c>
      <c r="X42" s="106">
        <v>0.63652641002685761</v>
      </c>
      <c r="Y42" s="106">
        <v>0.85317815577439571</v>
      </c>
      <c r="Z42" s="106">
        <v>0.85317815577439571</v>
      </c>
      <c r="AA42" s="106">
        <v>0.70367054610564006</v>
      </c>
      <c r="AB42" s="96">
        <f t="shared" si="9"/>
        <v>0.44315129811996418</v>
      </c>
      <c r="AC42" s="96" t="str">
        <f t="shared" si="10"/>
        <v>NB</v>
      </c>
      <c r="AD42" s="96">
        <f t="shared" si="11"/>
        <v>0.85317815577439571</v>
      </c>
      <c r="AE42" s="96" t="str">
        <f t="shared" si="12"/>
        <v>GBERT</v>
      </c>
      <c r="AG42" s="102" t="s">
        <v>71</v>
      </c>
      <c r="AH42" s="102" t="s">
        <v>1</v>
      </c>
      <c r="AI42" s="109">
        <v>92.177205603937907</v>
      </c>
      <c r="AJ42" s="102" t="s">
        <v>2</v>
      </c>
      <c r="AK42" s="109">
        <v>97.134923640035296</v>
      </c>
      <c r="AL42" s="102" t="s">
        <v>2</v>
      </c>
      <c r="AM42" s="109">
        <v>64.468057535311701</v>
      </c>
      <c r="AN42" s="102" t="s">
        <v>108</v>
      </c>
      <c r="AO42" s="109">
        <v>88.9788778022548</v>
      </c>
    </row>
    <row r="43" spans="2:41" x14ac:dyDescent="0.25">
      <c r="B43" s="105"/>
      <c r="C43" s="105" t="s">
        <v>86</v>
      </c>
      <c r="D43" s="105" t="s">
        <v>86</v>
      </c>
      <c r="E43" s="105" t="s">
        <v>86</v>
      </c>
      <c r="F43" s="105" t="s">
        <v>86</v>
      </c>
      <c r="G43" s="105" t="s">
        <v>86</v>
      </c>
      <c r="H43" s="105" t="s">
        <v>86</v>
      </c>
      <c r="I43" s="105" t="s">
        <v>86</v>
      </c>
      <c r="T43" s="112" t="s">
        <v>65</v>
      </c>
      <c r="U43" s="106">
        <v>0.54966887417218546</v>
      </c>
      <c r="V43" s="106">
        <v>0.35364238410596027</v>
      </c>
      <c r="W43" s="106">
        <v>0.49271523178807947</v>
      </c>
      <c r="X43" s="106">
        <v>0.50927152317880797</v>
      </c>
      <c r="Y43" s="106">
        <v>0.74768211920529803</v>
      </c>
      <c r="Z43" s="106">
        <v>0.79668874172185433</v>
      </c>
      <c r="AA43" s="106">
        <v>0.58874172185430462</v>
      </c>
      <c r="AB43" s="96">
        <f t="shared" si="9"/>
        <v>0.35364238410596027</v>
      </c>
      <c r="AC43" s="96" t="str">
        <f t="shared" si="10"/>
        <v>NB</v>
      </c>
      <c r="AD43" s="96">
        <f t="shared" si="11"/>
        <v>0.79668874172185433</v>
      </c>
      <c r="AE43" s="96" t="str">
        <f t="shared" si="12"/>
        <v>GELECTRA</v>
      </c>
      <c r="AG43" s="107" t="s">
        <v>72</v>
      </c>
      <c r="AH43" s="102" t="s">
        <v>2</v>
      </c>
      <c r="AI43" s="109">
        <v>79.651428571428596</v>
      </c>
      <c r="AJ43" s="102" t="s">
        <v>108</v>
      </c>
      <c r="AK43" s="109">
        <v>94.351428571428599</v>
      </c>
      <c r="AL43" s="102" t="s">
        <v>3</v>
      </c>
      <c r="AM43" s="109">
        <v>83.914285714285697</v>
      </c>
      <c r="AN43" s="102" t="s">
        <v>108</v>
      </c>
      <c r="AO43" s="109">
        <v>93.488571428571404</v>
      </c>
    </row>
    <row r="44" spans="2:41" x14ac:dyDescent="0.25">
      <c r="B44" s="106" t="s">
        <v>93</v>
      </c>
      <c r="C44" s="108">
        <v>35.9202054804272</v>
      </c>
      <c r="D44" s="108">
        <v>22.501710913110301</v>
      </c>
      <c r="E44" s="108">
        <v>0</v>
      </c>
      <c r="F44" s="108">
        <v>13.6645243471716</v>
      </c>
      <c r="G44" s="108">
        <v>22.2794108573929</v>
      </c>
      <c r="H44" s="108">
        <v>22.395923802906601</v>
      </c>
      <c r="I44" s="108">
        <v>23.6864411203847</v>
      </c>
      <c r="T44" s="112" t="s">
        <v>66</v>
      </c>
      <c r="U44" s="106">
        <v>0.54008438818565396</v>
      </c>
      <c r="V44" s="106">
        <v>0.49367088607594939</v>
      </c>
      <c r="W44" s="106">
        <v>0.1729957805907173</v>
      </c>
      <c r="X44" s="106">
        <v>0.6033755274261603</v>
      </c>
      <c r="Y44" s="106">
        <v>0.83966244725738393</v>
      </c>
      <c r="Z44" s="106">
        <v>0.60759493670886078</v>
      </c>
      <c r="AA44" s="106">
        <v>0.70464135021097052</v>
      </c>
      <c r="AB44" s="96">
        <f t="shared" si="9"/>
        <v>0.1729957805907173</v>
      </c>
      <c r="AC44" s="96" t="str">
        <f t="shared" si="10"/>
        <v>CNN</v>
      </c>
      <c r="AD44" s="96">
        <f t="shared" si="11"/>
        <v>0.83966244725738393</v>
      </c>
      <c r="AE44" s="96" t="str">
        <f t="shared" si="12"/>
        <v>GBERT</v>
      </c>
      <c r="AG44" s="102" t="s">
        <v>64</v>
      </c>
      <c r="AH44" s="102" t="s">
        <v>4</v>
      </c>
      <c r="AI44" s="109">
        <v>76.864357017028794</v>
      </c>
      <c r="AJ44" s="102" t="s">
        <v>107</v>
      </c>
      <c r="AK44" s="109">
        <v>92.483852025836796</v>
      </c>
      <c r="AL44" s="102" t="s">
        <v>2</v>
      </c>
      <c r="AM44" s="109">
        <v>44.3151298119964</v>
      </c>
      <c r="AN44" s="102" t="s">
        <v>129</v>
      </c>
      <c r="AO44" s="109">
        <v>85.317815577439603</v>
      </c>
    </row>
    <row r="45" spans="2:41" x14ac:dyDescent="0.25">
      <c r="B45" s="107" t="s">
        <v>94</v>
      </c>
      <c r="C45" s="7">
        <v>50.080495476665298</v>
      </c>
      <c r="D45" s="7">
        <v>41.318037224800797</v>
      </c>
      <c r="E45" s="7">
        <v>16.899397771225999</v>
      </c>
      <c r="F45" s="7">
        <v>32.219056769988903</v>
      </c>
      <c r="G45" s="7">
        <v>86.202816207625105</v>
      </c>
      <c r="H45" s="7">
        <v>66.757578205627794</v>
      </c>
      <c r="I45" s="7">
        <v>65.596755704532001</v>
      </c>
      <c r="T45" s="112" t="s">
        <v>67</v>
      </c>
      <c r="U45" s="106">
        <v>0.65195784422928627</v>
      </c>
      <c r="V45" s="106">
        <v>0.65050124239568163</v>
      </c>
      <c r="W45" s="106">
        <v>0.63405020992202898</v>
      </c>
      <c r="X45" s="106">
        <v>0.6745780138805586</v>
      </c>
      <c r="Y45" s="106">
        <v>0.83223374175306319</v>
      </c>
      <c r="Z45" s="106">
        <v>0.83891697369548457</v>
      </c>
      <c r="AA45" s="106">
        <v>0.70628052437666011</v>
      </c>
      <c r="AB45" s="96">
        <f t="shared" si="9"/>
        <v>0.63405020992202898</v>
      </c>
      <c r="AC45" s="96" t="str">
        <f t="shared" si="10"/>
        <v>CNN</v>
      </c>
      <c r="AD45" s="96">
        <f t="shared" si="11"/>
        <v>0.83891697369548457</v>
      </c>
      <c r="AE45" s="96" t="str">
        <f t="shared" si="12"/>
        <v>GELECTRA</v>
      </c>
      <c r="AG45" s="102" t="s">
        <v>65</v>
      </c>
      <c r="AH45" s="102" t="s">
        <v>109</v>
      </c>
      <c r="AI45" s="109">
        <v>84.054941773663799</v>
      </c>
      <c r="AJ45" s="102" t="s">
        <v>2</v>
      </c>
      <c r="AK45" s="109">
        <v>92.445506121230196</v>
      </c>
      <c r="AL45" s="102" t="s">
        <v>2</v>
      </c>
      <c r="AM45" s="109">
        <v>35.364238410596002</v>
      </c>
      <c r="AN45" s="102" t="s">
        <v>108</v>
      </c>
      <c r="AO45" s="109">
        <v>79.668874172185397</v>
      </c>
    </row>
    <row r="46" spans="2:41" x14ac:dyDescent="0.25">
      <c r="B46" s="106" t="s">
        <v>95</v>
      </c>
      <c r="C46" s="108">
        <v>51.659217621306702</v>
      </c>
      <c r="D46" s="108">
        <v>53.8139229643091</v>
      </c>
      <c r="E46" s="108">
        <v>44.175627240143399</v>
      </c>
      <c r="F46" s="108">
        <v>58.781362007168497</v>
      </c>
      <c r="G46" s="108">
        <v>73.432560017938798</v>
      </c>
      <c r="H46" s="108">
        <v>74.347753605067894</v>
      </c>
      <c r="I46" s="108">
        <v>61.653617629759601</v>
      </c>
      <c r="T46" s="112" t="s">
        <v>68</v>
      </c>
      <c r="U46" s="106">
        <v>0.88785046728971961</v>
      </c>
      <c r="V46" s="106">
        <v>0.88785046728971961</v>
      </c>
      <c r="W46" s="106">
        <v>1</v>
      </c>
      <c r="X46" s="106">
        <v>1</v>
      </c>
      <c r="Y46" s="106">
        <v>0.93457943925233644</v>
      </c>
      <c r="Z46" s="106">
        <v>1</v>
      </c>
      <c r="AA46" s="106">
        <v>0.95327102803738317</v>
      </c>
      <c r="AB46" s="96">
        <f t="shared" si="9"/>
        <v>0.88785046728971961</v>
      </c>
      <c r="AC46" s="96" t="str">
        <f t="shared" si="10"/>
        <v>SVM</v>
      </c>
      <c r="AD46" s="96">
        <f t="shared" si="11"/>
        <v>1</v>
      </c>
      <c r="AE46" s="96" t="str">
        <f t="shared" si="12"/>
        <v>CNN</v>
      </c>
      <c r="AG46" s="102" t="s">
        <v>66</v>
      </c>
      <c r="AH46" s="102" t="s">
        <v>4</v>
      </c>
      <c r="AI46" s="109">
        <v>79.714285714285694</v>
      </c>
      <c r="AJ46" s="102" t="s">
        <v>108</v>
      </c>
      <c r="AK46" s="109">
        <v>94.571428571428598</v>
      </c>
      <c r="AL46" s="102" t="s">
        <v>3</v>
      </c>
      <c r="AM46" s="109">
        <v>17.299578059071699</v>
      </c>
      <c r="AN46" s="102" t="s">
        <v>107</v>
      </c>
      <c r="AO46" s="109">
        <v>83.966244725738406</v>
      </c>
    </row>
    <row r="47" spans="2:41" x14ac:dyDescent="0.25">
      <c r="B47" s="107" t="s">
        <v>96</v>
      </c>
      <c r="C47" s="7">
        <v>90.168136577928195</v>
      </c>
      <c r="D47" s="7">
        <v>90.473357987059998</v>
      </c>
      <c r="E47" s="7">
        <v>92.322000907159605</v>
      </c>
      <c r="F47" s="7">
        <v>90.417015832448001</v>
      </c>
      <c r="G47" s="7">
        <v>94.631808808986904</v>
      </c>
      <c r="H47" s="7">
        <v>95.442972156389601</v>
      </c>
      <c r="I47" s="7">
        <v>90.507208489515406</v>
      </c>
      <c r="T47" s="112" t="s">
        <v>69</v>
      </c>
      <c r="U47" s="106">
        <v>0.46842105263157896</v>
      </c>
      <c r="V47" s="106">
        <v>0.36842105263157893</v>
      </c>
      <c r="W47" s="106">
        <v>3.1578947368421054E-2</v>
      </c>
      <c r="X47" s="106">
        <v>0.53157894736842104</v>
      </c>
      <c r="Y47" s="106">
        <v>0.64210526315789473</v>
      </c>
      <c r="Z47" s="106">
        <v>0.71052631578947367</v>
      </c>
      <c r="AA47" s="106">
        <v>0.62631578947368416</v>
      </c>
      <c r="AB47" s="96">
        <f t="shared" si="9"/>
        <v>3.1578947368421054E-2</v>
      </c>
      <c r="AC47" s="96" t="str">
        <f t="shared" si="10"/>
        <v>CNN</v>
      </c>
      <c r="AD47" s="96">
        <f t="shared" si="11"/>
        <v>0.71052631578947367</v>
      </c>
      <c r="AE47" s="96" t="str">
        <f t="shared" si="12"/>
        <v>GELECTRA</v>
      </c>
      <c r="AG47" s="102" t="s">
        <v>67</v>
      </c>
      <c r="AH47" s="102" t="s">
        <v>4</v>
      </c>
      <c r="AI47" s="109">
        <v>77.997084902222795</v>
      </c>
      <c r="AJ47" s="102" t="s">
        <v>107</v>
      </c>
      <c r="AK47" s="109">
        <v>88.424632576217704</v>
      </c>
      <c r="AL47" s="102" t="s">
        <v>3</v>
      </c>
      <c r="AM47" s="109">
        <v>63.4050209922029</v>
      </c>
      <c r="AN47" s="102" t="s">
        <v>108</v>
      </c>
      <c r="AO47" s="109">
        <v>83.891697369548496</v>
      </c>
    </row>
    <row r="48" spans="2:41" x14ac:dyDescent="0.25">
      <c r="B48" s="106" t="s">
        <v>97</v>
      </c>
      <c r="C48" s="108">
        <v>76.6434958870353</v>
      </c>
      <c r="D48" s="108">
        <v>82.533224125479506</v>
      </c>
      <c r="E48" s="108">
        <v>72.562256920966405</v>
      </c>
      <c r="F48" s="108">
        <v>64.210237619310007</v>
      </c>
      <c r="G48" s="108">
        <v>83.654101740055197</v>
      </c>
      <c r="H48" s="108">
        <v>78.222736762553396</v>
      </c>
      <c r="I48" s="108">
        <v>73.130646221318202</v>
      </c>
      <c r="AG48" s="102" t="s">
        <v>68</v>
      </c>
      <c r="AH48" s="102" t="s">
        <v>111</v>
      </c>
      <c r="AI48" s="109">
        <v>0</v>
      </c>
      <c r="AJ48" s="102" t="s">
        <v>2</v>
      </c>
      <c r="AK48" s="109">
        <v>55.1020408163265</v>
      </c>
      <c r="AL48" s="102" t="s">
        <v>127</v>
      </c>
      <c r="AM48" s="109">
        <v>88.785046728972006</v>
      </c>
      <c r="AN48" s="102" t="s">
        <v>126</v>
      </c>
      <c r="AO48" s="109">
        <v>100</v>
      </c>
    </row>
    <row r="49" spans="2:41" x14ac:dyDescent="0.25">
      <c r="B49" s="107" t="s">
        <v>98</v>
      </c>
      <c r="C49" s="7">
        <v>60.89431020867255</v>
      </c>
      <c r="D49" s="7">
        <v>58.128050642951941</v>
      </c>
      <c r="E49" s="7">
        <v>45.19185656789908</v>
      </c>
      <c r="F49" s="7">
        <v>51.858439315217403</v>
      </c>
      <c r="G49" s="7">
        <v>72.040139526399784</v>
      </c>
      <c r="H49" s="7">
        <v>67.433392906509056</v>
      </c>
      <c r="I49" s="7">
        <v>62.914933833101983</v>
      </c>
      <c r="AG49" s="102" t="s">
        <v>69</v>
      </c>
      <c r="AH49" s="102" t="s">
        <v>4</v>
      </c>
      <c r="AI49" s="109">
        <v>65.1079136690647</v>
      </c>
      <c r="AJ49" s="102" t="s">
        <v>3</v>
      </c>
      <c r="AK49" s="109">
        <v>96.762589928057594</v>
      </c>
      <c r="AL49" s="102" t="s">
        <v>3</v>
      </c>
      <c r="AM49" s="109">
        <v>3.1578947368421102</v>
      </c>
      <c r="AN49" s="102" t="s">
        <v>108</v>
      </c>
      <c r="AO49" s="109">
        <v>71.052631578947398</v>
      </c>
    </row>
    <row r="51" spans="2:41" x14ac:dyDescent="0.25">
      <c r="C51" s="82" t="s">
        <v>1</v>
      </c>
      <c r="D51" s="82" t="s">
        <v>2</v>
      </c>
      <c r="E51" s="82" t="s">
        <v>3</v>
      </c>
      <c r="F51" s="82" t="s">
        <v>4</v>
      </c>
      <c r="G51" s="82" t="s">
        <v>5</v>
      </c>
      <c r="H51" s="82" t="s">
        <v>6</v>
      </c>
      <c r="I51" s="83" t="s">
        <v>7</v>
      </c>
    </row>
    <row r="52" spans="2:41" x14ac:dyDescent="0.25">
      <c r="B52" s="105"/>
      <c r="C52" s="105" t="s">
        <v>87</v>
      </c>
      <c r="D52" s="105" t="s">
        <v>87</v>
      </c>
      <c r="E52" s="105" t="s">
        <v>87</v>
      </c>
      <c r="F52" s="105" t="s">
        <v>87</v>
      </c>
      <c r="G52" s="105" t="s">
        <v>87</v>
      </c>
      <c r="H52" s="105" t="s">
        <v>87</v>
      </c>
      <c r="I52" s="105" t="s">
        <v>87</v>
      </c>
    </row>
    <row r="53" spans="2:41" x14ac:dyDescent="0.25">
      <c r="B53" s="106" t="s">
        <v>93</v>
      </c>
      <c r="C53" s="108">
        <v>75.105648854739499</v>
      </c>
      <c r="D53" s="108">
        <v>82.759891085006302</v>
      </c>
      <c r="E53" s="108">
        <v>100</v>
      </c>
      <c r="F53" s="108">
        <v>86.017815568377401</v>
      </c>
      <c r="G53" s="108">
        <v>92.604798639072399</v>
      </c>
      <c r="H53" s="108">
        <v>94.954954954954999</v>
      </c>
      <c r="I53" s="108">
        <v>86.589291579187304</v>
      </c>
    </row>
    <row r="54" spans="2:41" x14ac:dyDescent="0.25">
      <c r="B54" s="107" t="s">
        <v>94</v>
      </c>
      <c r="C54" s="7">
        <v>82.858534988023806</v>
      </c>
      <c r="D54" s="7">
        <v>86.759461982437401</v>
      </c>
      <c r="E54" s="7">
        <v>98.233386573738002</v>
      </c>
      <c r="F54" s="7">
        <v>87.895822029300007</v>
      </c>
      <c r="G54" s="7">
        <v>92.341236488134101</v>
      </c>
      <c r="H54" s="7">
        <v>94.833229237805398</v>
      </c>
      <c r="I54" s="7">
        <v>85.4323961493686</v>
      </c>
    </row>
    <row r="55" spans="2:41" x14ac:dyDescent="0.25">
      <c r="B55" s="106" t="s">
        <v>95</v>
      </c>
      <c r="C55" s="108">
        <v>73.190924045509007</v>
      </c>
      <c r="D55" s="108">
        <v>72.571893651654904</v>
      </c>
      <c r="E55" s="108">
        <v>64.536082474226802</v>
      </c>
      <c r="F55" s="108">
        <v>56.1512027491409</v>
      </c>
      <c r="G55" s="108">
        <v>88.634128276016497</v>
      </c>
      <c r="H55" s="108">
        <v>64.2315410519426</v>
      </c>
      <c r="I55" s="108">
        <v>75.211482314032494</v>
      </c>
    </row>
    <row r="56" spans="2:41" x14ac:dyDescent="0.25">
      <c r="B56" s="107" t="s">
        <v>96</v>
      </c>
      <c r="C56" s="7">
        <v>59.053789178903202</v>
      </c>
      <c r="D56" s="7">
        <v>53.228980965190402</v>
      </c>
      <c r="E56" s="7">
        <v>51.351440033551398</v>
      </c>
      <c r="F56" s="7">
        <v>56.864023422154801</v>
      </c>
      <c r="G56" s="7">
        <v>83.000617103433001</v>
      </c>
      <c r="H56" s="7">
        <v>80.980031718086394</v>
      </c>
      <c r="I56" s="7">
        <v>73.072484342992993</v>
      </c>
    </row>
    <row r="57" spans="2:41" x14ac:dyDescent="0.25">
      <c r="B57" s="106" t="s">
        <v>97</v>
      </c>
      <c r="C57" s="108">
        <v>60.973539149655501</v>
      </c>
      <c r="D57" s="108">
        <v>53.287288843647602</v>
      </c>
      <c r="E57" s="108">
        <v>47.375514316928502</v>
      </c>
      <c r="F57" s="108">
        <v>65.922173698013395</v>
      </c>
      <c r="G57" s="108">
        <v>80.824019440006197</v>
      </c>
      <c r="H57" s="108">
        <v>80.115085394834495</v>
      </c>
      <c r="I57" s="108">
        <v>71.382016000977401</v>
      </c>
    </row>
    <row r="58" spans="2:41" x14ac:dyDescent="0.25">
      <c r="B58" s="107" t="s">
        <v>98</v>
      </c>
      <c r="C58" s="7">
        <v>70.236487243366199</v>
      </c>
      <c r="D58" s="7">
        <v>69.721503305587333</v>
      </c>
      <c r="E58" s="7">
        <v>72.299284679688952</v>
      </c>
      <c r="F58" s="7">
        <v>70.570207493397305</v>
      </c>
      <c r="G58" s="7">
        <v>87.480959989332433</v>
      </c>
      <c r="H58" s="7">
        <v>83.022968471524791</v>
      </c>
      <c r="I58" s="7">
        <v>78.337534077311744</v>
      </c>
    </row>
  </sheetData>
  <mergeCells count="14">
    <mergeCell ref="O32:P32"/>
    <mergeCell ref="AG27:AG29"/>
    <mergeCell ref="AH27:AK27"/>
    <mergeCell ref="AL27:AO27"/>
    <mergeCell ref="AH28:AI28"/>
    <mergeCell ref="AJ28:AK28"/>
    <mergeCell ref="AL28:AM28"/>
    <mergeCell ref="AN28:AO28"/>
    <mergeCell ref="M32:N32"/>
    <mergeCell ref="C32:D32"/>
    <mergeCell ref="E32:F32"/>
    <mergeCell ref="G32:H32"/>
    <mergeCell ref="I32:J32"/>
    <mergeCell ref="K32:L32"/>
  </mergeCells>
  <phoneticPr fontId="5" type="noConversion"/>
  <conditionalFormatting sqref="U4:AA23">
    <cfRule type="duplicateValues" dxfId="8" priority="18"/>
  </conditionalFormatting>
  <conditionalFormatting sqref="U28:AA47">
    <cfRule type="duplicateValues" dxfId="7" priority="1"/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C1E21-C417-40A5-82D4-67897B5E31BE}">
  <dimension ref="B2:AX66"/>
  <sheetViews>
    <sheetView topLeftCell="W19" zoomScale="85" zoomScaleNormal="85" workbookViewId="0">
      <selection activeCell="AN39" sqref="AN39"/>
    </sheetView>
  </sheetViews>
  <sheetFormatPr baseColWidth="10" defaultRowHeight="15" x14ac:dyDescent="0.25"/>
  <cols>
    <col min="1" max="2" width="20.140625" bestFit="1" customWidth="1"/>
    <col min="3" max="14" width="14.85546875" bestFit="1" customWidth="1"/>
    <col min="15" max="15" width="16.28515625" bestFit="1" customWidth="1"/>
    <col min="16" max="17" width="17.7109375" bestFit="1" customWidth="1"/>
    <col min="18" max="18" width="20.7109375" bestFit="1" customWidth="1"/>
    <col min="19" max="20" width="22.140625" bestFit="1" customWidth="1"/>
    <col min="21" max="21" width="15.28515625" bestFit="1" customWidth="1"/>
    <col min="22" max="23" width="16.7109375" bestFit="1" customWidth="1"/>
    <col min="25" max="25" width="17.85546875" bestFit="1" customWidth="1"/>
    <col min="26" max="33" width="14.85546875" bestFit="1" customWidth="1"/>
    <col min="34" max="34" width="14.42578125" bestFit="1" customWidth="1"/>
    <col min="35" max="35" width="14.85546875" bestFit="1" customWidth="1"/>
    <col min="36" max="36" width="15.85546875" bestFit="1" customWidth="1"/>
    <col min="38" max="38" width="17.85546875" bestFit="1" customWidth="1"/>
    <col min="39" max="39" width="14.85546875" bestFit="1" customWidth="1"/>
    <col min="40" max="40" width="10.5703125" bestFit="1" customWidth="1"/>
    <col min="41" max="41" width="14.85546875" bestFit="1" customWidth="1"/>
    <col min="42" max="42" width="10.5703125" bestFit="1" customWidth="1"/>
    <col min="43" max="43" width="27.42578125" bestFit="1" customWidth="1"/>
    <col min="44" max="44" width="10.5703125" bestFit="1" customWidth="1"/>
    <col min="45" max="45" width="14.42578125" bestFit="1" customWidth="1"/>
    <col min="46" max="46" width="10.5703125" bestFit="1" customWidth="1"/>
    <col min="47" max="47" width="37.28515625" bestFit="1" customWidth="1"/>
    <col min="48" max="48" width="10.5703125" bestFit="1" customWidth="1"/>
    <col min="49" max="49" width="9.5703125" bestFit="1" customWidth="1"/>
    <col min="50" max="50" width="10.5703125" bestFit="1" customWidth="1"/>
  </cols>
  <sheetData>
    <row r="2" spans="2:50" x14ac:dyDescent="0.25">
      <c r="B2" s="89" t="s">
        <v>0</v>
      </c>
      <c r="C2" s="90" t="s">
        <v>1</v>
      </c>
      <c r="D2" s="90" t="s">
        <v>73</v>
      </c>
      <c r="E2" s="90" t="s">
        <v>99</v>
      </c>
      <c r="F2" s="90" t="s">
        <v>2</v>
      </c>
      <c r="G2" s="90" t="s">
        <v>74</v>
      </c>
      <c r="H2" s="90" t="s">
        <v>100</v>
      </c>
      <c r="I2" s="90" t="s">
        <v>3</v>
      </c>
      <c r="J2" s="90" t="s">
        <v>75</v>
      </c>
      <c r="K2" s="90" t="s">
        <v>101</v>
      </c>
      <c r="L2" s="90" t="s">
        <v>4</v>
      </c>
      <c r="M2" s="90" t="s">
        <v>76</v>
      </c>
      <c r="N2" s="90" t="s">
        <v>102</v>
      </c>
      <c r="O2" s="90" t="s">
        <v>5</v>
      </c>
      <c r="P2" s="90" t="s">
        <v>77</v>
      </c>
      <c r="Q2" s="90" t="s">
        <v>103</v>
      </c>
      <c r="R2" s="90" t="s">
        <v>6</v>
      </c>
      <c r="S2" s="90" t="s">
        <v>78</v>
      </c>
      <c r="T2" s="90" t="s">
        <v>104</v>
      </c>
      <c r="U2" s="90" t="s">
        <v>7</v>
      </c>
      <c r="V2" s="90" t="s">
        <v>79</v>
      </c>
      <c r="W2" s="91" t="s">
        <v>105</v>
      </c>
      <c r="Y2" s="115" t="s">
        <v>0</v>
      </c>
      <c r="Z2" s="116" t="s">
        <v>1</v>
      </c>
      <c r="AA2" s="116" t="s">
        <v>2</v>
      </c>
      <c r="AB2" s="116" t="s">
        <v>3</v>
      </c>
      <c r="AC2" s="116" t="s">
        <v>4</v>
      </c>
      <c r="AD2" s="116" t="s">
        <v>107</v>
      </c>
      <c r="AE2" s="116" t="s">
        <v>108</v>
      </c>
      <c r="AF2" s="116" t="s">
        <v>109</v>
      </c>
      <c r="AG2" s="116" t="s">
        <v>116</v>
      </c>
      <c r="AH2" s="116" t="s">
        <v>117</v>
      </c>
      <c r="AI2" s="116" t="s">
        <v>118</v>
      </c>
      <c r="AJ2" s="117" t="s">
        <v>119</v>
      </c>
    </row>
    <row r="3" spans="2:50" x14ac:dyDescent="0.25">
      <c r="B3" s="92"/>
      <c r="C3" s="93" t="s">
        <v>86</v>
      </c>
      <c r="D3" s="93" t="s">
        <v>87</v>
      </c>
      <c r="E3" s="93" t="s">
        <v>106</v>
      </c>
      <c r="F3" s="93" t="s">
        <v>86</v>
      </c>
      <c r="G3" s="93" t="s">
        <v>87</v>
      </c>
      <c r="H3" s="93" t="s">
        <v>106</v>
      </c>
      <c r="I3" s="93" t="s">
        <v>86</v>
      </c>
      <c r="J3" s="93" t="s">
        <v>87</v>
      </c>
      <c r="K3" s="93" t="s">
        <v>106</v>
      </c>
      <c r="L3" s="93" t="s">
        <v>86</v>
      </c>
      <c r="M3" s="93" t="s">
        <v>87</v>
      </c>
      <c r="N3" s="93" t="s">
        <v>106</v>
      </c>
      <c r="O3" s="93" t="s">
        <v>86</v>
      </c>
      <c r="P3" s="93" t="s">
        <v>87</v>
      </c>
      <c r="Q3" s="93" t="s">
        <v>106</v>
      </c>
      <c r="R3" s="93" t="s">
        <v>86</v>
      </c>
      <c r="S3" s="93" t="s">
        <v>87</v>
      </c>
      <c r="T3" s="93" t="s">
        <v>106</v>
      </c>
      <c r="U3" s="93" t="s">
        <v>86</v>
      </c>
      <c r="V3" s="93" t="s">
        <v>87</v>
      </c>
      <c r="W3" s="94" t="s">
        <v>106</v>
      </c>
      <c r="Y3" s="111"/>
      <c r="Z3" s="105" t="s">
        <v>86</v>
      </c>
      <c r="AA3" s="105" t="s">
        <v>86</v>
      </c>
      <c r="AB3" s="105" t="s">
        <v>86</v>
      </c>
      <c r="AC3" s="105" t="s">
        <v>86</v>
      </c>
      <c r="AD3" s="105" t="s">
        <v>86</v>
      </c>
      <c r="AE3" s="105" t="s">
        <v>86</v>
      </c>
      <c r="AF3" s="105" t="s">
        <v>86</v>
      </c>
      <c r="AG3" s="105" t="s">
        <v>35</v>
      </c>
      <c r="AH3" s="105" t="s">
        <v>110</v>
      </c>
      <c r="AI3" s="105" t="s">
        <v>36</v>
      </c>
      <c r="AJ3" s="114" t="s">
        <v>110</v>
      </c>
    </row>
    <row r="4" spans="2:50" x14ac:dyDescent="0.25">
      <c r="B4" s="95" t="s">
        <v>53</v>
      </c>
      <c r="C4" s="96">
        <v>0.14035087719298245</v>
      </c>
      <c r="D4" s="96">
        <v>0.39325842696629215</v>
      </c>
      <c r="E4" s="96">
        <v>0.58064516129032262</v>
      </c>
      <c r="F4" s="96">
        <v>8.771929824561403E-2</v>
      </c>
      <c r="G4" s="96">
        <v>0.47191011235955055</v>
      </c>
      <c r="H4" s="96">
        <v>0.5</v>
      </c>
      <c r="I4" s="96">
        <v>0</v>
      </c>
      <c r="J4" s="96">
        <v>0</v>
      </c>
      <c r="K4" s="96">
        <v>0.9838709677419355</v>
      </c>
      <c r="L4" s="96">
        <v>0</v>
      </c>
      <c r="M4" s="96">
        <v>0.3146067415730337</v>
      </c>
      <c r="N4" s="96">
        <v>0.72580645161290325</v>
      </c>
      <c r="O4" s="96">
        <v>3.5087719298245612E-2</v>
      </c>
      <c r="P4" s="96">
        <v>0.4157303370786517</v>
      </c>
      <c r="Q4" s="96">
        <v>0.69354838709677424</v>
      </c>
      <c r="R4" s="96">
        <v>1.7543859649122806E-2</v>
      </c>
      <c r="S4" s="96">
        <v>0.14606741573033707</v>
      </c>
      <c r="T4" s="96">
        <v>0.88709677419354838</v>
      </c>
      <c r="U4" s="96">
        <v>5.2631578947368418E-2</v>
      </c>
      <c r="V4" s="96">
        <v>0.1348314606741573</v>
      </c>
      <c r="W4" s="97">
        <v>0.77419354838709675</v>
      </c>
      <c r="Y4" s="112" t="s">
        <v>53</v>
      </c>
      <c r="Z4" s="106">
        <v>0.14035087719298245</v>
      </c>
      <c r="AA4" s="106">
        <v>8.771929824561403E-2</v>
      </c>
      <c r="AB4" s="106">
        <v>0</v>
      </c>
      <c r="AC4" s="106">
        <v>0</v>
      </c>
      <c r="AD4" s="106">
        <v>3.5087719298245612E-2</v>
      </c>
      <c r="AE4" s="106">
        <v>1.7543859649122806E-2</v>
      </c>
      <c r="AF4" s="106">
        <v>5.2631578947368418E-2</v>
      </c>
      <c r="AG4" s="96">
        <f>MIN(Z4:AF4)</f>
        <v>0</v>
      </c>
      <c r="AH4" s="96" t="str">
        <f t="shared" ref="AH4:AH21" si="0">INDEX($Z$2:$AF$2,1,MATCH(AG4,Z4:AF4,0))</f>
        <v>CNN</v>
      </c>
      <c r="AI4" s="96">
        <f t="shared" ref="AI4:AI21" si="1">MAX(Z4:AF4)</f>
        <v>0.14035087719298245</v>
      </c>
      <c r="AJ4" s="97" t="str">
        <f t="shared" ref="AJ4:AJ21" si="2">INDEX($Z$2:$AF$2,1,MATCH(AI4,Z4:AF4,0))</f>
        <v>SVM</v>
      </c>
    </row>
    <row r="5" spans="2:50" x14ac:dyDescent="0.25">
      <c r="B5" s="95" t="s">
        <v>54</v>
      </c>
      <c r="C5" s="96">
        <v>0.26237623762376239</v>
      </c>
      <c r="D5" s="96">
        <v>0.5243243243243243</v>
      </c>
      <c r="E5" s="96">
        <v>0.48484848484848486</v>
      </c>
      <c r="F5" s="96">
        <v>0.20297029702970298</v>
      </c>
      <c r="G5" s="96">
        <v>0.86486486486486491</v>
      </c>
      <c r="H5" s="96">
        <v>3.0303030303030304E-2</v>
      </c>
      <c r="I5" s="96">
        <v>0</v>
      </c>
      <c r="J5" s="96">
        <v>0.84594594594594597</v>
      </c>
      <c r="K5" s="96">
        <v>0.62121212121212122</v>
      </c>
      <c r="L5" s="96">
        <v>2.9702970297029702E-2</v>
      </c>
      <c r="M5" s="96">
        <v>0.84324324324324329</v>
      </c>
      <c r="N5" s="96">
        <v>0.50757575757575757</v>
      </c>
      <c r="O5" s="96">
        <v>0.47524752475247523</v>
      </c>
      <c r="P5" s="96">
        <v>0.81621621621621621</v>
      </c>
      <c r="Q5" s="96">
        <v>0.46969696969696972</v>
      </c>
      <c r="R5" s="96">
        <v>0.36633663366336633</v>
      </c>
      <c r="S5" s="96">
        <v>0.9</v>
      </c>
      <c r="T5" s="96">
        <v>0.43939393939393939</v>
      </c>
      <c r="U5" s="96">
        <v>0.29207920792079206</v>
      </c>
      <c r="V5" s="96">
        <v>0.72972972972972971</v>
      </c>
      <c r="W5" s="97">
        <v>0.59848484848484851</v>
      </c>
      <c r="Y5" s="112" t="s">
        <v>54</v>
      </c>
      <c r="Z5" s="106">
        <v>0.26237623762376239</v>
      </c>
      <c r="AA5" s="106">
        <v>0.20297029702970298</v>
      </c>
      <c r="AB5" s="106">
        <v>0</v>
      </c>
      <c r="AC5" s="106">
        <v>2.9702970297029702E-2</v>
      </c>
      <c r="AD5" s="106">
        <v>0.47524752475247523</v>
      </c>
      <c r="AE5" s="106">
        <v>0.36633663366336633</v>
      </c>
      <c r="AF5" s="106">
        <v>0.29207920792079206</v>
      </c>
      <c r="AG5" s="96">
        <f t="shared" ref="AG5:AG21" si="3">MIN(Z5:AF5)</f>
        <v>0</v>
      </c>
      <c r="AH5" s="96" t="str">
        <f t="shared" si="0"/>
        <v>CNN</v>
      </c>
      <c r="AI5" s="96">
        <f t="shared" si="1"/>
        <v>0.47524752475247523</v>
      </c>
      <c r="AJ5" s="97" t="str">
        <f t="shared" si="2"/>
        <v>GB</v>
      </c>
    </row>
    <row r="6" spans="2:50" x14ac:dyDescent="0.25">
      <c r="B6" s="95" t="s">
        <v>88</v>
      </c>
      <c r="C6" s="96">
        <f>AVERAGE(C4:C5)</f>
        <v>0.20136355740837242</v>
      </c>
      <c r="D6" s="96">
        <f t="shared" ref="D6:W6" si="4">AVERAGE(D4:D5)</f>
        <v>0.45879137564530825</v>
      </c>
      <c r="E6" s="96">
        <f t="shared" si="4"/>
        <v>0.53274682306940369</v>
      </c>
      <c r="F6" s="96">
        <f t="shared" si="4"/>
        <v>0.14534479763765851</v>
      </c>
      <c r="G6" s="96">
        <f t="shared" si="4"/>
        <v>0.66838748861220776</v>
      </c>
      <c r="H6" s="96">
        <f t="shared" si="4"/>
        <v>0.26515151515151514</v>
      </c>
      <c r="I6" s="96">
        <f t="shared" si="4"/>
        <v>0</v>
      </c>
      <c r="J6" s="96">
        <f t="shared" si="4"/>
        <v>0.42297297297297298</v>
      </c>
      <c r="K6" s="96">
        <f t="shared" si="4"/>
        <v>0.8025415444770283</v>
      </c>
      <c r="L6" s="96">
        <f t="shared" si="4"/>
        <v>1.4851485148514851E-2</v>
      </c>
      <c r="M6" s="96">
        <f t="shared" si="4"/>
        <v>0.57892499240813855</v>
      </c>
      <c r="N6" s="96">
        <f t="shared" si="4"/>
        <v>0.61669110459433041</v>
      </c>
      <c r="O6" s="96">
        <f t="shared" si="4"/>
        <v>0.25516762202536042</v>
      </c>
      <c r="P6" s="96">
        <f t="shared" si="4"/>
        <v>0.61597327664743395</v>
      </c>
      <c r="Q6" s="96">
        <f t="shared" si="4"/>
        <v>0.58162267839687198</v>
      </c>
      <c r="R6" s="96">
        <f t="shared" si="4"/>
        <v>0.19194024665624457</v>
      </c>
      <c r="S6" s="96">
        <f t="shared" si="4"/>
        <v>0.52303370786516856</v>
      </c>
      <c r="T6" s="96">
        <f t="shared" si="4"/>
        <v>0.66324535679374386</v>
      </c>
      <c r="U6" s="96">
        <f t="shared" si="4"/>
        <v>0.17235539343408024</v>
      </c>
      <c r="V6" s="96">
        <f t="shared" si="4"/>
        <v>0.43228059520194351</v>
      </c>
      <c r="W6" s="97">
        <f t="shared" si="4"/>
        <v>0.68633919843597258</v>
      </c>
      <c r="Y6" s="113" t="s">
        <v>56</v>
      </c>
      <c r="Z6" s="107">
        <v>0.33333333333333331</v>
      </c>
      <c r="AA6" s="107">
        <v>0.33333333333333331</v>
      </c>
      <c r="AB6" s="107">
        <v>0</v>
      </c>
      <c r="AC6" s="107">
        <v>0</v>
      </c>
      <c r="AD6" s="107">
        <v>0.62318840579710144</v>
      </c>
      <c r="AE6" s="107">
        <v>0.18840579710144928</v>
      </c>
      <c r="AF6" s="107">
        <v>0.3188405797101449</v>
      </c>
      <c r="AG6" s="6">
        <f t="shared" si="3"/>
        <v>0</v>
      </c>
      <c r="AH6" s="6" t="str">
        <f t="shared" si="0"/>
        <v>CNN</v>
      </c>
      <c r="AI6" s="6">
        <f t="shared" si="1"/>
        <v>0.62318840579710144</v>
      </c>
      <c r="AJ6" s="98" t="str">
        <f t="shared" si="2"/>
        <v>GB</v>
      </c>
    </row>
    <row r="7" spans="2:50" x14ac:dyDescent="0.25">
      <c r="B7" s="32" t="s">
        <v>56</v>
      </c>
      <c r="C7" s="6">
        <v>0.33333333333333331</v>
      </c>
      <c r="D7" s="6">
        <v>0.71818181818181814</v>
      </c>
      <c r="E7" s="6">
        <v>0.37362637362637363</v>
      </c>
      <c r="F7" s="6">
        <v>0.33333333333333331</v>
      </c>
      <c r="G7" s="6">
        <v>0.69090909090909092</v>
      </c>
      <c r="H7" s="6">
        <v>0.38461538461538464</v>
      </c>
      <c r="I7" s="6">
        <v>0</v>
      </c>
      <c r="J7" s="6">
        <v>1</v>
      </c>
      <c r="K7" s="6">
        <v>0</v>
      </c>
      <c r="L7" s="6">
        <v>0</v>
      </c>
      <c r="M7" s="6">
        <v>0.8</v>
      </c>
      <c r="N7" s="6">
        <v>0.17582417582417584</v>
      </c>
      <c r="O7" s="6">
        <v>0.62318840579710144</v>
      </c>
      <c r="P7" s="6">
        <v>0.83636363636363631</v>
      </c>
      <c r="Q7" s="6">
        <v>0.53846153846153844</v>
      </c>
      <c r="R7" s="6">
        <v>0.18840579710144928</v>
      </c>
      <c r="S7" s="6">
        <v>0.9</v>
      </c>
      <c r="T7" s="6">
        <v>0.56043956043956045</v>
      </c>
      <c r="U7" s="6">
        <v>0.3188405797101449</v>
      </c>
      <c r="V7" s="6">
        <v>0.5636363636363636</v>
      </c>
      <c r="W7" s="98">
        <v>0.49450549450549453</v>
      </c>
      <c r="Y7" s="113" t="s">
        <v>57</v>
      </c>
      <c r="Z7" s="107">
        <v>0.34027325959661681</v>
      </c>
      <c r="AA7" s="107">
        <v>0.12621990891346779</v>
      </c>
      <c r="AB7" s="107">
        <v>0.34808067664281067</v>
      </c>
      <c r="AC7" s="107">
        <v>0.23682498373454783</v>
      </c>
      <c r="AD7" s="107">
        <v>0.58165256994144432</v>
      </c>
      <c r="AE7" s="107">
        <v>0.56994144437215355</v>
      </c>
      <c r="AF7" s="107">
        <v>0.41314248536109305</v>
      </c>
      <c r="AG7" s="6">
        <f t="shared" si="3"/>
        <v>0.12621990891346779</v>
      </c>
      <c r="AH7" s="6" t="str">
        <f t="shared" si="0"/>
        <v>NB</v>
      </c>
      <c r="AI7" s="6">
        <f t="shared" si="1"/>
        <v>0.58165256994144432</v>
      </c>
      <c r="AJ7" s="98" t="str">
        <f t="shared" si="2"/>
        <v>GB</v>
      </c>
      <c r="AL7" s="156" t="s">
        <v>0</v>
      </c>
      <c r="AM7" s="156" t="s">
        <v>112</v>
      </c>
      <c r="AN7" s="156"/>
      <c r="AO7" s="156"/>
      <c r="AP7" s="156"/>
      <c r="AQ7" s="156" t="s">
        <v>113</v>
      </c>
      <c r="AR7" s="156"/>
      <c r="AS7" s="156"/>
      <c r="AT7" s="156"/>
      <c r="AU7" s="156" t="s">
        <v>114</v>
      </c>
      <c r="AV7" s="156"/>
      <c r="AW7" s="156"/>
      <c r="AX7" s="156"/>
    </row>
    <row r="8" spans="2:50" x14ac:dyDescent="0.25">
      <c r="B8" s="32" t="s">
        <v>57</v>
      </c>
      <c r="C8" s="6">
        <v>0.34027325959661681</v>
      </c>
      <c r="D8" s="6">
        <v>0.54552054595614929</v>
      </c>
      <c r="E8" s="6">
        <v>0.83884750219106052</v>
      </c>
      <c r="F8" s="6">
        <v>0.12621990891346779</v>
      </c>
      <c r="G8" s="6">
        <v>0.52490198925511833</v>
      </c>
      <c r="H8" s="6">
        <v>0.87877957931638917</v>
      </c>
      <c r="I8" s="6">
        <v>0.34808067664281067</v>
      </c>
      <c r="J8" s="6">
        <v>0.54392333381733704</v>
      </c>
      <c r="K8" s="6">
        <v>0.86349693251533743</v>
      </c>
      <c r="L8" s="6">
        <v>0.23682498373454783</v>
      </c>
      <c r="M8" s="6">
        <v>0.47146798315667199</v>
      </c>
      <c r="N8" s="6">
        <v>0.88655784399649429</v>
      </c>
      <c r="O8" s="6">
        <v>0.58165256994144432</v>
      </c>
      <c r="P8" s="6">
        <v>0.78321475243211847</v>
      </c>
      <c r="Q8" s="6">
        <v>0.88666739702015773</v>
      </c>
      <c r="R8" s="6">
        <v>0.56994144437215355</v>
      </c>
      <c r="S8" s="6">
        <v>0.7752286917380572</v>
      </c>
      <c r="T8" s="6">
        <v>0.89499342681858018</v>
      </c>
      <c r="U8" s="6">
        <v>0.41314248536109305</v>
      </c>
      <c r="V8" s="6">
        <v>0.55800784085959054</v>
      </c>
      <c r="W8" s="98">
        <v>0.83052147239263807</v>
      </c>
      <c r="Y8" s="113" t="s">
        <v>58</v>
      </c>
      <c r="Z8" s="107">
        <v>0.28828828828828829</v>
      </c>
      <c r="AA8" s="107">
        <v>0.27327327327327328</v>
      </c>
      <c r="AB8" s="107">
        <v>0.29129129129129128</v>
      </c>
      <c r="AC8" s="107">
        <v>0.33333333333333331</v>
      </c>
      <c r="AD8" s="107">
        <v>0.77177177177177181</v>
      </c>
      <c r="AE8" s="107">
        <v>0.74774774774774777</v>
      </c>
      <c r="AF8" s="107">
        <v>0.56156156156156156</v>
      </c>
      <c r="AG8" s="6">
        <f t="shared" si="3"/>
        <v>0.27327327327327328</v>
      </c>
      <c r="AH8" s="6" t="str">
        <f t="shared" si="0"/>
        <v>NB</v>
      </c>
      <c r="AI8" s="6">
        <f t="shared" si="1"/>
        <v>0.77177177177177181</v>
      </c>
      <c r="AJ8" s="98" t="str">
        <f t="shared" si="2"/>
        <v>GB</v>
      </c>
      <c r="AL8" s="156"/>
      <c r="AM8" s="156" t="s">
        <v>35</v>
      </c>
      <c r="AN8" s="156"/>
      <c r="AO8" s="156" t="s">
        <v>36</v>
      </c>
      <c r="AP8" s="156"/>
      <c r="AQ8" s="156" t="s">
        <v>35</v>
      </c>
      <c r="AR8" s="156"/>
      <c r="AS8" s="156" t="s">
        <v>36</v>
      </c>
      <c r="AT8" s="156"/>
      <c r="AU8" s="156" t="s">
        <v>35</v>
      </c>
      <c r="AV8" s="156"/>
      <c r="AW8" s="156" t="s">
        <v>36</v>
      </c>
      <c r="AX8" s="156"/>
    </row>
    <row r="9" spans="2:50" x14ac:dyDescent="0.25">
      <c r="B9" s="32" t="s">
        <v>58</v>
      </c>
      <c r="C9" s="6">
        <v>0.28828828828828829</v>
      </c>
      <c r="D9" s="6">
        <v>0.4126315789473684</v>
      </c>
      <c r="E9" s="6">
        <v>0.640194489465154</v>
      </c>
      <c r="F9" s="6">
        <v>0.27327327327327328</v>
      </c>
      <c r="G9" s="6">
        <v>0.4863157894736842</v>
      </c>
      <c r="H9" s="6">
        <v>0.62722852512155591</v>
      </c>
      <c r="I9" s="6">
        <v>0.29129129129129128</v>
      </c>
      <c r="J9" s="6">
        <v>0.33052631578947367</v>
      </c>
      <c r="K9" s="6">
        <v>0.64991896272285254</v>
      </c>
      <c r="L9" s="6">
        <v>0.33333333333333331</v>
      </c>
      <c r="M9" s="6">
        <v>0.42947368421052634</v>
      </c>
      <c r="N9" s="6">
        <v>0.5429497568881686</v>
      </c>
      <c r="O9" s="6">
        <v>0.77177177177177181</v>
      </c>
      <c r="P9" s="6">
        <v>0.74947368421052629</v>
      </c>
      <c r="Q9" s="6">
        <v>0.73257698541329008</v>
      </c>
      <c r="R9" s="6">
        <v>0.74774774774774777</v>
      </c>
      <c r="S9" s="6">
        <v>0.76421052631578945</v>
      </c>
      <c r="T9" s="6">
        <v>0.74716369529983795</v>
      </c>
      <c r="U9" s="6">
        <v>0.56156156156156156</v>
      </c>
      <c r="V9" s="6">
        <v>0.6021052631578947</v>
      </c>
      <c r="W9" s="98">
        <v>0.69043760129659648</v>
      </c>
      <c r="Y9" s="112" t="s">
        <v>59</v>
      </c>
      <c r="Z9" s="106">
        <v>0.23387096774193547</v>
      </c>
      <c r="AA9" s="106">
        <v>0.16129032258064516</v>
      </c>
      <c r="AB9" s="106">
        <v>0.24193548387096775</v>
      </c>
      <c r="AC9" s="106">
        <v>0.27419354838709675</v>
      </c>
      <c r="AD9" s="106">
        <v>0.76881720430107525</v>
      </c>
      <c r="AE9" s="106">
        <v>0.75806451612903225</v>
      </c>
      <c r="AF9" s="106">
        <v>0.510752688172043</v>
      </c>
      <c r="AG9" s="96">
        <f t="shared" si="3"/>
        <v>0.16129032258064516</v>
      </c>
      <c r="AH9" s="96" t="str">
        <f t="shared" si="0"/>
        <v>NB</v>
      </c>
      <c r="AI9" s="96">
        <f t="shared" si="1"/>
        <v>0.76881720430107525</v>
      </c>
      <c r="AJ9" s="97" t="str">
        <f t="shared" si="2"/>
        <v>GB</v>
      </c>
      <c r="AL9" s="156"/>
      <c r="AM9" s="93" t="s">
        <v>110</v>
      </c>
      <c r="AN9" s="93" t="s">
        <v>29</v>
      </c>
      <c r="AO9" s="93" t="s">
        <v>110</v>
      </c>
      <c r="AP9" s="93" t="s">
        <v>29</v>
      </c>
      <c r="AQ9" s="93" t="s">
        <v>110</v>
      </c>
      <c r="AR9" s="93" t="s">
        <v>29</v>
      </c>
      <c r="AS9" s="93" t="s">
        <v>110</v>
      </c>
      <c r="AT9" s="93" t="s">
        <v>29</v>
      </c>
      <c r="AU9" s="93" t="s">
        <v>110</v>
      </c>
      <c r="AV9" s="93" t="s">
        <v>29</v>
      </c>
      <c r="AW9" s="93" t="s">
        <v>110</v>
      </c>
      <c r="AX9" s="93" t="s">
        <v>29</v>
      </c>
    </row>
    <row r="10" spans="2:50" x14ac:dyDescent="0.25">
      <c r="B10" s="32" t="s">
        <v>89</v>
      </c>
      <c r="C10" s="6">
        <f>AVERAGE(C7:C9)</f>
        <v>0.32063162707274612</v>
      </c>
      <c r="D10" s="6">
        <f t="shared" ref="D10:W10" si="5">AVERAGE(D7:D9)</f>
        <v>0.55877798102844534</v>
      </c>
      <c r="E10" s="6">
        <f t="shared" si="5"/>
        <v>0.61755612176086272</v>
      </c>
      <c r="F10" s="6">
        <f t="shared" si="5"/>
        <v>0.24427550517335814</v>
      </c>
      <c r="G10" s="6">
        <f t="shared" si="5"/>
        <v>0.56737562321263113</v>
      </c>
      <c r="H10" s="6">
        <f t="shared" si="5"/>
        <v>0.63020782968444322</v>
      </c>
      <c r="I10" s="6">
        <f t="shared" si="5"/>
        <v>0.21312398931136731</v>
      </c>
      <c r="J10" s="6">
        <f t="shared" si="5"/>
        <v>0.62481654986893698</v>
      </c>
      <c r="K10" s="6">
        <f t="shared" si="5"/>
        <v>0.50447196507939662</v>
      </c>
      <c r="L10" s="6">
        <f t="shared" si="5"/>
        <v>0.19005277235596038</v>
      </c>
      <c r="M10" s="6">
        <f t="shared" si="5"/>
        <v>0.56698055578906603</v>
      </c>
      <c r="N10" s="6">
        <f t="shared" si="5"/>
        <v>0.53511059223627955</v>
      </c>
      <c r="O10" s="6">
        <f t="shared" si="5"/>
        <v>0.6588709158367726</v>
      </c>
      <c r="P10" s="6">
        <f t="shared" si="5"/>
        <v>0.78968402433542695</v>
      </c>
      <c r="Q10" s="6">
        <f t="shared" si="5"/>
        <v>0.71923530696499538</v>
      </c>
      <c r="R10" s="6">
        <f t="shared" si="5"/>
        <v>0.50203166307378355</v>
      </c>
      <c r="S10" s="6">
        <f t="shared" si="5"/>
        <v>0.81314640601794885</v>
      </c>
      <c r="T10" s="6">
        <f t="shared" si="5"/>
        <v>0.73419889418599293</v>
      </c>
      <c r="U10" s="6">
        <f t="shared" si="5"/>
        <v>0.43118154221093324</v>
      </c>
      <c r="V10" s="6">
        <f t="shared" si="5"/>
        <v>0.57458315588461628</v>
      </c>
      <c r="W10" s="98">
        <f t="shared" si="5"/>
        <v>0.67182152273157636</v>
      </c>
      <c r="Y10" s="112" t="s">
        <v>60</v>
      </c>
      <c r="Z10" s="106">
        <v>0.30985915492957744</v>
      </c>
      <c r="AA10" s="106">
        <v>0.12676056338028169</v>
      </c>
      <c r="AB10" s="106">
        <v>0</v>
      </c>
      <c r="AC10" s="106">
        <v>0.12676056338028169</v>
      </c>
      <c r="AD10" s="106">
        <v>0.49295774647887325</v>
      </c>
      <c r="AE10" s="106">
        <v>0.53521126760563376</v>
      </c>
      <c r="AF10" s="106">
        <v>0.647887323943662</v>
      </c>
      <c r="AG10" s="96">
        <f t="shared" si="3"/>
        <v>0</v>
      </c>
      <c r="AH10" s="96" t="str">
        <f t="shared" si="0"/>
        <v>CNN</v>
      </c>
      <c r="AI10" s="96">
        <f t="shared" si="1"/>
        <v>0.647887323943662</v>
      </c>
      <c r="AJ10" s="97" t="str">
        <f t="shared" si="2"/>
        <v>BBMUS</v>
      </c>
      <c r="AL10" s="102" t="s">
        <v>53</v>
      </c>
      <c r="AM10" s="102" t="s">
        <v>111</v>
      </c>
      <c r="AN10" s="109">
        <v>0</v>
      </c>
      <c r="AO10" s="102" t="s">
        <v>1</v>
      </c>
      <c r="AP10" s="109">
        <v>14.0350877192982</v>
      </c>
      <c r="AQ10" s="102" t="s">
        <v>3</v>
      </c>
      <c r="AR10" s="109">
        <v>0</v>
      </c>
      <c r="AS10" s="102" t="s">
        <v>2</v>
      </c>
      <c r="AT10" s="109">
        <v>47.191011235955102</v>
      </c>
      <c r="AU10" s="102" t="s">
        <v>2</v>
      </c>
      <c r="AV10" s="109">
        <v>50</v>
      </c>
      <c r="AW10" s="102" t="s">
        <v>3</v>
      </c>
      <c r="AX10" s="109">
        <v>98.387096774193594</v>
      </c>
    </row>
    <row r="11" spans="2:50" x14ac:dyDescent="0.25">
      <c r="B11" s="95" t="s">
        <v>59</v>
      </c>
      <c r="C11" s="96">
        <v>0.23387096774193547</v>
      </c>
      <c r="D11" s="96">
        <v>0.32783505154639175</v>
      </c>
      <c r="E11" s="96">
        <v>0.83344617467840221</v>
      </c>
      <c r="F11" s="96">
        <v>0.16129032258064516</v>
      </c>
      <c r="G11" s="96">
        <v>0.25773195876288657</v>
      </c>
      <c r="H11" s="96">
        <v>0.92755585646580907</v>
      </c>
      <c r="I11" s="96">
        <v>0.24193548387096775</v>
      </c>
      <c r="J11" s="96">
        <v>0.40412371134020619</v>
      </c>
      <c r="K11" s="96">
        <v>0.82261340555179419</v>
      </c>
      <c r="L11" s="96">
        <v>0.27419354838709675</v>
      </c>
      <c r="M11" s="96">
        <v>0.34432989690721649</v>
      </c>
      <c r="N11" s="96">
        <v>0.81110358835477314</v>
      </c>
      <c r="O11" s="96">
        <v>0.76881720430107525</v>
      </c>
      <c r="P11" s="96">
        <v>0.77113402061855674</v>
      </c>
      <c r="Q11" s="96">
        <v>0.85443466486120512</v>
      </c>
      <c r="R11" s="96">
        <v>0.75806451612903225</v>
      </c>
      <c r="S11" s="96">
        <v>0.75463917525773194</v>
      </c>
      <c r="T11" s="96">
        <v>0.87271496276235616</v>
      </c>
      <c r="U11" s="96">
        <v>0.510752688172043</v>
      </c>
      <c r="V11" s="96">
        <v>0.45773195876288658</v>
      </c>
      <c r="W11" s="97">
        <v>0.83073798239675012</v>
      </c>
      <c r="Y11" s="112" t="s">
        <v>61</v>
      </c>
      <c r="Z11" s="106">
        <v>2.3255813953488372E-2</v>
      </c>
      <c r="AA11" s="106">
        <v>0</v>
      </c>
      <c r="AB11" s="106">
        <v>0</v>
      </c>
      <c r="AC11" s="106">
        <v>0</v>
      </c>
      <c r="AD11" s="106">
        <v>0.20930232558139536</v>
      </c>
      <c r="AE11" s="106">
        <v>2.3255813953488372E-2</v>
      </c>
      <c r="AF11" s="106">
        <v>9.3023255813953487E-2</v>
      </c>
      <c r="AG11" s="96">
        <f t="shared" si="3"/>
        <v>0</v>
      </c>
      <c r="AH11" s="96" t="str">
        <f t="shared" si="0"/>
        <v>NB</v>
      </c>
      <c r="AI11" s="96">
        <f t="shared" si="1"/>
        <v>0.20930232558139536</v>
      </c>
      <c r="AJ11" s="97" t="str">
        <f t="shared" si="2"/>
        <v>GB</v>
      </c>
      <c r="AL11" s="102" t="s">
        <v>54</v>
      </c>
      <c r="AM11" s="102" t="s">
        <v>3</v>
      </c>
      <c r="AN11" s="109">
        <v>0</v>
      </c>
      <c r="AO11" s="102" t="s">
        <v>107</v>
      </c>
      <c r="AP11" s="109">
        <v>47.524752475247503</v>
      </c>
      <c r="AQ11" s="102" t="s">
        <v>1</v>
      </c>
      <c r="AR11" s="109">
        <v>52.4324324324324</v>
      </c>
      <c r="AS11" s="102" t="s">
        <v>108</v>
      </c>
      <c r="AT11" s="109">
        <v>90</v>
      </c>
      <c r="AU11" s="102" t="s">
        <v>2</v>
      </c>
      <c r="AV11" s="109">
        <v>3.0303030303030298</v>
      </c>
      <c r="AW11" s="102" t="s">
        <v>3</v>
      </c>
      <c r="AX11" s="109">
        <v>62.121212121212103</v>
      </c>
    </row>
    <row r="12" spans="2:50" x14ac:dyDescent="0.25">
      <c r="B12" s="95" t="s">
        <v>60</v>
      </c>
      <c r="C12" s="96">
        <v>0.30985915492957744</v>
      </c>
      <c r="D12" s="96">
        <v>7.8947368421052627E-2</v>
      </c>
      <c r="E12" s="96">
        <v>0.97439353099730464</v>
      </c>
      <c r="F12" s="96">
        <v>0.12676056338028169</v>
      </c>
      <c r="G12" s="96">
        <v>0</v>
      </c>
      <c r="H12" s="96">
        <v>1</v>
      </c>
      <c r="I12" s="96">
        <v>0</v>
      </c>
      <c r="J12" s="96">
        <v>0</v>
      </c>
      <c r="K12" s="96">
        <v>1</v>
      </c>
      <c r="L12" s="96">
        <v>0.12676056338028169</v>
      </c>
      <c r="M12" s="96">
        <v>0</v>
      </c>
      <c r="N12" s="96">
        <v>0.99191374663072773</v>
      </c>
      <c r="O12" s="96">
        <v>0.49295774647887325</v>
      </c>
      <c r="P12" s="96">
        <v>0.13157894736842105</v>
      </c>
      <c r="Q12" s="96">
        <v>0.97169811320754718</v>
      </c>
      <c r="R12" s="96">
        <v>0.53521126760563376</v>
      </c>
      <c r="S12" s="96">
        <v>0</v>
      </c>
      <c r="T12" s="96">
        <v>0.98247978436657679</v>
      </c>
      <c r="U12" s="96">
        <v>0.647887323943662</v>
      </c>
      <c r="V12" s="96">
        <v>0</v>
      </c>
      <c r="W12" s="97">
        <v>0.96091644204851756</v>
      </c>
      <c r="Y12" s="113" t="s">
        <v>62</v>
      </c>
      <c r="Z12" s="107">
        <v>0.98418972332015808</v>
      </c>
      <c r="AA12" s="107">
        <v>1</v>
      </c>
      <c r="AB12" s="107">
        <v>1</v>
      </c>
      <c r="AC12" s="107">
        <v>1</v>
      </c>
      <c r="AD12" s="107">
        <v>0.9920948616600791</v>
      </c>
      <c r="AE12" s="107">
        <v>0.98221343873517786</v>
      </c>
      <c r="AF12" s="107">
        <v>0.96047430830039526</v>
      </c>
      <c r="AG12" s="6">
        <f t="shared" si="3"/>
        <v>0.96047430830039526</v>
      </c>
      <c r="AH12" s="6" t="str">
        <f t="shared" si="0"/>
        <v>BBMUS</v>
      </c>
      <c r="AI12" s="6">
        <f t="shared" si="1"/>
        <v>1</v>
      </c>
      <c r="AJ12" s="98" t="str">
        <f t="shared" si="2"/>
        <v>NB</v>
      </c>
      <c r="AL12" s="102" t="s">
        <v>56</v>
      </c>
      <c r="AM12" s="102" t="s">
        <v>111</v>
      </c>
      <c r="AN12" s="109">
        <v>0</v>
      </c>
      <c r="AO12" s="102" t="s">
        <v>107</v>
      </c>
      <c r="AP12" s="109">
        <v>62.318840579710098</v>
      </c>
      <c r="AQ12" s="102" t="s">
        <v>109</v>
      </c>
      <c r="AR12" s="109">
        <v>56.363636363636402</v>
      </c>
      <c r="AS12" s="102" t="s">
        <v>3</v>
      </c>
      <c r="AT12" s="109">
        <v>100</v>
      </c>
      <c r="AU12" s="102" t="s">
        <v>3</v>
      </c>
      <c r="AV12" s="109">
        <v>0</v>
      </c>
      <c r="AW12" s="102" t="s">
        <v>108</v>
      </c>
      <c r="AX12" s="109">
        <v>56.043956043956001</v>
      </c>
    </row>
    <row r="13" spans="2:50" x14ac:dyDescent="0.25">
      <c r="B13" s="95" t="s">
        <v>61</v>
      </c>
      <c r="C13" s="96">
        <v>2.3255813953488372E-2</v>
      </c>
      <c r="D13" s="96">
        <v>0.48120300751879697</v>
      </c>
      <c r="E13" s="96">
        <v>0.65720771850170256</v>
      </c>
      <c r="F13" s="96">
        <v>0</v>
      </c>
      <c r="G13" s="96">
        <v>0.53320802005012535</v>
      </c>
      <c r="H13" s="96">
        <v>0.70261066969353003</v>
      </c>
      <c r="I13" s="96">
        <v>0</v>
      </c>
      <c r="J13" s="96">
        <v>0.51378446115288223</v>
      </c>
      <c r="K13" s="96">
        <v>0.68785471055618619</v>
      </c>
      <c r="L13" s="96">
        <v>0</v>
      </c>
      <c r="M13" s="96">
        <v>0.52443609022556392</v>
      </c>
      <c r="N13" s="96">
        <v>0.60442678774120318</v>
      </c>
      <c r="O13" s="96">
        <v>0.20930232558139536</v>
      </c>
      <c r="P13" s="96">
        <v>0.65977443609022557</v>
      </c>
      <c r="Q13" s="96">
        <v>0.75255391600454025</v>
      </c>
      <c r="R13" s="96">
        <v>2.3255813953488372E-2</v>
      </c>
      <c r="S13" s="96">
        <v>0.67105263157894735</v>
      </c>
      <c r="T13" s="96">
        <v>0.77128263337116909</v>
      </c>
      <c r="U13" s="96">
        <v>9.3023255813953487E-2</v>
      </c>
      <c r="V13" s="96">
        <v>0.57017543859649122</v>
      </c>
      <c r="W13" s="97">
        <v>0.64131668558456301</v>
      </c>
      <c r="Y13" s="113" t="s">
        <v>63</v>
      </c>
      <c r="Z13" s="107">
        <v>0.66155988857938719</v>
      </c>
      <c r="AA13" s="107">
        <v>0.8370473537604457</v>
      </c>
      <c r="AB13" s="107">
        <v>0.5584958217270195</v>
      </c>
      <c r="AC13" s="107">
        <v>0.71587743732590525</v>
      </c>
      <c r="AD13" s="107">
        <v>0.87447698744769875</v>
      </c>
      <c r="AE13" s="107">
        <v>0.89415041782729809</v>
      </c>
      <c r="AF13" s="107">
        <v>0.73119777158774368</v>
      </c>
      <c r="AG13" s="6">
        <f t="shared" si="3"/>
        <v>0.5584958217270195</v>
      </c>
      <c r="AH13" s="6" t="str">
        <f t="shared" si="0"/>
        <v>CNN</v>
      </c>
      <c r="AI13" s="6">
        <f t="shared" si="1"/>
        <v>0.89415041782729809</v>
      </c>
      <c r="AJ13" s="98" t="str">
        <f t="shared" si="2"/>
        <v>GE</v>
      </c>
      <c r="AL13" s="102" t="s">
        <v>57</v>
      </c>
      <c r="AM13" s="102" t="s">
        <v>2</v>
      </c>
      <c r="AN13" s="109">
        <v>12.621990891346799</v>
      </c>
      <c r="AO13" s="102" t="s">
        <v>107</v>
      </c>
      <c r="AP13" s="109">
        <v>58.1652569941444</v>
      </c>
      <c r="AQ13" s="102" t="s">
        <v>4</v>
      </c>
      <c r="AR13" s="109">
        <v>47.146798315667198</v>
      </c>
      <c r="AS13" s="102" t="s">
        <v>107</v>
      </c>
      <c r="AT13" s="109">
        <v>78.321475243211907</v>
      </c>
      <c r="AU13" s="102" t="s">
        <v>109</v>
      </c>
      <c r="AV13" s="109">
        <v>83.052147239263803</v>
      </c>
      <c r="AW13" s="102" t="s">
        <v>108</v>
      </c>
      <c r="AX13" s="109">
        <v>89.499342681857996</v>
      </c>
    </row>
    <row r="14" spans="2:50" x14ac:dyDescent="0.25">
      <c r="B14" s="95" t="s">
        <v>90</v>
      </c>
      <c r="C14" s="96">
        <f>AVERAGE(C11:C13)</f>
        <v>0.18899531220833377</v>
      </c>
      <c r="D14" s="96">
        <f>AVERAGE(D11:D13)</f>
        <v>0.29599514249541375</v>
      </c>
      <c r="E14" s="96">
        <f t="shared" ref="E14:W14" si="6">AVERAGE(E11:E13)</f>
        <v>0.82168247472580314</v>
      </c>
      <c r="F14" s="96">
        <f t="shared" si="6"/>
        <v>9.6016961986975624E-2</v>
      </c>
      <c r="G14" s="96">
        <f t="shared" si="6"/>
        <v>0.26364665960433731</v>
      </c>
      <c r="H14" s="96">
        <f t="shared" si="6"/>
        <v>0.87672217538644637</v>
      </c>
      <c r="I14" s="96">
        <f t="shared" si="6"/>
        <v>8.0645161290322578E-2</v>
      </c>
      <c r="J14" s="96">
        <f t="shared" si="6"/>
        <v>0.30596939083102948</v>
      </c>
      <c r="K14" s="96">
        <f t="shared" si="6"/>
        <v>0.83682270536932679</v>
      </c>
      <c r="L14" s="96">
        <f t="shared" si="6"/>
        <v>0.13365137058912616</v>
      </c>
      <c r="M14" s="96">
        <f t="shared" si="6"/>
        <v>0.28958866237759345</v>
      </c>
      <c r="N14" s="96">
        <f t="shared" si="6"/>
        <v>0.80248137424223465</v>
      </c>
      <c r="O14" s="96">
        <f t="shared" si="6"/>
        <v>0.49035909212044793</v>
      </c>
      <c r="P14" s="96">
        <f t="shared" si="6"/>
        <v>0.52082913469240111</v>
      </c>
      <c r="Q14" s="96">
        <f t="shared" si="6"/>
        <v>0.85956223135776411</v>
      </c>
      <c r="R14" s="96">
        <f t="shared" si="6"/>
        <v>0.43884386589605145</v>
      </c>
      <c r="S14" s="96">
        <f t="shared" si="6"/>
        <v>0.47523060227889308</v>
      </c>
      <c r="T14" s="96">
        <f t="shared" si="6"/>
        <v>0.87549246016670068</v>
      </c>
      <c r="U14" s="96">
        <f t="shared" si="6"/>
        <v>0.41722108930988616</v>
      </c>
      <c r="V14" s="96">
        <f t="shared" si="6"/>
        <v>0.34263579911979258</v>
      </c>
      <c r="W14" s="97">
        <f t="shared" si="6"/>
        <v>0.81099037000994356</v>
      </c>
      <c r="Y14" s="113" t="s">
        <v>70</v>
      </c>
      <c r="Z14" s="107">
        <v>0.76673523613611039</v>
      </c>
      <c r="AA14" s="107">
        <v>0.71920802262792494</v>
      </c>
      <c r="AB14" s="107">
        <v>0.7064798148624325</v>
      </c>
      <c r="AC14" s="107">
        <v>0.75589268878032057</v>
      </c>
      <c r="AD14" s="107">
        <v>0.81923373617896633</v>
      </c>
      <c r="AE14" s="107">
        <v>0.818419473729322</v>
      </c>
      <c r="AF14" s="107">
        <v>0.76360675409274026</v>
      </c>
      <c r="AG14" s="6">
        <f t="shared" si="3"/>
        <v>0.7064798148624325</v>
      </c>
      <c r="AH14" s="6" t="str">
        <f t="shared" si="0"/>
        <v>CNN</v>
      </c>
      <c r="AI14" s="6">
        <f t="shared" si="1"/>
        <v>0.81923373617896633</v>
      </c>
      <c r="AJ14" s="98" t="str">
        <f t="shared" si="2"/>
        <v>GB</v>
      </c>
      <c r="AL14" s="102" t="s">
        <v>58</v>
      </c>
      <c r="AM14" s="102" t="s">
        <v>2</v>
      </c>
      <c r="AN14" s="109">
        <v>27.3273273273273</v>
      </c>
      <c r="AO14" s="102" t="s">
        <v>107</v>
      </c>
      <c r="AP14" s="109">
        <v>77.177177177177199</v>
      </c>
      <c r="AQ14" s="102" t="s">
        <v>3</v>
      </c>
      <c r="AR14" s="109">
        <v>33.052631578947398</v>
      </c>
      <c r="AS14" s="102" t="s">
        <v>108</v>
      </c>
      <c r="AT14" s="109">
        <v>76.421052631578902</v>
      </c>
      <c r="AU14" s="102" t="s">
        <v>4</v>
      </c>
      <c r="AV14" s="109">
        <v>54.294975688816898</v>
      </c>
      <c r="AW14" s="102" t="s">
        <v>108</v>
      </c>
      <c r="AX14" s="109">
        <v>74.716369529983794</v>
      </c>
    </row>
    <row r="15" spans="2:50" x14ac:dyDescent="0.25">
      <c r="B15" s="32" t="s">
        <v>62</v>
      </c>
      <c r="C15" s="6">
        <v>0.98418972332015808</v>
      </c>
      <c r="D15" s="6">
        <v>0.08</v>
      </c>
      <c r="E15" s="6">
        <v>5.8823529411764705E-2</v>
      </c>
      <c r="F15" s="6">
        <v>1</v>
      </c>
      <c r="G15" s="6">
        <v>0</v>
      </c>
      <c r="H15" s="6">
        <v>0</v>
      </c>
      <c r="I15" s="6">
        <v>1</v>
      </c>
      <c r="J15" s="6">
        <v>0</v>
      </c>
      <c r="K15" s="6">
        <v>0</v>
      </c>
      <c r="L15" s="6">
        <v>1</v>
      </c>
      <c r="M15" s="6">
        <v>0.02</v>
      </c>
      <c r="N15" s="6">
        <v>0</v>
      </c>
      <c r="O15" s="6">
        <v>0.9920948616600791</v>
      </c>
      <c r="P15" s="6">
        <v>0.2</v>
      </c>
      <c r="Q15" s="6">
        <v>0</v>
      </c>
      <c r="R15" s="6">
        <v>0.98221343873517786</v>
      </c>
      <c r="S15" s="6">
        <v>0.74</v>
      </c>
      <c r="T15" s="6">
        <v>0</v>
      </c>
      <c r="U15" s="6">
        <v>0.96047430830039526</v>
      </c>
      <c r="V15" s="6">
        <v>0.66</v>
      </c>
      <c r="W15" s="98">
        <v>2.9411764705882353E-2</v>
      </c>
      <c r="Y15" s="113" t="s">
        <v>71</v>
      </c>
      <c r="Z15" s="107">
        <v>0.81794774706550544</v>
      </c>
      <c r="AA15" s="107">
        <v>0.93876057049097561</v>
      </c>
      <c r="AB15" s="107">
        <v>0.84006058311245735</v>
      </c>
      <c r="AC15" s="107">
        <v>0.90483402751483022</v>
      </c>
      <c r="AD15" s="107">
        <v>0.88688628044932472</v>
      </c>
      <c r="AE15" s="107">
        <v>0.89034456645210147</v>
      </c>
      <c r="AF15" s="107">
        <v>0.83248769405528211</v>
      </c>
      <c r="AG15" s="6">
        <f t="shared" si="3"/>
        <v>0.81794774706550544</v>
      </c>
      <c r="AH15" s="6" t="str">
        <f t="shared" si="0"/>
        <v>SVM</v>
      </c>
      <c r="AI15" s="6">
        <f t="shared" si="1"/>
        <v>0.93876057049097561</v>
      </c>
      <c r="AJ15" s="98" t="str">
        <f t="shared" si="2"/>
        <v>NB</v>
      </c>
      <c r="AL15" s="102" t="s">
        <v>59</v>
      </c>
      <c r="AM15" s="102" t="s">
        <v>2</v>
      </c>
      <c r="AN15" s="109">
        <v>16.129032258064498</v>
      </c>
      <c r="AO15" s="102" t="s">
        <v>107</v>
      </c>
      <c r="AP15" s="109">
        <v>76.881720430107507</v>
      </c>
      <c r="AQ15" s="102" t="s">
        <v>2</v>
      </c>
      <c r="AR15" s="109">
        <v>25.7731958762887</v>
      </c>
      <c r="AS15" s="102" t="s">
        <v>107</v>
      </c>
      <c r="AT15" s="109">
        <v>77.113402061855695</v>
      </c>
      <c r="AU15" s="102" t="s">
        <v>4</v>
      </c>
      <c r="AV15" s="109">
        <v>81.1103588354773</v>
      </c>
      <c r="AW15" s="102" t="s">
        <v>2</v>
      </c>
      <c r="AX15" s="109">
        <v>92.755585646580897</v>
      </c>
    </row>
    <row r="16" spans="2:50" x14ac:dyDescent="0.25">
      <c r="B16" s="32" t="s">
        <v>63</v>
      </c>
      <c r="C16" s="6">
        <v>0.66155988857938719</v>
      </c>
      <c r="D16" s="6">
        <v>0.3413793103448276</v>
      </c>
      <c r="E16" s="6">
        <v>0.77548005908419493</v>
      </c>
      <c r="F16" s="6">
        <v>0.8370473537604457</v>
      </c>
      <c r="G16" s="6">
        <v>0.1793103448275862</v>
      </c>
      <c r="H16" s="6">
        <v>0.61299852289512557</v>
      </c>
      <c r="I16" s="6">
        <v>0.5584958217270195</v>
      </c>
      <c r="J16" s="6">
        <v>0.55172413793103448</v>
      </c>
      <c r="K16" s="6">
        <v>0.60709010339734126</v>
      </c>
      <c r="L16" s="6">
        <v>0.71587743732590525</v>
      </c>
      <c r="M16" s="6">
        <v>0.25172413793103449</v>
      </c>
      <c r="N16" s="6">
        <v>0.68537666174298373</v>
      </c>
      <c r="O16" s="6">
        <v>0.87447698744769875</v>
      </c>
      <c r="P16" s="6">
        <v>0.66206896551724137</v>
      </c>
      <c r="Q16" s="6">
        <v>0.87168141592920356</v>
      </c>
      <c r="R16" s="6">
        <v>0.89415041782729809</v>
      </c>
      <c r="S16" s="6">
        <v>0.72068965517241379</v>
      </c>
      <c r="T16" s="6">
        <v>0.85524372230428358</v>
      </c>
      <c r="U16" s="6">
        <v>0.73119777158774368</v>
      </c>
      <c r="V16" s="6">
        <v>0.41379310344827586</v>
      </c>
      <c r="W16" s="98">
        <v>0.69423929098966031</v>
      </c>
      <c r="Y16" s="112" t="s">
        <v>64</v>
      </c>
      <c r="Z16" s="106">
        <v>0.53904873752201998</v>
      </c>
      <c r="AA16" s="106">
        <v>0.53963593658250142</v>
      </c>
      <c r="AB16" s="106">
        <v>0.5654726952436876</v>
      </c>
      <c r="AC16" s="106">
        <v>0.53552554315913092</v>
      </c>
      <c r="AD16" s="106">
        <v>0.76805637110980618</v>
      </c>
      <c r="AE16" s="106">
        <v>0.77980035231943634</v>
      </c>
      <c r="AF16" s="106">
        <v>0.62889019377569</v>
      </c>
      <c r="AG16" s="96">
        <f t="shared" si="3"/>
        <v>0.53552554315913092</v>
      </c>
      <c r="AH16" s="96" t="str">
        <f t="shared" si="0"/>
        <v>RNN</v>
      </c>
      <c r="AI16" s="96">
        <f t="shared" si="1"/>
        <v>0.77980035231943634</v>
      </c>
      <c r="AJ16" s="97" t="str">
        <f t="shared" si="2"/>
        <v>GE</v>
      </c>
      <c r="AL16" s="102" t="s">
        <v>60</v>
      </c>
      <c r="AM16" s="102" t="s">
        <v>3</v>
      </c>
      <c r="AN16" s="109">
        <v>0</v>
      </c>
      <c r="AO16" s="102" t="s">
        <v>109</v>
      </c>
      <c r="AP16" s="109">
        <v>64.788732394366207</v>
      </c>
      <c r="AQ16" s="102" t="s">
        <v>120</v>
      </c>
      <c r="AR16" s="109">
        <v>0</v>
      </c>
      <c r="AS16" s="102" t="s">
        <v>107</v>
      </c>
      <c r="AT16" s="109">
        <v>13.157894736842101</v>
      </c>
      <c r="AU16" s="102" t="s">
        <v>109</v>
      </c>
      <c r="AV16" s="109">
        <v>96.091644204851804</v>
      </c>
      <c r="AW16" s="102" t="s">
        <v>122</v>
      </c>
      <c r="AX16" s="109">
        <v>100</v>
      </c>
    </row>
    <row r="17" spans="2:50" x14ac:dyDescent="0.25">
      <c r="B17" s="32" t="s">
        <v>70</v>
      </c>
      <c r="C17" s="6">
        <v>0.76673523613611039</v>
      </c>
      <c r="D17" s="6">
        <v>0.66280963401045689</v>
      </c>
      <c r="E17" s="6">
        <v>0.48885746121539386</v>
      </c>
      <c r="F17" s="6">
        <v>0.71920802262792494</v>
      </c>
      <c r="G17" s="6">
        <v>0.69816576669238017</v>
      </c>
      <c r="H17" s="6">
        <v>0.54371303677037797</v>
      </c>
      <c r="I17" s="6">
        <v>0.7064798148624325</v>
      </c>
      <c r="J17" s="6">
        <v>0.62406788377474931</v>
      </c>
      <c r="K17" s="6">
        <v>0.53968458044055889</v>
      </c>
      <c r="L17" s="6">
        <v>0.75589268878032057</v>
      </c>
      <c r="M17" s="6">
        <v>0.66790948830033425</v>
      </c>
      <c r="N17" s="6">
        <v>0.55601268535184711</v>
      </c>
      <c r="O17" s="6">
        <v>0.81923373617896633</v>
      </c>
      <c r="P17" s="6">
        <v>0.73716465243850171</v>
      </c>
      <c r="Q17" s="6">
        <v>0.64626724950715697</v>
      </c>
      <c r="R17" s="6">
        <v>0.818419473729322</v>
      </c>
      <c r="S17" s="6">
        <v>0.72752207079797715</v>
      </c>
      <c r="T17" s="6">
        <v>0.64326733521899371</v>
      </c>
      <c r="U17" s="6">
        <v>0.76360675409274026</v>
      </c>
      <c r="V17" s="6">
        <v>0.6413816748092912</v>
      </c>
      <c r="W17" s="98">
        <v>0.58528327762063936</v>
      </c>
      <c r="Y17" s="112" t="s">
        <v>65</v>
      </c>
      <c r="Z17" s="106">
        <v>0.72499253508509998</v>
      </c>
      <c r="AA17" s="106">
        <v>0.85846521349656613</v>
      </c>
      <c r="AB17" s="106">
        <v>0.69841743804120637</v>
      </c>
      <c r="AC17" s="106">
        <v>0.74440131382502239</v>
      </c>
      <c r="AD17" s="106">
        <v>0.82442520155270227</v>
      </c>
      <c r="AE17" s="106">
        <v>0.83666766198865328</v>
      </c>
      <c r="AF17" s="106">
        <v>0.75574798447297697</v>
      </c>
      <c r="AG17" s="96">
        <f t="shared" si="3"/>
        <v>0.69841743804120637</v>
      </c>
      <c r="AH17" s="96" t="str">
        <f t="shared" si="0"/>
        <v>CNN</v>
      </c>
      <c r="AI17" s="96">
        <f t="shared" si="1"/>
        <v>0.85846521349656613</v>
      </c>
      <c r="AJ17" s="97" t="str">
        <f t="shared" si="2"/>
        <v>NB</v>
      </c>
      <c r="AL17" s="102" t="s">
        <v>61</v>
      </c>
      <c r="AM17" s="102" t="s">
        <v>115</v>
      </c>
      <c r="AN17" s="109">
        <v>0</v>
      </c>
      <c r="AO17" s="102" t="s">
        <v>107</v>
      </c>
      <c r="AP17" s="109">
        <v>20.930232558139501</v>
      </c>
      <c r="AQ17" s="102" t="s">
        <v>1</v>
      </c>
      <c r="AR17" s="109">
        <v>48.120300751879697</v>
      </c>
      <c r="AS17" s="102" t="s">
        <v>108</v>
      </c>
      <c r="AT17" s="109">
        <v>67.105263157894697</v>
      </c>
      <c r="AU17" s="102" t="s">
        <v>4</v>
      </c>
      <c r="AV17" s="109">
        <v>60.442678774120303</v>
      </c>
      <c r="AW17" s="102" t="s">
        <v>108</v>
      </c>
      <c r="AX17" s="109">
        <v>77.128263337116906</v>
      </c>
    </row>
    <row r="18" spans="2:50" x14ac:dyDescent="0.25">
      <c r="B18" s="32" t="s">
        <v>71</v>
      </c>
      <c r="C18" s="6">
        <v>0.81794774706550544</v>
      </c>
      <c r="D18" s="6">
        <v>0.67014383827912405</v>
      </c>
      <c r="E18" s="6">
        <v>0.44906052922436773</v>
      </c>
      <c r="F18" s="6">
        <v>0.93876057049097561</v>
      </c>
      <c r="G18" s="6">
        <v>0.53894000259168073</v>
      </c>
      <c r="H18" s="6">
        <v>0.33456862362655226</v>
      </c>
      <c r="I18" s="6">
        <v>0.84006058311245735</v>
      </c>
      <c r="J18" s="6">
        <v>0.63716470130879876</v>
      </c>
      <c r="K18" s="6">
        <v>0.49060529224367727</v>
      </c>
      <c r="L18" s="6">
        <v>0.90483402751483022</v>
      </c>
      <c r="M18" s="6">
        <v>0.63671115718543481</v>
      </c>
      <c r="N18" s="6">
        <v>0.43573239711332162</v>
      </c>
      <c r="O18" s="6">
        <v>0.88688628044932472</v>
      </c>
      <c r="P18" s="6">
        <v>0.77802254762213297</v>
      </c>
      <c r="Q18" s="6">
        <v>0.59475976854560819</v>
      </c>
      <c r="R18" s="6">
        <v>0.89034456645210147</v>
      </c>
      <c r="S18" s="6">
        <v>0.78041985227419985</v>
      </c>
      <c r="T18" s="6">
        <v>0.59345946297379881</v>
      </c>
      <c r="U18" s="6">
        <v>0.83248769405528211</v>
      </c>
      <c r="V18" s="6">
        <v>0.66463651678113256</v>
      </c>
      <c r="W18" s="98">
        <v>0.52896430661205385</v>
      </c>
      <c r="Y18" s="112" t="s">
        <v>66</v>
      </c>
      <c r="Z18" s="106">
        <v>0.46</v>
      </c>
      <c r="AA18" s="106">
        <v>0.39714285714285713</v>
      </c>
      <c r="AB18" s="106">
        <v>0.46571428571428569</v>
      </c>
      <c r="AC18" s="106">
        <v>0.50571428571428567</v>
      </c>
      <c r="AD18" s="106">
        <v>0.7371428571428571</v>
      </c>
      <c r="AE18" s="106">
        <v>0.67428571428571427</v>
      </c>
      <c r="AF18" s="106">
        <v>0.53714285714285714</v>
      </c>
      <c r="AG18" s="96">
        <f t="shared" si="3"/>
        <v>0.39714285714285713</v>
      </c>
      <c r="AH18" s="96" t="str">
        <f t="shared" si="0"/>
        <v>NB</v>
      </c>
      <c r="AI18" s="96">
        <f t="shared" si="1"/>
        <v>0.7371428571428571</v>
      </c>
      <c r="AJ18" s="97" t="str">
        <f t="shared" si="2"/>
        <v>GB</v>
      </c>
      <c r="AL18" s="102" t="s">
        <v>62</v>
      </c>
      <c r="AM18" s="102" t="s">
        <v>109</v>
      </c>
      <c r="AN18" s="109">
        <v>96.047430830039502</v>
      </c>
      <c r="AO18" s="102" t="s">
        <v>115</v>
      </c>
      <c r="AP18" s="109">
        <v>100</v>
      </c>
      <c r="AQ18" s="102" t="s">
        <v>122</v>
      </c>
      <c r="AR18" s="109">
        <v>0</v>
      </c>
      <c r="AS18" s="102" t="s">
        <v>108</v>
      </c>
      <c r="AT18" s="109">
        <v>74</v>
      </c>
      <c r="AU18" s="102" t="s">
        <v>123</v>
      </c>
      <c r="AV18" s="109">
        <v>0</v>
      </c>
      <c r="AW18" s="102" t="s">
        <v>1</v>
      </c>
      <c r="AX18" s="109">
        <v>5.8823529411764701</v>
      </c>
    </row>
    <row r="19" spans="2:50" x14ac:dyDescent="0.25">
      <c r="B19" s="32" t="s">
        <v>91</v>
      </c>
      <c r="C19" s="6">
        <f>AVERAGE(C15:C18)</f>
        <v>0.80760814877529019</v>
      </c>
      <c r="D19" s="6">
        <f>AVERAGE(D15:D18)</f>
        <v>0.43858319565860215</v>
      </c>
      <c r="E19" s="6">
        <f t="shared" ref="E19:W19" si="7">AVERAGE(E15:E18)</f>
        <v>0.4430553947339303</v>
      </c>
      <c r="F19" s="6">
        <f t="shared" si="7"/>
        <v>0.87375398671983651</v>
      </c>
      <c r="G19" s="6">
        <f t="shared" si="7"/>
        <v>0.35410402852791178</v>
      </c>
      <c r="H19" s="6">
        <f t="shared" si="7"/>
        <v>0.37282004582301398</v>
      </c>
      <c r="I19" s="6">
        <f t="shared" si="7"/>
        <v>0.77625905492547731</v>
      </c>
      <c r="J19" s="6">
        <f t="shared" si="7"/>
        <v>0.45323918075364567</v>
      </c>
      <c r="K19" s="6">
        <f t="shared" si="7"/>
        <v>0.40934499402039437</v>
      </c>
      <c r="L19" s="6">
        <f t="shared" si="7"/>
        <v>0.84415103840526395</v>
      </c>
      <c r="M19" s="6">
        <f t="shared" si="7"/>
        <v>0.3940861958542009</v>
      </c>
      <c r="N19" s="6">
        <f t="shared" si="7"/>
        <v>0.41928043605203813</v>
      </c>
      <c r="O19" s="6">
        <f t="shared" si="7"/>
        <v>0.89317296643401722</v>
      </c>
      <c r="P19" s="6">
        <f t="shared" si="7"/>
        <v>0.59431404139446897</v>
      </c>
      <c r="Q19" s="6">
        <f t="shared" si="7"/>
        <v>0.52817710849549215</v>
      </c>
      <c r="R19" s="6">
        <f t="shared" si="7"/>
        <v>0.89628197418597488</v>
      </c>
      <c r="S19" s="6">
        <f t="shared" si="7"/>
        <v>0.74215789456114767</v>
      </c>
      <c r="T19" s="6">
        <f t="shared" si="7"/>
        <v>0.52299263012426911</v>
      </c>
      <c r="U19" s="6">
        <f t="shared" si="7"/>
        <v>0.82194163200904025</v>
      </c>
      <c r="V19" s="6">
        <f t="shared" si="7"/>
        <v>0.59495282375967484</v>
      </c>
      <c r="W19" s="98">
        <f t="shared" si="7"/>
        <v>0.45947465998205894</v>
      </c>
      <c r="Y19" s="112" t="s">
        <v>67</v>
      </c>
      <c r="Z19" s="106">
        <v>0.48026235879995144</v>
      </c>
      <c r="AA19" s="106">
        <v>0.46756953722822786</v>
      </c>
      <c r="AB19" s="106">
        <v>0.49307664277905988</v>
      </c>
      <c r="AC19" s="106">
        <v>0.45955301834082352</v>
      </c>
      <c r="AD19" s="106">
        <v>0.61132029636827401</v>
      </c>
      <c r="AE19" s="106">
        <v>0.60342523988825458</v>
      </c>
      <c r="AF19" s="106">
        <v>0.54979958702781484</v>
      </c>
      <c r="AG19" s="96">
        <f t="shared" si="3"/>
        <v>0.45955301834082352</v>
      </c>
      <c r="AH19" s="96" t="str">
        <f t="shared" si="0"/>
        <v>RNN</v>
      </c>
      <c r="AI19" s="96">
        <f t="shared" si="1"/>
        <v>0.61132029636827401</v>
      </c>
      <c r="AJ19" s="97" t="str">
        <f t="shared" si="2"/>
        <v>GB</v>
      </c>
      <c r="AL19" s="102" t="s">
        <v>63</v>
      </c>
      <c r="AM19" s="102" t="s">
        <v>3</v>
      </c>
      <c r="AN19" s="109">
        <v>55.849582172702</v>
      </c>
      <c r="AO19" s="102" t="s">
        <v>108</v>
      </c>
      <c r="AP19" s="109">
        <v>89.415041782729801</v>
      </c>
      <c r="AQ19" s="102" t="s">
        <v>2</v>
      </c>
      <c r="AR19" s="109">
        <v>17.931034482758601</v>
      </c>
      <c r="AS19" s="102" t="s">
        <v>108</v>
      </c>
      <c r="AT19" s="109">
        <v>72.068965517241395</v>
      </c>
      <c r="AU19" s="102" t="s">
        <v>3</v>
      </c>
      <c r="AV19" s="109">
        <v>60.7090103397341</v>
      </c>
      <c r="AW19" s="102" t="s">
        <v>107</v>
      </c>
      <c r="AX19" s="109">
        <v>87.168141592920307</v>
      </c>
    </row>
    <row r="20" spans="2:50" x14ac:dyDescent="0.25">
      <c r="B20" s="95" t="s">
        <v>64</v>
      </c>
      <c r="C20" s="96">
        <v>0.53904873752201998</v>
      </c>
      <c r="D20" s="96">
        <v>0.35183527305282003</v>
      </c>
      <c r="E20" s="96">
        <v>0.83680555555555558</v>
      </c>
      <c r="F20" s="96">
        <v>0.53963593658250142</v>
      </c>
      <c r="G20" s="96">
        <v>0.17726051924798567</v>
      </c>
      <c r="H20" s="96">
        <v>0.89084201388888884</v>
      </c>
      <c r="I20" s="96">
        <v>0.5654726952436876</v>
      </c>
      <c r="J20" s="96">
        <v>0.37242614145031333</v>
      </c>
      <c r="K20" s="96">
        <v>0.78493923611111116</v>
      </c>
      <c r="L20" s="96">
        <v>0.53552554315913092</v>
      </c>
      <c r="M20" s="96">
        <v>0.30796777081468218</v>
      </c>
      <c r="N20" s="96">
        <v>0.83658854166666663</v>
      </c>
      <c r="O20" s="96">
        <v>0.76805637110980618</v>
      </c>
      <c r="P20" s="96">
        <v>0.62757385854968661</v>
      </c>
      <c r="Q20" s="96">
        <v>0.85894097222222221</v>
      </c>
      <c r="R20" s="96">
        <v>0.77980035231943634</v>
      </c>
      <c r="S20" s="96">
        <v>0.62309758281110117</v>
      </c>
      <c r="T20" s="96">
        <v>0.865234375</v>
      </c>
      <c r="U20" s="96">
        <v>0.62889019377569</v>
      </c>
      <c r="V20" s="96">
        <v>0.41271262309758283</v>
      </c>
      <c r="W20" s="97">
        <v>0.84787326388888884</v>
      </c>
      <c r="Y20" s="112" t="s">
        <v>68</v>
      </c>
      <c r="Z20" s="106">
        <v>0.53061224489795922</v>
      </c>
      <c r="AA20" s="106">
        <v>0.55102040816326525</v>
      </c>
      <c r="AB20" s="106">
        <v>0</v>
      </c>
      <c r="AC20" s="106">
        <v>0</v>
      </c>
      <c r="AD20" s="106">
        <v>0.46938775510204084</v>
      </c>
      <c r="AE20" s="106">
        <v>2.0408163265306121E-2</v>
      </c>
      <c r="AF20" s="106">
        <v>0.22448979591836735</v>
      </c>
      <c r="AG20" s="96">
        <f t="shared" si="3"/>
        <v>0</v>
      </c>
      <c r="AH20" s="96" t="str">
        <f t="shared" si="0"/>
        <v>CNN</v>
      </c>
      <c r="AI20" s="96">
        <f t="shared" si="1"/>
        <v>0.55102040816326525</v>
      </c>
      <c r="AJ20" s="97" t="str">
        <f t="shared" si="2"/>
        <v>NB</v>
      </c>
      <c r="AL20" s="102" t="s">
        <v>70</v>
      </c>
      <c r="AM20" s="102" t="s">
        <v>3</v>
      </c>
      <c r="AN20" s="109">
        <v>70.647981486243296</v>
      </c>
      <c r="AO20" s="102" t="s">
        <v>107</v>
      </c>
      <c r="AP20" s="109">
        <v>81.923373617896601</v>
      </c>
      <c r="AQ20" s="102" t="s">
        <v>3</v>
      </c>
      <c r="AR20" s="109">
        <v>62.406788377474903</v>
      </c>
      <c r="AS20" s="102" t="s">
        <v>107</v>
      </c>
      <c r="AT20" s="109">
        <v>73.716465243850195</v>
      </c>
      <c r="AU20" s="102" t="s">
        <v>1</v>
      </c>
      <c r="AV20" s="109">
        <v>48.885746121539398</v>
      </c>
      <c r="AW20" s="102" t="s">
        <v>107</v>
      </c>
      <c r="AX20" s="109">
        <v>64.626724950715698</v>
      </c>
    </row>
    <row r="21" spans="2:50" x14ac:dyDescent="0.25">
      <c r="B21" s="95" t="s">
        <v>65</v>
      </c>
      <c r="C21" s="96">
        <v>0.72499253508509998</v>
      </c>
      <c r="D21" s="96">
        <v>0.40066225165562913</v>
      </c>
      <c r="E21" s="96">
        <v>0.70595482546201227</v>
      </c>
      <c r="F21" s="96">
        <v>0.85846521349656613</v>
      </c>
      <c r="G21" s="96">
        <v>0.25562913907284768</v>
      </c>
      <c r="H21" s="96">
        <v>0.43942505133470228</v>
      </c>
      <c r="I21" s="96">
        <v>0.69841743804120637</v>
      </c>
      <c r="J21" s="96">
        <v>0.30066225165562915</v>
      </c>
      <c r="K21" s="96">
        <v>0.79425051334702257</v>
      </c>
      <c r="L21" s="96">
        <v>0.74440131382502239</v>
      </c>
      <c r="M21" s="96">
        <v>0.35761589403973509</v>
      </c>
      <c r="N21" s="96">
        <v>0.65256673511293639</v>
      </c>
      <c r="O21" s="96">
        <v>0.82442520155270227</v>
      </c>
      <c r="P21" s="96">
        <v>0.69271523178807948</v>
      </c>
      <c r="Q21" s="96">
        <v>0.74620123203285416</v>
      </c>
      <c r="R21" s="96">
        <v>0.83666766198865328</v>
      </c>
      <c r="S21" s="96">
        <v>0.6748344370860927</v>
      </c>
      <c r="T21" s="96">
        <v>0.74127310061601648</v>
      </c>
      <c r="U21" s="96">
        <v>0.75574798447297697</v>
      </c>
      <c r="V21" s="96">
        <v>0.45761589403973507</v>
      </c>
      <c r="W21" s="97">
        <v>0.69486652977412733</v>
      </c>
      <c r="Y21" s="112" t="s">
        <v>69</v>
      </c>
      <c r="Z21" s="106">
        <v>0.77338129496402874</v>
      </c>
      <c r="AA21" s="106">
        <v>0.84172661870503596</v>
      </c>
      <c r="AB21" s="106">
        <v>0.98920863309352514</v>
      </c>
      <c r="AC21" s="106">
        <v>0.86330935251798557</v>
      </c>
      <c r="AD21" s="106">
        <v>0.9532374100719424</v>
      </c>
      <c r="AE21" s="106">
        <v>0.90647482014388492</v>
      </c>
      <c r="AF21" s="106">
        <v>0.78776978417266186</v>
      </c>
      <c r="AG21" s="96">
        <f t="shared" si="3"/>
        <v>0.77338129496402874</v>
      </c>
      <c r="AH21" s="96" t="str">
        <f t="shared" si="0"/>
        <v>SVM</v>
      </c>
      <c r="AI21" s="96">
        <f t="shared" si="1"/>
        <v>0.98920863309352514</v>
      </c>
      <c r="AJ21" s="97" t="str">
        <f t="shared" si="2"/>
        <v>CNN</v>
      </c>
      <c r="AL21" s="102" t="s">
        <v>71</v>
      </c>
      <c r="AM21" s="102" t="s">
        <v>1</v>
      </c>
      <c r="AN21" s="109">
        <v>81.794774706550498</v>
      </c>
      <c r="AO21" s="102" t="s">
        <v>2</v>
      </c>
      <c r="AP21" s="109">
        <v>93.876057049097597</v>
      </c>
      <c r="AQ21" s="102" t="s">
        <v>2</v>
      </c>
      <c r="AR21" s="109">
        <v>53.894000259168102</v>
      </c>
      <c r="AS21" s="102" t="s">
        <v>108</v>
      </c>
      <c r="AT21" s="109">
        <v>78.04198522742</v>
      </c>
      <c r="AU21" s="102" t="s">
        <v>2</v>
      </c>
      <c r="AV21" s="109">
        <v>33.456862362655201</v>
      </c>
      <c r="AW21" s="102" t="s">
        <v>107</v>
      </c>
      <c r="AX21" s="109">
        <v>59.475976854560798</v>
      </c>
    </row>
    <row r="22" spans="2:50" x14ac:dyDescent="0.25">
      <c r="B22" s="95" t="s">
        <v>66</v>
      </c>
      <c r="C22" s="96">
        <v>0.46</v>
      </c>
      <c r="D22" s="96">
        <v>0.20675105485232068</v>
      </c>
      <c r="E22" s="96">
        <v>0.8795518207282913</v>
      </c>
      <c r="F22" s="96">
        <v>0.39714285714285713</v>
      </c>
      <c r="G22" s="96">
        <v>0.13502109704641349</v>
      </c>
      <c r="H22" s="96">
        <v>0.91316526610644255</v>
      </c>
      <c r="I22" s="96">
        <v>0.46571428571428569</v>
      </c>
      <c r="J22" s="96">
        <v>0.1940928270042194</v>
      </c>
      <c r="K22" s="96">
        <v>0.82352941176470584</v>
      </c>
      <c r="L22" s="96">
        <v>0.50571428571428567</v>
      </c>
      <c r="M22" s="96">
        <v>0.19831223628691982</v>
      </c>
      <c r="N22" s="96">
        <v>0.834733893557423</v>
      </c>
      <c r="O22" s="96">
        <v>0.7371428571428571</v>
      </c>
      <c r="P22" s="96">
        <v>0.73839662447257381</v>
      </c>
      <c r="Q22" s="96">
        <v>0.84967320261437906</v>
      </c>
      <c r="R22" s="96">
        <v>0.67428571428571427</v>
      </c>
      <c r="S22" s="96">
        <v>0.61181434599156115</v>
      </c>
      <c r="T22" s="96">
        <v>0.87114845938375352</v>
      </c>
      <c r="U22" s="96">
        <v>0.53714285714285714</v>
      </c>
      <c r="V22" s="96">
        <v>0.45569620253164556</v>
      </c>
      <c r="W22" s="97">
        <v>0.84126984126984128</v>
      </c>
      <c r="AL22" s="102" t="s">
        <v>64</v>
      </c>
      <c r="AM22" s="102" t="s">
        <v>4</v>
      </c>
      <c r="AN22" s="109">
        <v>53.552554315913099</v>
      </c>
      <c r="AO22" s="102" t="s">
        <v>108</v>
      </c>
      <c r="AP22" s="109">
        <v>77.980035231943603</v>
      </c>
      <c r="AQ22" s="102" t="s">
        <v>2</v>
      </c>
      <c r="AR22" s="109">
        <v>17.7260519247986</v>
      </c>
      <c r="AS22" s="102" t="s">
        <v>107</v>
      </c>
      <c r="AT22" s="109">
        <v>62.757385854968703</v>
      </c>
      <c r="AU22" s="102" t="s">
        <v>3</v>
      </c>
      <c r="AV22" s="109">
        <v>78.4939236111111</v>
      </c>
      <c r="AW22" s="102" t="s">
        <v>2</v>
      </c>
      <c r="AX22" s="109">
        <v>89.0842013888889</v>
      </c>
    </row>
    <row r="23" spans="2:50" x14ac:dyDescent="0.25">
      <c r="B23" s="95" t="s">
        <v>67</v>
      </c>
      <c r="C23" s="96">
        <v>0.48026235879995144</v>
      </c>
      <c r="D23" s="96">
        <v>0.38642789820923656</v>
      </c>
      <c r="E23" s="96">
        <v>0.76237487625123745</v>
      </c>
      <c r="F23" s="96">
        <v>0.46756953722822786</v>
      </c>
      <c r="G23" s="96">
        <v>0.29431925284894184</v>
      </c>
      <c r="H23" s="96">
        <v>0.82367176328236713</v>
      </c>
      <c r="I23" s="96">
        <v>0.49307664277905988</v>
      </c>
      <c r="J23" s="96">
        <v>0.3580670036843458</v>
      </c>
      <c r="K23" s="96">
        <v>0.71854031459685408</v>
      </c>
      <c r="L23" s="96">
        <v>0.45955301834082352</v>
      </c>
      <c r="M23" s="96">
        <v>0.29663267929054921</v>
      </c>
      <c r="N23" s="96">
        <v>0.83005169948300517</v>
      </c>
      <c r="O23" s="96">
        <v>0.61132029636827401</v>
      </c>
      <c r="P23" s="96">
        <v>0.56790335018421734</v>
      </c>
      <c r="Q23" s="96">
        <v>0.76237487625123745</v>
      </c>
      <c r="R23" s="96">
        <v>0.60342523988825458</v>
      </c>
      <c r="S23" s="96">
        <v>0.56953131693942249</v>
      </c>
      <c r="T23" s="96">
        <v>0.75701242987570128</v>
      </c>
      <c r="U23" s="96">
        <v>0.54979958702781484</v>
      </c>
      <c r="V23" s="96">
        <v>0.42601319509896324</v>
      </c>
      <c r="W23" s="97">
        <v>0.75923990760092397</v>
      </c>
      <c r="AL23" s="102" t="s">
        <v>65</v>
      </c>
      <c r="AM23" s="102" t="s">
        <v>3</v>
      </c>
      <c r="AN23" s="109">
        <v>69.841743804120597</v>
      </c>
      <c r="AO23" s="102" t="s">
        <v>2</v>
      </c>
      <c r="AP23" s="109">
        <v>85.846521349656598</v>
      </c>
      <c r="AQ23" s="102" t="s">
        <v>2</v>
      </c>
      <c r="AR23" s="109">
        <v>25.562913907284798</v>
      </c>
      <c r="AS23" s="102" t="s">
        <v>107</v>
      </c>
      <c r="AT23" s="109">
        <v>69.271523178807996</v>
      </c>
      <c r="AU23" s="102" t="s">
        <v>2</v>
      </c>
      <c r="AV23" s="109">
        <v>43.942505133470199</v>
      </c>
      <c r="AW23" s="102" t="s">
        <v>3</v>
      </c>
      <c r="AX23" s="109">
        <v>79.425051334702303</v>
      </c>
    </row>
    <row r="24" spans="2:50" x14ac:dyDescent="0.25">
      <c r="B24" s="95" t="s">
        <v>68</v>
      </c>
      <c r="C24" s="96">
        <v>0.53061224489795922</v>
      </c>
      <c r="D24" s="96">
        <v>0.88785046728971961</v>
      </c>
      <c r="E24" s="96">
        <v>0</v>
      </c>
      <c r="F24" s="96">
        <v>0.55102040816326525</v>
      </c>
      <c r="G24" s="96">
        <v>0.87850467289719625</v>
      </c>
      <c r="H24" s="96">
        <v>0</v>
      </c>
      <c r="I24" s="96">
        <v>0</v>
      </c>
      <c r="J24" s="96">
        <v>1</v>
      </c>
      <c r="K24" s="96">
        <v>0</v>
      </c>
      <c r="L24" s="96">
        <v>0</v>
      </c>
      <c r="M24" s="96">
        <v>1</v>
      </c>
      <c r="N24" s="96">
        <v>0</v>
      </c>
      <c r="O24" s="96">
        <v>0.46938775510204084</v>
      </c>
      <c r="P24" s="96">
        <v>0.92523364485981308</v>
      </c>
      <c r="Q24" s="96">
        <v>0</v>
      </c>
      <c r="R24" s="96">
        <v>2.0408163265306121E-2</v>
      </c>
      <c r="S24" s="96">
        <v>1</v>
      </c>
      <c r="T24" s="96">
        <v>0</v>
      </c>
      <c r="U24" s="96">
        <v>0.22448979591836735</v>
      </c>
      <c r="V24" s="96">
        <v>0.94392523364485981</v>
      </c>
      <c r="W24" s="97">
        <v>0</v>
      </c>
      <c r="Y24" s="115" t="s">
        <v>0</v>
      </c>
      <c r="Z24" s="120" t="s">
        <v>1</v>
      </c>
      <c r="AA24" s="120" t="s">
        <v>2</v>
      </c>
      <c r="AB24" s="120" t="s">
        <v>3</v>
      </c>
      <c r="AC24" s="120" t="s">
        <v>4</v>
      </c>
      <c r="AD24" s="120" t="s">
        <v>107</v>
      </c>
      <c r="AE24" s="120" t="s">
        <v>108</v>
      </c>
      <c r="AF24" s="120" t="s">
        <v>109</v>
      </c>
      <c r="AG24" s="120" t="s">
        <v>116</v>
      </c>
      <c r="AH24" s="120" t="s">
        <v>117</v>
      </c>
      <c r="AI24" s="120" t="s">
        <v>118</v>
      </c>
      <c r="AJ24" s="121" t="s">
        <v>119</v>
      </c>
      <c r="AL24" s="102" t="s">
        <v>66</v>
      </c>
      <c r="AM24" s="102" t="s">
        <v>2</v>
      </c>
      <c r="AN24" s="109">
        <v>39.714285714285701</v>
      </c>
      <c r="AO24" s="102" t="s">
        <v>107</v>
      </c>
      <c r="AP24" s="109">
        <v>73.714285714285694</v>
      </c>
      <c r="AQ24" s="102" t="s">
        <v>2</v>
      </c>
      <c r="AR24" s="109">
        <v>13.502109704641301</v>
      </c>
      <c r="AS24" s="102" t="s">
        <v>107</v>
      </c>
      <c r="AT24" s="109">
        <v>73.839662447257396</v>
      </c>
      <c r="AU24" s="102" t="s">
        <v>3</v>
      </c>
      <c r="AV24" s="109">
        <v>82.352941176470594</v>
      </c>
      <c r="AW24" s="102" t="s">
        <v>2</v>
      </c>
      <c r="AX24" s="109">
        <v>91.316526610644303</v>
      </c>
    </row>
    <row r="25" spans="2:50" x14ac:dyDescent="0.25">
      <c r="B25" s="95" t="s">
        <v>69</v>
      </c>
      <c r="C25" s="96">
        <v>0.77338129496402874</v>
      </c>
      <c r="D25" s="96">
        <v>0.41578947368421054</v>
      </c>
      <c r="E25" s="96">
        <v>4.5454545454545456E-2</v>
      </c>
      <c r="F25" s="96">
        <v>0.84172661870503596</v>
      </c>
      <c r="G25" s="96">
        <v>0.4</v>
      </c>
      <c r="H25" s="96">
        <v>0</v>
      </c>
      <c r="I25" s="96">
        <v>0.98920863309352514</v>
      </c>
      <c r="J25" s="96">
        <v>3.1578947368421054E-2</v>
      </c>
      <c r="K25" s="96">
        <v>0</v>
      </c>
      <c r="L25" s="96">
        <v>0.86330935251798557</v>
      </c>
      <c r="M25" s="96">
        <v>0.28421052631578947</v>
      </c>
      <c r="N25" s="96">
        <v>0</v>
      </c>
      <c r="O25" s="96">
        <v>0.9532374100719424</v>
      </c>
      <c r="P25" s="96">
        <v>0.64736842105263159</v>
      </c>
      <c r="Q25" s="96">
        <v>0</v>
      </c>
      <c r="R25" s="96">
        <v>0.90647482014388492</v>
      </c>
      <c r="S25" s="96">
        <v>0.87894736842105259</v>
      </c>
      <c r="T25" s="96">
        <v>0</v>
      </c>
      <c r="U25" s="96">
        <v>0.78776978417266186</v>
      </c>
      <c r="V25" s="96">
        <v>0.63684210526315788</v>
      </c>
      <c r="W25" s="97">
        <v>0</v>
      </c>
      <c r="Y25" s="111"/>
      <c r="Z25" s="105" t="s">
        <v>87</v>
      </c>
      <c r="AA25" s="105" t="s">
        <v>87</v>
      </c>
      <c r="AB25" s="105" t="s">
        <v>87</v>
      </c>
      <c r="AC25" s="105" t="s">
        <v>87</v>
      </c>
      <c r="AD25" s="105" t="s">
        <v>87</v>
      </c>
      <c r="AE25" s="105" t="s">
        <v>87</v>
      </c>
      <c r="AF25" s="105" t="s">
        <v>87</v>
      </c>
      <c r="AG25" s="105" t="s">
        <v>87</v>
      </c>
      <c r="AH25" s="105" t="s">
        <v>87</v>
      </c>
      <c r="AI25" s="105" t="s">
        <v>87</v>
      </c>
      <c r="AJ25" s="114" t="s">
        <v>87</v>
      </c>
      <c r="AL25" s="102" t="s">
        <v>67</v>
      </c>
      <c r="AM25" s="102" t="s">
        <v>4</v>
      </c>
      <c r="AN25" s="109">
        <v>45.955301834082299</v>
      </c>
      <c r="AO25" s="102" t="s">
        <v>107</v>
      </c>
      <c r="AP25" s="109">
        <v>61.132029636827397</v>
      </c>
      <c r="AQ25" s="102" t="s">
        <v>2</v>
      </c>
      <c r="AR25" s="109">
        <v>29.431925284894199</v>
      </c>
      <c r="AS25" s="102" t="s">
        <v>108</v>
      </c>
      <c r="AT25" s="109">
        <v>56.953131693942197</v>
      </c>
      <c r="AU25" s="102" t="s">
        <v>3</v>
      </c>
      <c r="AV25" s="109">
        <v>71.854031459685402</v>
      </c>
      <c r="AW25" s="102" t="s">
        <v>4</v>
      </c>
      <c r="AX25" s="109">
        <v>83.005169948300505</v>
      </c>
    </row>
    <row r="26" spans="2:50" x14ac:dyDescent="0.25">
      <c r="B26" s="99" t="s">
        <v>92</v>
      </c>
      <c r="C26" s="100">
        <f>AVERAGE(C20:C25)</f>
        <v>0.58471619521150997</v>
      </c>
      <c r="D26" s="100">
        <f>AVERAGE(D20:D25)</f>
        <v>0.44155273645732279</v>
      </c>
      <c r="E26" s="100">
        <f t="shared" ref="E26:W26" si="8">AVERAGE(E20:E25)</f>
        <v>0.53835693724194023</v>
      </c>
      <c r="F26" s="100">
        <f t="shared" si="8"/>
        <v>0.60926009521974234</v>
      </c>
      <c r="G26" s="100">
        <f t="shared" si="8"/>
        <v>0.35678911351889747</v>
      </c>
      <c r="H26" s="100">
        <f t="shared" si="8"/>
        <v>0.5111840157687334</v>
      </c>
      <c r="I26" s="100">
        <f t="shared" si="8"/>
        <v>0.53531494914529409</v>
      </c>
      <c r="J26" s="100">
        <f t="shared" si="8"/>
        <v>0.3761378618604882</v>
      </c>
      <c r="K26" s="100">
        <f t="shared" si="8"/>
        <v>0.52020991263661565</v>
      </c>
      <c r="L26" s="100">
        <f t="shared" si="8"/>
        <v>0.51808391892620798</v>
      </c>
      <c r="M26" s="100">
        <f t="shared" si="8"/>
        <v>0.40745651779127928</v>
      </c>
      <c r="N26" s="100">
        <f t="shared" si="8"/>
        <v>0.52565681163667188</v>
      </c>
      <c r="O26" s="100">
        <f t="shared" si="8"/>
        <v>0.72726164855793707</v>
      </c>
      <c r="P26" s="100">
        <f t="shared" si="8"/>
        <v>0.6998651884845003</v>
      </c>
      <c r="Q26" s="100">
        <f t="shared" si="8"/>
        <v>0.53619838052011548</v>
      </c>
      <c r="R26" s="100">
        <f t="shared" si="8"/>
        <v>0.63684365864854164</v>
      </c>
      <c r="S26" s="100">
        <f t="shared" si="8"/>
        <v>0.72637084187487178</v>
      </c>
      <c r="T26" s="100">
        <f t="shared" si="8"/>
        <v>0.53911139414591192</v>
      </c>
      <c r="U26" s="100">
        <f t="shared" si="8"/>
        <v>0.58064003375172801</v>
      </c>
      <c r="V26" s="100">
        <f t="shared" si="8"/>
        <v>0.55546754227932404</v>
      </c>
      <c r="W26" s="101">
        <f t="shared" si="8"/>
        <v>0.52387492375563027</v>
      </c>
      <c r="Y26" s="112" t="s">
        <v>53</v>
      </c>
      <c r="Z26" s="106">
        <v>0.39325842696629215</v>
      </c>
      <c r="AA26" s="106">
        <v>0.47191011235955055</v>
      </c>
      <c r="AB26" s="106">
        <v>0</v>
      </c>
      <c r="AC26" s="106">
        <v>0.3146067415730337</v>
      </c>
      <c r="AD26" s="106">
        <v>0.4157303370786517</v>
      </c>
      <c r="AE26" s="106">
        <v>0.14606741573033707</v>
      </c>
      <c r="AF26" s="106">
        <v>0.1348314606741573</v>
      </c>
      <c r="AG26" s="96">
        <f>MIN(Z26:AF26)</f>
        <v>0</v>
      </c>
      <c r="AH26" s="96" t="str">
        <f>INDEX($Z$24:$AF$24,1,MATCH(AG26,Z26:AF26,0))</f>
        <v>CNN</v>
      </c>
      <c r="AI26" s="96">
        <f>MAX(Z26:AF26)</f>
        <v>0.47191011235955055</v>
      </c>
      <c r="AJ26" s="97" t="str">
        <f>INDEX($Z$24:$AF$24,1,MATCH(AI26,Z26:AF26,0))</f>
        <v>NB</v>
      </c>
      <c r="AL26" s="102" t="s">
        <v>68</v>
      </c>
      <c r="AM26" s="102" t="s">
        <v>111</v>
      </c>
      <c r="AN26" s="109">
        <v>0</v>
      </c>
      <c r="AO26" s="102" t="s">
        <v>2</v>
      </c>
      <c r="AP26" s="109">
        <v>55.1020408163265</v>
      </c>
      <c r="AQ26" s="102" t="s">
        <v>2</v>
      </c>
      <c r="AR26" s="109">
        <v>87.850467289719603</v>
      </c>
      <c r="AS26" s="102" t="s">
        <v>121</v>
      </c>
      <c r="AT26" s="109">
        <v>100</v>
      </c>
      <c r="AU26" s="102" t="s">
        <v>124</v>
      </c>
      <c r="AV26" s="109">
        <v>0</v>
      </c>
      <c r="AW26" s="102" t="s">
        <v>1</v>
      </c>
      <c r="AX26" s="109">
        <v>0</v>
      </c>
    </row>
    <row r="27" spans="2:50" x14ac:dyDescent="0.25">
      <c r="Y27" s="112" t="s">
        <v>54</v>
      </c>
      <c r="Z27" s="106">
        <v>0.5243243243243243</v>
      </c>
      <c r="AA27" s="106">
        <v>0.86486486486486491</v>
      </c>
      <c r="AB27" s="106">
        <v>0.84594594594594597</v>
      </c>
      <c r="AC27" s="106">
        <v>0.84324324324324329</v>
      </c>
      <c r="AD27" s="106">
        <v>0.81621621621621621</v>
      </c>
      <c r="AE27" s="106">
        <v>0.9</v>
      </c>
      <c r="AF27" s="106">
        <v>0.72972972972972971</v>
      </c>
      <c r="AG27" s="96">
        <f t="shared" ref="AG27:AG43" si="9">MIN(Z27:AF27)</f>
        <v>0.5243243243243243</v>
      </c>
      <c r="AH27" s="96" t="str">
        <f t="shared" ref="AH27:AH43" si="10">INDEX($Z$24:$AF$24,1,MATCH(AG27,Z27:AF27,0))</f>
        <v>SVM</v>
      </c>
      <c r="AI27" s="96">
        <f t="shared" ref="AI27:AI43" si="11">MAX(Z27:AF27)</f>
        <v>0.9</v>
      </c>
      <c r="AJ27" s="97" t="str">
        <f t="shared" ref="AJ27:AJ43" si="12">INDEX($Z$24:$AF$24,1,MATCH(AI27,Z27:AF27,0))</f>
        <v>GE</v>
      </c>
      <c r="AL27" s="102" t="s">
        <v>69</v>
      </c>
      <c r="AM27" s="102" t="s">
        <v>1</v>
      </c>
      <c r="AN27" s="109">
        <v>77.3381294964029</v>
      </c>
      <c r="AO27" s="102" t="s">
        <v>3</v>
      </c>
      <c r="AP27" s="109">
        <v>98.920863309352498</v>
      </c>
      <c r="AQ27" s="102" t="s">
        <v>3</v>
      </c>
      <c r="AR27" s="109">
        <v>3.1578947368421102</v>
      </c>
      <c r="AS27" s="102" t="s">
        <v>108</v>
      </c>
      <c r="AT27" s="109">
        <v>87.894736842105303</v>
      </c>
      <c r="AU27" s="102" t="s">
        <v>125</v>
      </c>
      <c r="AV27" s="109">
        <v>0</v>
      </c>
      <c r="AW27" s="102" t="s">
        <v>1</v>
      </c>
      <c r="AX27" s="109">
        <v>4.5454545454545503</v>
      </c>
    </row>
    <row r="28" spans="2:50" x14ac:dyDescent="0.25">
      <c r="Y28" s="113" t="s">
        <v>56</v>
      </c>
      <c r="Z28" s="107">
        <v>0.71818181818181814</v>
      </c>
      <c r="AA28" s="107">
        <v>0.69090909090909092</v>
      </c>
      <c r="AB28" s="107">
        <v>1</v>
      </c>
      <c r="AC28" s="107">
        <v>0.8</v>
      </c>
      <c r="AD28" s="107">
        <v>0.83636363636363631</v>
      </c>
      <c r="AE28" s="107">
        <v>0.9</v>
      </c>
      <c r="AF28" s="107">
        <v>0.5636363636363636</v>
      </c>
      <c r="AG28" s="6">
        <f t="shared" si="9"/>
        <v>0.5636363636363636</v>
      </c>
      <c r="AH28" s="6" t="str">
        <f t="shared" si="10"/>
        <v>BBMUS</v>
      </c>
      <c r="AI28" s="6">
        <f t="shared" si="11"/>
        <v>1</v>
      </c>
      <c r="AJ28" s="98" t="str">
        <f t="shared" si="12"/>
        <v>CNN</v>
      </c>
    </row>
    <row r="29" spans="2:50" x14ac:dyDescent="0.25">
      <c r="Y29" s="113" t="s">
        <v>57</v>
      </c>
      <c r="Z29" s="107">
        <v>0.54552054595614929</v>
      </c>
      <c r="AA29" s="107">
        <v>0.52490198925511833</v>
      </c>
      <c r="AB29" s="107">
        <v>0.54392333381733704</v>
      </c>
      <c r="AC29" s="107">
        <v>0.47146798315667199</v>
      </c>
      <c r="AD29" s="107">
        <v>0.78321475243211847</v>
      </c>
      <c r="AE29" s="107">
        <v>0.7752286917380572</v>
      </c>
      <c r="AF29" s="107">
        <v>0.55800784085959054</v>
      </c>
      <c r="AG29" s="6">
        <f t="shared" si="9"/>
        <v>0.47146798315667199</v>
      </c>
      <c r="AH29" s="6" t="str">
        <f t="shared" si="10"/>
        <v>RNN</v>
      </c>
      <c r="AI29" s="6">
        <f t="shared" si="11"/>
        <v>0.78321475243211847</v>
      </c>
      <c r="AJ29" s="98" t="str">
        <f t="shared" si="12"/>
        <v>GB</v>
      </c>
    </row>
    <row r="30" spans="2:50" x14ac:dyDescent="0.25">
      <c r="B30" s="103" t="s">
        <v>0</v>
      </c>
      <c r="C30" s="154" t="s">
        <v>1</v>
      </c>
      <c r="D30" s="157"/>
      <c r="E30" s="155"/>
      <c r="F30" s="154" t="s">
        <v>2</v>
      </c>
      <c r="G30" s="157"/>
      <c r="H30" s="155"/>
      <c r="I30" s="154" t="s">
        <v>3</v>
      </c>
      <c r="J30" s="157"/>
      <c r="K30" s="155"/>
      <c r="L30" s="154" t="s">
        <v>4</v>
      </c>
      <c r="M30" s="157"/>
      <c r="N30" s="155"/>
      <c r="O30" s="154" t="s">
        <v>107</v>
      </c>
      <c r="P30" s="157"/>
      <c r="Q30" s="155"/>
      <c r="R30" s="154" t="s">
        <v>108</v>
      </c>
      <c r="S30" s="157"/>
      <c r="T30" s="155"/>
      <c r="U30" s="154" t="s">
        <v>109</v>
      </c>
      <c r="V30" s="157"/>
      <c r="W30" s="155"/>
      <c r="Y30" s="113" t="s">
        <v>58</v>
      </c>
      <c r="Z30" s="107">
        <v>0.4126315789473684</v>
      </c>
      <c r="AA30" s="107">
        <v>0.4863157894736842</v>
      </c>
      <c r="AB30" s="107">
        <v>0.33052631578947367</v>
      </c>
      <c r="AC30" s="107">
        <v>0.42947368421052634</v>
      </c>
      <c r="AD30" s="107">
        <v>0.74947368421052629</v>
      </c>
      <c r="AE30" s="107">
        <v>0.76421052631578945</v>
      </c>
      <c r="AF30" s="107">
        <v>0.6021052631578947</v>
      </c>
      <c r="AG30" s="6">
        <f t="shared" si="9"/>
        <v>0.33052631578947367</v>
      </c>
      <c r="AH30" s="6" t="str">
        <f t="shared" si="10"/>
        <v>CNN</v>
      </c>
      <c r="AI30" s="6">
        <f t="shared" si="11"/>
        <v>0.76421052631578945</v>
      </c>
      <c r="AJ30" s="98" t="str">
        <f t="shared" si="12"/>
        <v>GE</v>
      </c>
    </row>
    <row r="31" spans="2:50" x14ac:dyDescent="0.25">
      <c r="B31" s="105"/>
      <c r="C31" s="105" t="s">
        <v>86</v>
      </c>
      <c r="D31" s="105" t="s">
        <v>87</v>
      </c>
      <c r="E31" s="105" t="s">
        <v>106</v>
      </c>
      <c r="F31" s="105" t="s">
        <v>86</v>
      </c>
      <c r="G31" s="105" t="s">
        <v>87</v>
      </c>
      <c r="H31" s="105" t="s">
        <v>106</v>
      </c>
      <c r="I31" s="105" t="s">
        <v>86</v>
      </c>
      <c r="J31" s="105" t="s">
        <v>87</v>
      </c>
      <c r="K31" s="105" t="s">
        <v>106</v>
      </c>
      <c r="L31" s="105" t="s">
        <v>86</v>
      </c>
      <c r="M31" s="105" t="s">
        <v>87</v>
      </c>
      <c r="N31" s="105" t="s">
        <v>106</v>
      </c>
      <c r="O31" s="105" t="s">
        <v>86</v>
      </c>
      <c r="P31" s="105" t="s">
        <v>87</v>
      </c>
      <c r="Q31" s="105" t="s">
        <v>106</v>
      </c>
      <c r="R31" s="105" t="s">
        <v>86</v>
      </c>
      <c r="S31" s="105" t="s">
        <v>87</v>
      </c>
      <c r="T31" s="105" t="s">
        <v>106</v>
      </c>
      <c r="U31" s="105" t="s">
        <v>86</v>
      </c>
      <c r="V31" s="105" t="s">
        <v>87</v>
      </c>
      <c r="W31" s="105" t="s">
        <v>106</v>
      </c>
      <c r="Y31" s="112" t="s">
        <v>59</v>
      </c>
      <c r="Z31" s="106">
        <v>0.32783505154639175</v>
      </c>
      <c r="AA31" s="106">
        <v>0.25773195876288657</v>
      </c>
      <c r="AB31" s="106">
        <v>0.40412371134020619</v>
      </c>
      <c r="AC31" s="106">
        <v>0.34432989690721649</v>
      </c>
      <c r="AD31" s="106">
        <v>0.77113402061855674</v>
      </c>
      <c r="AE31" s="106">
        <v>0.75463917525773194</v>
      </c>
      <c r="AF31" s="106">
        <v>0.45773195876288658</v>
      </c>
      <c r="AG31" s="96">
        <f t="shared" si="9"/>
        <v>0.25773195876288657</v>
      </c>
      <c r="AH31" s="96" t="str">
        <f t="shared" si="10"/>
        <v>NB</v>
      </c>
      <c r="AI31" s="96">
        <f t="shared" si="11"/>
        <v>0.77113402061855674</v>
      </c>
      <c r="AJ31" s="97" t="str">
        <f t="shared" si="12"/>
        <v>GB</v>
      </c>
    </row>
    <row r="32" spans="2:50" x14ac:dyDescent="0.25">
      <c r="B32" s="106" t="s">
        <v>93</v>
      </c>
      <c r="C32" s="108">
        <v>20.1363557408372</v>
      </c>
      <c r="D32" s="108">
        <v>45.879137564530801</v>
      </c>
      <c r="E32" s="108">
        <v>53.274682306940399</v>
      </c>
      <c r="F32" s="108">
        <v>14.5344797637659</v>
      </c>
      <c r="G32" s="108">
        <v>66.838748861220793</v>
      </c>
      <c r="H32" s="108">
        <v>26.515151515151501</v>
      </c>
      <c r="I32" s="108">
        <v>0</v>
      </c>
      <c r="J32" s="108">
        <v>42.297297297297298</v>
      </c>
      <c r="K32" s="108">
        <v>80.254154447702803</v>
      </c>
      <c r="L32" s="108">
        <v>1.48514851485149</v>
      </c>
      <c r="M32" s="108">
        <v>57.892499240813898</v>
      </c>
      <c r="N32" s="108">
        <v>61.669110459433</v>
      </c>
      <c r="O32" s="108">
        <v>25.516762202536</v>
      </c>
      <c r="P32" s="108">
        <v>61.597327664743403</v>
      </c>
      <c r="Q32" s="108">
        <v>58.162267839687203</v>
      </c>
      <c r="R32" s="108">
        <v>19.1940246656245</v>
      </c>
      <c r="S32" s="108">
        <v>52.303370786516901</v>
      </c>
      <c r="T32" s="108">
        <v>66.324535679374407</v>
      </c>
      <c r="U32" s="108">
        <v>17.235539343408</v>
      </c>
      <c r="V32" s="108">
        <v>43.2280595201943</v>
      </c>
      <c r="W32" s="108">
        <v>68.633919843597297</v>
      </c>
      <c r="Y32" s="112" t="s">
        <v>60</v>
      </c>
      <c r="Z32" s="106">
        <v>7.8947368421052627E-2</v>
      </c>
      <c r="AA32" s="106">
        <v>0</v>
      </c>
      <c r="AB32" s="106">
        <v>0</v>
      </c>
      <c r="AC32" s="106">
        <v>0</v>
      </c>
      <c r="AD32" s="106">
        <v>0.13157894736842105</v>
      </c>
      <c r="AE32" s="106">
        <v>0</v>
      </c>
      <c r="AF32" s="106">
        <v>0</v>
      </c>
      <c r="AG32" s="96">
        <f t="shared" si="9"/>
        <v>0</v>
      </c>
      <c r="AH32" s="96" t="str">
        <f t="shared" si="10"/>
        <v>NB</v>
      </c>
      <c r="AI32" s="96">
        <f t="shared" si="11"/>
        <v>0.13157894736842105</v>
      </c>
      <c r="AJ32" s="97" t="str">
        <f t="shared" si="12"/>
        <v>GB</v>
      </c>
    </row>
    <row r="33" spans="2:36" x14ac:dyDescent="0.25">
      <c r="B33" s="107" t="s">
        <v>94</v>
      </c>
      <c r="C33" s="7">
        <v>32.0631627072746</v>
      </c>
      <c r="D33" s="7">
        <v>55.877798102844501</v>
      </c>
      <c r="E33" s="7">
        <v>61.755612176086302</v>
      </c>
      <c r="F33" s="7">
        <v>24.427550517335799</v>
      </c>
      <c r="G33" s="7">
        <v>56.737562321263098</v>
      </c>
      <c r="H33" s="7">
        <v>63.020782968444301</v>
      </c>
      <c r="I33" s="7">
        <v>21.312398931136698</v>
      </c>
      <c r="J33" s="7">
        <v>62.481654986893702</v>
      </c>
      <c r="K33" s="7">
        <v>50.447196507939701</v>
      </c>
      <c r="L33" s="7">
        <v>19.005277235596001</v>
      </c>
      <c r="M33" s="7">
        <v>56.698055578906597</v>
      </c>
      <c r="N33" s="7">
        <v>53.511059223628003</v>
      </c>
      <c r="O33" s="7">
        <v>65.887091583677304</v>
      </c>
      <c r="P33" s="7">
        <v>78.968402433542707</v>
      </c>
      <c r="Q33" s="7">
        <v>71.923530696499498</v>
      </c>
      <c r="R33" s="7">
        <v>50.203166307378403</v>
      </c>
      <c r="S33" s="7">
        <v>81.314640601794906</v>
      </c>
      <c r="T33" s="7">
        <v>73.419889418599297</v>
      </c>
      <c r="U33" s="7">
        <v>43.118154221093299</v>
      </c>
      <c r="V33" s="7">
        <v>57.458315588461602</v>
      </c>
      <c r="W33" s="7">
        <v>67.182152273157598</v>
      </c>
      <c r="Y33" s="112" t="s">
        <v>61</v>
      </c>
      <c r="Z33" s="106">
        <v>0.48120300751879697</v>
      </c>
      <c r="AA33" s="106">
        <v>0.53320802005012535</v>
      </c>
      <c r="AB33" s="106">
        <v>0.51378446115288223</v>
      </c>
      <c r="AC33" s="106">
        <v>0.52443609022556392</v>
      </c>
      <c r="AD33" s="106">
        <v>0.65977443609022557</v>
      </c>
      <c r="AE33" s="106">
        <v>0.67105263157894735</v>
      </c>
      <c r="AF33" s="106">
        <v>0.57017543859649122</v>
      </c>
      <c r="AG33" s="96">
        <f t="shared" si="9"/>
        <v>0.48120300751879697</v>
      </c>
      <c r="AH33" s="96" t="str">
        <f t="shared" si="10"/>
        <v>SVM</v>
      </c>
      <c r="AI33" s="96">
        <f t="shared" si="11"/>
        <v>0.67105263157894735</v>
      </c>
      <c r="AJ33" s="97" t="str">
        <f t="shared" si="12"/>
        <v>GE</v>
      </c>
    </row>
    <row r="34" spans="2:36" x14ac:dyDescent="0.25">
      <c r="B34" s="106" t="s">
        <v>95</v>
      </c>
      <c r="C34" s="108">
        <v>18.899531220833399</v>
      </c>
      <c r="D34" s="108">
        <v>29.5995142495414</v>
      </c>
      <c r="E34" s="108">
        <v>82.168247472580305</v>
      </c>
      <c r="F34" s="108">
        <v>9.6016961986975602</v>
      </c>
      <c r="G34" s="108">
        <v>26.364665960433701</v>
      </c>
      <c r="H34" s="108">
        <v>87.672217538644603</v>
      </c>
      <c r="I34" s="108">
        <v>8.0645161290322598</v>
      </c>
      <c r="J34" s="108">
        <v>30.5969390831029</v>
      </c>
      <c r="K34" s="108">
        <v>83.682270536932705</v>
      </c>
      <c r="L34" s="108">
        <v>13.3651370589126</v>
      </c>
      <c r="M34" s="108">
        <v>28.958866237759299</v>
      </c>
      <c r="N34" s="108">
        <v>80.248137424223501</v>
      </c>
      <c r="O34" s="108">
        <v>49.0359092120448</v>
      </c>
      <c r="P34" s="108">
        <v>52.082913469240097</v>
      </c>
      <c r="Q34" s="108">
        <v>85.956223135776398</v>
      </c>
      <c r="R34" s="108">
        <v>43.8843865896051</v>
      </c>
      <c r="S34" s="108">
        <v>47.523060227889303</v>
      </c>
      <c r="T34" s="108">
        <v>87.549246016670097</v>
      </c>
      <c r="U34" s="108">
        <v>41.722108930988597</v>
      </c>
      <c r="V34" s="108">
        <v>34.263579911979299</v>
      </c>
      <c r="W34" s="108">
        <v>81.0990370009944</v>
      </c>
      <c r="Y34" s="113" t="s">
        <v>62</v>
      </c>
      <c r="Z34" s="107">
        <v>0.08</v>
      </c>
      <c r="AA34" s="107">
        <v>0</v>
      </c>
      <c r="AB34" s="107">
        <v>0</v>
      </c>
      <c r="AC34" s="107">
        <v>0.02</v>
      </c>
      <c r="AD34" s="107">
        <v>0.2</v>
      </c>
      <c r="AE34" s="107">
        <v>0.74</v>
      </c>
      <c r="AF34" s="107">
        <v>0.66</v>
      </c>
      <c r="AG34" s="6">
        <f t="shared" si="9"/>
        <v>0</v>
      </c>
      <c r="AH34" s="6" t="str">
        <f t="shared" si="10"/>
        <v>NB</v>
      </c>
      <c r="AI34" s="6">
        <f t="shared" si="11"/>
        <v>0.74</v>
      </c>
      <c r="AJ34" s="98" t="str">
        <f t="shared" si="12"/>
        <v>GE</v>
      </c>
    </row>
    <row r="35" spans="2:36" x14ac:dyDescent="0.25">
      <c r="B35" s="107" t="s">
        <v>96</v>
      </c>
      <c r="C35" s="7">
        <v>80.760814877529</v>
      </c>
      <c r="D35" s="7">
        <v>43.858319565860199</v>
      </c>
      <c r="E35" s="7">
        <v>44.305539473392997</v>
      </c>
      <c r="F35" s="7">
        <v>87.375398671983604</v>
      </c>
      <c r="G35" s="7">
        <v>35.410402852791201</v>
      </c>
      <c r="H35" s="7">
        <v>37.282004582301397</v>
      </c>
      <c r="I35" s="7">
        <v>77.625905492547702</v>
      </c>
      <c r="J35" s="7">
        <v>45.323918075364602</v>
      </c>
      <c r="K35" s="7">
        <v>40.9344994020394</v>
      </c>
      <c r="L35" s="7">
        <v>84.415103840526399</v>
      </c>
      <c r="M35" s="7">
        <v>39.408619585420098</v>
      </c>
      <c r="N35" s="7">
        <v>41.928043605203797</v>
      </c>
      <c r="O35" s="7">
        <v>89.317296643401704</v>
      </c>
      <c r="P35" s="7">
        <v>59.431404139446897</v>
      </c>
      <c r="Q35" s="7">
        <v>52.817710849549201</v>
      </c>
      <c r="R35" s="7">
        <v>89.628197418597495</v>
      </c>
      <c r="S35" s="7">
        <v>74.215789456114805</v>
      </c>
      <c r="T35" s="7">
        <v>52.299263012426898</v>
      </c>
      <c r="U35" s="7">
        <v>82.194163200904001</v>
      </c>
      <c r="V35" s="7">
        <v>59.495282375967498</v>
      </c>
      <c r="W35" s="7">
        <v>45.947465998205899</v>
      </c>
      <c r="Y35" s="113" t="s">
        <v>63</v>
      </c>
      <c r="Z35" s="107">
        <v>0.3413793103448276</v>
      </c>
      <c r="AA35" s="107">
        <v>0.1793103448275862</v>
      </c>
      <c r="AB35" s="107">
        <v>0.55172413793103448</v>
      </c>
      <c r="AC35" s="107">
        <v>0.25172413793103449</v>
      </c>
      <c r="AD35" s="107">
        <v>0.66206896551724137</v>
      </c>
      <c r="AE35" s="107">
        <v>0.72068965517241379</v>
      </c>
      <c r="AF35" s="107">
        <v>0.41379310344827586</v>
      </c>
      <c r="AG35" s="6">
        <f t="shared" si="9"/>
        <v>0.1793103448275862</v>
      </c>
      <c r="AH35" s="6" t="str">
        <f t="shared" si="10"/>
        <v>NB</v>
      </c>
      <c r="AI35" s="6">
        <f t="shared" si="11"/>
        <v>0.72068965517241379</v>
      </c>
      <c r="AJ35" s="98" t="str">
        <f t="shared" si="12"/>
        <v>GE</v>
      </c>
    </row>
    <row r="36" spans="2:36" x14ac:dyDescent="0.25">
      <c r="B36" s="106" t="s">
        <v>97</v>
      </c>
      <c r="C36" s="108">
        <v>58.471619521150998</v>
      </c>
      <c r="D36" s="108">
        <v>44.155273645732301</v>
      </c>
      <c r="E36" s="108">
        <v>53.835693724194002</v>
      </c>
      <c r="F36" s="108">
        <v>60.926009521974201</v>
      </c>
      <c r="G36" s="108">
        <v>35.678911351889703</v>
      </c>
      <c r="H36" s="108">
        <v>51.118401576873303</v>
      </c>
      <c r="I36" s="108">
        <v>53.531494914529397</v>
      </c>
      <c r="J36" s="108">
        <v>37.613786186048799</v>
      </c>
      <c r="K36" s="108">
        <v>52.0209912636616</v>
      </c>
      <c r="L36" s="108">
        <v>51.808391892620797</v>
      </c>
      <c r="M36" s="108">
        <v>40.745651779127897</v>
      </c>
      <c r="N36" s="108">
        <v>52.5656811636672</v>
      </c>
      <c r="O36" s="108">
        <v>72.726164855793698</v>
      </c>
      <c r="P36" s="108">
        <v>69.986518848450004</v>
      </c>
      <c r="Q36" s="108">
        <v>53.619838052011502</v>
      </c>
      <c r="R36" s="108">
        <v>63.6843658648542</v>
      </c>
      <c r="S36" s="108">
        <v>72.637084187487204</v>
      </c>
      <c r="T36" s="108">
        <v>53.911139414591197</v>
      </c>
      <c r="U36" s="108">
        <v>58.064003375172803</v>
      </c>
      <c r="V36" s="108">
        <v>55.546754227932396</v>
      </c>
      <c r="W36" s="108">
        <v>52.387492375562999</v>
      </c>
      <c r="Y36" s="113" t="s">
        <v>70</v>
      </c>
      <c r="Z36" s="107">
        <v>0.66280963401045689</v>
      </c>
      <c r="AA36" s="107">
        <v>0.69816576669238017</v>
      </c>
      <c r="AB36" s="107">
        <v>0.62406788377474931</v>
      </c>
      <c r="AC36" s="107">
        <v>0.66790948830033425</v>
      </c>
      <c r="AD36" s="107">
        <v>0.73716465243850171</v>
      </c>
      <c r="AE36" s="107">
        <v>0.72752207079797715</v>
      </c>
      <c r="AF36" s="107">
        <v>0.6413816748092912</v>
      </c>
      <c r="AG36" s="6">
        <f t="shared" si="9"/>
        <v>0.62406788377474931</v>
      </c>
      <c r="AH36" s="6" t="str">
        <f t="shared" si="10"/>
        <v>CNN</v>
      </c>
      <c r="AI36" s="6">
        <f t="shared" si="11"/>
        <v>0.73716465243850171</v>
      </c>
      <c r="AJ36" s="98" t="str">
        <f t="shared" si="12"/>
        <v>GB</v>
      </c>
    </row>
    <row r="37" spans="2:36" x14ac:dyDescent="0.25">
      <c r="B37" s="107" t="s">
        <v>98</v>
      </c>
      <c r="C37" s="7">
        <f>AVERAGE(C32:C36)</f>
        <v>42.066296813525035</v>
      </c>
      <c r="D37" s="7">
        <f t="shared" ref="D37:E37" si="13">AVERAGE(D32:D36)</f>
        <v>43.87400862570184</v>
      </c>
      <c r="E37" s="7">
        <f t="shared" si="13"/>
        <v>59.067955030638799</v>
      </c>
      <c r="F37" s="7">
        <f t="shared" ref="F37:W37" si="14">AVERAGE(F32:F36)</f>
        <v>39.373026934751415</v>
      </c>
      <c r="G37" s="7">
        <f t="shared" si="14"/>
        <v>44.206058269519701</v>
      </c>
      <c r="H37" s="7">
        <f t="shared" si="14"/>
        <v>53.121711636283024</v>
      </c>
      <c r="I37" s="7">
        <f t="shared" si="14"/>
        <v>32.106863093449206</v>
      </c>
      <c r="J37" s="7">
        <f t="shared" si="14"/>
        <v>43.662719125741468</v>
      </c>
      <c r="K37" s="7">
        <f t="shared" si="14"/>
        <v>61.46782243165525</v>
      </c>
      <c r="L37" s="7">
        <f t="shared" si="14"/>
        <v>34.01581170850146</v>
      </c>
      <c r="M37" s="7">
        <f t="shared" si="14"/>
        <v>44.740738484405561</v>
      </c>
      <c r="N37" s="7">
        <f t="shared" si="14"/>
        <v>57.984406375231096</v>
      </c>
      <c r="O37" s="7">
        <f t="shared" si="14"/>
        <v>60.496644899490704</v>
      </c>
      <c r="P37" s="7">
        <f t="shared" si="14"/>
        <v>64.413313311084636</v>
      </c>
      <c r="Q37" s="7">
        <f t="shared" si="14"/>
        <v>64.49591411470476</v>
      </c>
      <c r="R37" s="7">
        <f t="shared" si="14"/>
        <v>53.31882816921194</v>
      </c>
      <c r="S37" s="7">
        <f t="shared" si="14"/>
        <v>65.598789051960622</v>
      </c>
      <c r="T37" s="7">
        <f t="shared" si="14"/>
        <v>66.700814708332388</v>
      </c>
      <c r="U37" s="7">
        <f t="shared" si="14"/>
        <v>48.466793814313341</v>
      </c>
      <c r="V37" s="7">
        <f t="shared" si="14"/>
        <v>49.998398324907022</v>
      </c>
      <c r="W37" s="7">
        <f t="shared" si="14"/>
        <v>63.050013498303642</v>
      </c>
      <c r="Y37" s="113" t="s">
        <v>71</v>
      </c>
      <c r="Z37" s="107">
        <v>0.67014383827912405</v>
      </c>
      <c r="AA37" s="107">
        <v>0.53894000259168073</v>
      </c>
      <c r="AB37" s="107">
        <v>0.63716470130879876</v>
      </c>
      <c r="AC37" s="107">
        <v>0.63671115718543481</v>
      </c>
      <c r="AD37" s="107">
        <v>0.77802254762213297</v>
      </c>
      <c r="AE37" s="107">
        <v>0.78041985227419985</v>
      </c>
      <c r="AF37" s="107">
        <v>0.66463651678113256</v>
      </c>
      <c r="AG37" s="6">
        <f t="shared" si="9"/>
        <v>0.53894000259168073</v>
      </c>
      <c r="AH37" s="6" t="str">
        <f t="shared" si="10"/>
        <v>NB</v>
      </c>
      <c r="AI37" s="6">
        <f t="shared" si="11"/>
        <v>0.78041985227419985</v>
      </c>
      <c r="AJ37" s="98" t="str">
        <f t="shared" si="12"/>
        <v>GE</v>
      </c>
    </row>
    <row r="38" spans="2:36" x14ac:dyDescent="0.25">
      <c r="Y38" s="112" t="s">
        <v>64</v>
      </c>
      <c r="Z38" s="106">
        <v>0.35183527305282003</v>
      </c>
      <c r="AA38" s="106">
        <v>0.17726051924798567</v>
      </c>
      <c r="AB38" s="106">
        <v>0.37242614145031333</v>
      </c>
      <c r="AC38" s="106">
        <v>0.30796777081468218</v>
      </c>
      <c r="AD38" s="106">
        <v>0.62757385854968661</v>
      </c>
      <c r="AE38" s="106">
        <v>0.62309758281110117</v>
      </c>
      <c r="AF38" s="106">
        <v>0.41271262309758283</v>
      </c>
      <c r="AG38" s="96">
        <f t="shared" si="9"/>
        <v>0.17726051924798567</v>
      </c>
      <c r="AH38" s="96" t="str">
        <f t="shared" si="10"/>
        <v>NB</v>
      </c>
      <c r="AI38" s="96">
        <f t="shared" si="11"/>
        <v>0.62757385854968661</v>
      </c>
      <c r="AJ38" s="97" t="str">
        <f t="shared" si="12"/>
        <v>GB</v>
      </c>
    </row>
    <row r="39" spans="2:36" x14ac:dyDescent="0.25">
      <c r="C39" s="82" t="s">
        <v>1</v>
      </c>
      <c r="D39" s="82" t="s">
        <v>2</v>
      </c>
      <c r="E39" s="82" t="s">
        <v>3</v>
      </c>
      <c r="F39" s="82" t="s">
        <v>4</v>
      </c>
      <c r="G39" s="82" t="s">
        <v>5</v>
      </c>
      <c r="H39" s="82" t="s">
        <v>6</v>
      </c>
      <c r="I39" s="83" t="s">
        <v>7</v>
      </c>
      <c r="Y39" s="112" t="s">
        <v>65</v>
      </c>
      <c r="Z39" s="106">
        <v>0.40066225165562913</v>
      </c>
      <c r="AA39" s="106">
        <v>0.25562913907284768</v>
      </c>
      <c r="AB39" s="106">
        <v>0.30066225165562915</v>
      </c>
      <c r="AC39" s="106">
        <v>0.35761589403973509</v>
      </c>
      <c r="AD39" s="106">
        <v>0.69271523178807948</v>
      </c>
      <c r="AE39" s="106">
        <v>0.6748344370860927</v>
      </c>
      <c r="AF39" s="106">
        <v>0.45761589403973507</v>
      </c>
      <c r="AG39" s="96">
        <f t="shared" si="9"/>
        <v>0.25562913907284768</v>
      </c>
      <c r="AH39" s="96" t="str">
        <f t="shared" si="10"/>
        <v>NB</v>
      </c>
      <c r="AI39" s="96">
        <f t="shared" si="11"/>
        <v>0.69271523178807948</v>
      </c>
      <c r="AJ39" s="97" t="str">
        <f t="shared" si="12"/>
        <v>GB</v>
      </c>
    </row>
    <row r="40" spans="2:36" x14ac:dyDescent="0.25">
      <c r="B40" s="105"/>
      <c r="C40" s="105" t="s">
        <v>86</v>
      </c>
      <c r="D40" s="105" t="s">
        <v>86</v>
      </c>
      <c r="E40" s="105" t="s">
        <v>86</v>
      </c>
      <c r="F40" s="105" t="s">
        <v>86</v>
      </c>
      <c r="G40" s="105" t="s">
        <v>86</v>
      </c>
      <c r="H40" s="105" t="s">
        <v>86</v>
      </c>
      <c r="I40" s="105" t="s">
        <v>86</v>
      </c>
      <c r="Y40" s="112" t="s">
        <v>66</v>
      </c>
      <c r="Z40" s="106">
        <v>0.20675105485232068</v>
      </c>
      <c r="AA40" s="106">
        <v>0.13502109704641349</v>
      </c>
      <c r="AB40" s="106">
        <v>0.1940928270042194</v>
      </c>
      <c r="AC40" s="106">
        <v>0.19831223628691982</v>
      </c>
      <c r="AD40" s="106">
        <v>0.73839662447257381</v>
      </c>
      <c r="AE40" s="106">
        <v>0.61181434599156115</v>
      </c>
      <c r="AF40" s="106">
        <v>0.45569620253164556</v>
      </c>
      <c r="AG40" s="96">
        <f t="shared" si="9"/>
        <v>0.13502109704641349</v>
      </c>
      <c r="AH40" s="96" t="str">
        <f t="shared" si="10"/>
        <v>NB</v>
      </c>
      <c r="AI40" s="96">
        <f t="shared" si="11"/>
        <v>0.73839662447257381</v>
      </c>
      <c r="AJ40" s="97" t="str">
        <f t="shared" si="12"/>
        <v>GB</v>
      </c>
    </row>
    <row r="41" spans="2:36" x14ac:dyDescent="0.25">
      <c r="B41" s="106" t="s">
        <v>93</v>
      </c>
      <c r="C41" s="108">
        <v>20.1363557408372</v>
      </c>
      <c r="D41" s="108">
        <v>14.5344797637659</v>
      </c>
      <c r="E41" s="108">
        <v>0</v>
      </c>
      <c r="F41" s="108">
        <v>1.48514851485149</v>
      </c>
      <c r="G41" s="108">
        <v>25.516762202536</v>
      </c>
      <c r="H41" s="108">
        <v>19.1940246656245</v>
      </c>
      <c r="I41" s="108">
        <v>17.235539343408</v>
      </c>
      <c r="Y41" s="112" t="s">
        <v>67</v>
      </c>
      <c r="Z41" s="106">
        <v>0.38642789820923656</v>
      </c>
      <c r="AA41" s="106">
        <v>0.29431925284894184</v>
      </c>
      <c r="AB41" s="106">
        <v>0.3580670036843458</v>
      </c>
      <c r="AC41" s="106">
        <v>0.29663267929054921</v>
      </c>
      <c r="AD41" s="106">
        <v>0.56790335018421734</v>
      </c>
      <c r="AE41" s="106">
        <v>0.56953131693942249</v>
      </c>
      <c r="AF41" s="106">
        <v>0.42601319509896324</v>
      </c>
      <c r="AG41" s="96">
        <f t="shared" si="9"/>
        <v>0.29431925284894184</v>
      </c>
      <c r="AH41" s="96" t="str">
        <f t="shared" si="10"/>
        <v>NB</v>
      </c>
      <c r="AI41" s="96">
        <f t="shared" si="11"/>
        <v>0.56953131693942249</v>
      </c>
      <c r="AJ41" s="97" t="str">
        <f t="shared" si="12"/>
        <v>GE</v>
      </c>
    </row>
    <row r="42" spans="2:36" x14ac:dyDescent="0.25">
      <c r="B42" s="107" t="s">
        <v>94</v>
      </c>
      <c r="C42" s="7">
        <v>32.0631627072746</v>
      </c>
      <c r="D42" s="7">
        <v>24.427550517335799</v>
      </c>
      <c r="E42" s="7">
        <v>21.312398931136698</v>
      </c>
      <c r="F42" s="7">
        <v>19.005277235596001</v>
      </c>
      <c r="G42" s="7">
        <v>65.887091583677304</v>
      </c>
      <c r="H42" s="7">
        <v>50.203166307378403</v>
      </c>
      <c r="I42" s="7">
        <v>43.118154221093299</v>
      </c>
      <c r="O42" s="151"/>
      <c r="P42" s="151"/>
      <c r="Q42" s="151"/>
      <c r="R42" s="151"/>
      <c r="S42" s="151"/>
      <c r="T42" s="151"/>
      <c r="U42" s="151"/>
      <c r="Y42" s="112" t="s">
        <v>68</v>
      </c>
      <c r="Z42" s="106">
        <v>0.88785046728971961</v>
      </c>
      <c r="AA42" s="106">
        <v>0.87850467289719625</v>
      </c>
      <c r="AB42" s="106">
        <v>1</v>
      </c>
      <c r="AC42" s="106">
        <v>1</v>
      </c>
      <c r="AD42" s="106">
        <v>0.92523364485981308</v>
      </c>
      <c r="AE42" s="106">
        <v>1</v>
      </c>
      <c r="AF42" s="106">
        <v>0.94392523364485981</v>
      </c>
      <c r="AG42" s="96">
        <f t="shared" si="9"/>
        <v>0.87850467289719625</v>
      </c>
      <c r="AH42" s="96" t="str">
        <f t="shared" si="10"/>
        <v>NB</v>
      </c>
      <c r="AI42" s="96">
        <f t="shared" si="11"/>
        <v>1</v>
      </c>
      <c r="AJ42" s="97" t="str">
        <f t="shared" si="12"/>
        <v>CNN</v>
      </c>
    </row>
    <row r="43" spans="2:36" x14ac:dyDescent="0.25">
      <c r="B43" s="106" t="s">
        <v>95</v>
      </c>
      <c r="C43" s="108">
        <v>18.899531220833399</v>
      </c>
      <c r="D43" s="108">
        <v>9.6016961986975602</v>
      </c>
      <c r="E43" s="108">
        <v>8.0645161290322598</v>
      </c>
      <c r="F43" s="108">
        <v>13.3651370589126</v>
      </c>
      <c r="G43" s="108">
        <v>49.0359092120448</v>
      </c>
      <c r="H43" s="108">
        <v>43.8843865896051</v>
      </c>
      <c r="I43" s="108">
        <v>41.722108930988597</v>
      </c>
      <c r="O43" s="151"/>
      <c r="P43" s="151"/>
      <c r="Q43" s="151"/>
      <c r="R43" s="151"/>
      <c r="S43" s="151"/>
      <c r="T43" s="151"/>
      <c r="U43" s="151"/>
      <c r="Y43" s="118" t="s">
        <v>69</v>
      </c>
      <c r="Z43" s="119">
        <v>0.41578947368421054</v>
      </c>
      <c r="AA43" s="119">
        <v>0.4</v>
      </c>
      <c r="AB43" s="119">
        <v>3.1578947368421054E-2</v>
      </c>
      <c r="AC43" s="119">
        <v>0.28421052631578947</v>
      </c>
      <c r="AD43" s="119">
        <v>0.64736842105263159</v>
      </c>
      <c r="AE43" s="119">
        <v>0.87894736842105259</v>
      </c>
      <c r="AF43" s="119">
        <v>0.63684210526315788</v>
      </c>
      <c r="AG43" s="100">
        <f t="shared" si="9"/>
        <v>3.1578947368421054E-2</v>
      </c>
      <c r="AH43" s="100" t="str">
        <f t="shared" si="10"/>
        <v>CNN</v>
      </c>
      <c r="AI43" s="100">
        <f t="shared" si="11"/>
        <v>0.87894736842105259</v>
      </c>
      <c r="AJ43" s="101" t="str">
        <f t="shared" si="12"/>
        <v>GE</v>
      </c>
    </row>
    <row r="44" spans="2:36" x14ac:dyDescent="0.25">
      <c r="B44" s="107" t="s">
        <v>96</v>
      </c>
      <c r="C44" s="5">
        <v>80.760814877529</v>
      </c>
      <c r="D44" s="5">
        <v>87.375398671983604</v>
      </c>
      <c r="E44" s="5">
        <v>77.625905492547702</v>
      </c>
      <c r="F44" s="5">
        <v>84.415103840526399</v>
      </c>
      <c r="G44" s="5">
        <v>89.317296643401704</v>
      </c>
      <c r="H44" s="5">
        <v>89.628197418597495</v>
      </c>
      <c r="I44" s="5">
        <v>82.194163200904001</v>
      </c>
    </row>
    <row r="45" spans="2:36" x14ac:dyDescent="0.25">
      <c r="B45" s="106" t="s">
        <v>97</v>
      </c>
      <c r="C45" s="108">
        <v>58.471619521150998</v>
      </c>
      <c r="D45" s="108">
        <v>60.926009521974201</v>
      </c>
      <c r="E45" s="108">
        <v>53.531494914529397</v>
      </c>
      <c r="F45" s="108">
        <v>51.808391892620797</v>
      </c>
      <c r="G45" s="108">
        <v>72.726164855793698</v>
      </c>
      <c r="H45" s="108">
        <v>63.6843658648542</v>
      </c>
      <c r="I45" s="108">
        <v>58.064003375172803</v>
      </c>
    </row>
    <row r="46" spans="2:36" x14ac:dyDescent="0.25">
      <c r="B46" s="107" t="s">
        <v>98</v>
      </c>
      <c r="C46" s="5">
        <f>AVERAGE(C41:C45)</f>
        <v>42.066296813525035</v>
      </c>
      <c r="D46" s="5">
        <v>39.373026934751415</v>
      </c>
      <c r="E46" s="5">
        <v>32.106863093449206</v>
      </c>
      <c r="F46" s="5">
        <v>34.01581170850146</v>
      </c>
      <c r="G46" s="5">
        <v>60.496644899490704</v>
      </c>
      <c r="H46" s="5">
        <v>53.31882816921194</v>
      </c>
      <c r="I46" s="5">
        <v>48.466793814313341</v>
      </c>
    </row>
    <row r="47" spans="2:36" x14ac:dyDescent="0.25">
      <c r="Y47" s="115" t="s">
        <v>0</v>
      </c>
      <c r="Z47" s="120" t="s">
        <v>1</v>
      </c>
      <c r="AA47" s="120" t="s">
        <v>2</v>
      </c>
      <c r="AB47" s="120" t="s">
        <v>3</v>
      </c>
      <c r="AC47" s="120" t="s">
        <v>4</v>
      </c>
      <c r="AD47" s="120" t="s">
        <v>107</v>
      </c>
      <c r="AE47" s="120" t="s">
        <v>108</v>
      </c>
      <c r="AF47" s="120" t="s">
        <v>109</v>
      </c>
      <c r="AG47" s="120" t="s">
        <v>116</v>
      </c>
      <c r="AH47" s="120" t="s">
        <v>117</v>
      </c>
      <c r="AI47" s="120" t="s">
        <v>118</v>
      </c>
      <c r="AJ47" s="121" t="s">
        <v>119</v>
      </c>
    </row>
    <row r="48" spans="2:36" x14ac:dyDescent="0.25">
      <c r="C48" s="82" t="s">
        <v>1</v>
      </c>
      <c r="D48" s="82" t="s">
        <v>2</v>
      </c>
      <c r="E48" s="82" t="s">
        <v>3</v>
      </c>
      <c r="F48" s="82" t="s">
        <v>4</v>
      </c>
      <c r="G48" s="82" t="s">
        <v>5</v>
      </c>
      <c r="H48" s="82" t="s">
        <v>6</v>
      </c>
      <c r="I48" s="83" t="s">
        <v>7</v>
      </c>
      <c r="Y48" s="111"/>
      <c r="Z48" s="105" t="s">
        <v>106</v>
      </c>
      <c r="AA48" s="105" t="s">
        <v>106</v>
      </c>
      <c r="AB48" s="105" t="s">
        <v>106</v>
      </c>
      <c r="AC48" s="105" t="s">
        <v>106</v>
      </c>
      <c r="AD48" s="105" t="s">
        <v>106</v>
      </c>
      <c r="AE48" s="105" t="s">
        <v>106</v>
      </c>
      <c r="AF48" s="105" t="s">
        <v>106</v>
      </c>
      <c r="AG48" s="105" t="s">
        <v>106</v>
      </c>
      <c r="AH48" s="105" t="s">
        <v>106</v>
      </c>
      <c r="AI48" s="105" t="s">
        <v>106</v>
      </c>
      <c r="AJ48" s="114" t="s">
        <v>106</v>
      </c>
    </row>
    <row r="49" spans="2:36" x14ac:dyDescent="0.25">
      <c r="B49" s="105"/>
      <c r="C49" s="105" t="s">
        <v>87</v>
      </c>
      <c r="D49" s="105" t="s">
        <v>87</v>
      </c>
      <c r="E49" s="105" t="s">
        <v>87</v>
      </c>
      <c r="F49" s="105" t="s">
        <v>87</v>
      </c>
      <c r="G49" s="105" t="s">
        <v>87</v>
      </c>
      <c r="H49" s="105" t="s">
        <v>87</v>
      </c>
      <c r="I49" s="105" t="s">
        <v>87</v>
      </c>
      <c r="Y49" s="112" t="s">
        <v>53</v>
      </c>
      <c r="Z49" s="106">
        <v>0.58064516129032262</v>
      </c>
      <c r="AA49" s="106">
        <v>0.5</v>
      </c>
      <c r="AB49" s="106">
        <v>0.9838709677419355</v>
      </c>
      <c r="AC49" s="106">
        <v>0.72580645161290325</v>
      </c>
      <c r="AD49" s="106">
        <v>0.69354838709677424</v>
      </c>
      <c r="AE49" s="106">
        <v>0.88709677419354838</v>
      </c>
      <c r="AF49" s="106">
        <v>0.77419354838709675</v>
      </c>
      <c r="AG49" s="96">
        <f>MIN(Z49:AF49)</f>
        <v>0.5</v>
      </c>
      <c r="AH49" s="96" t="str">
        <f t="shared" ref="AH49:AH66" si="15">INDEX($Z$47:$AF$47,1,MATCH(AG49,Z49:AF49,0))</f>
        <v>NB</v>
      </c>
      <c r="AI49" s="96">
        <f>MAX(Z49:AF49)</f>
        <v>0.9838709677419355</v>
      </c>
      <c r="AJ49" s="97" t="str">
        <f t="shared" ref="AJ49:AJ66" si="16">INDEX($Z$47:$AF$47,1,MATCH(AI49,Z49:AF49,0))</f>
        <v>CNN</v>
      </c>
    </row>
    <row r="50" spans="2:36" x14ac:dyDescent="0.25">
      <c r="B50" s="106" t="s">
        <v>93</v>
      </c>
      <c r="C50" s="108">
        <v>45.879137564530801</v>
      </c>
      <c r="D50" s="108">
        <v>66.838748861220793</v>
      </c>
      <c r="E50" s="108">
        <v>42.297297297297298</v>
      </c>
      <c r="F50" s="108">
        <v>57.892499240813898</v>
      </c>
      <c r="G50" s="108">
        <v>61.597327664743403</v>
      </c>
      <c r="H50" s="108">
        <v>52.303370786516901</v>
      </c>
      <c r="I50" s="108">
        <v>43.2280595201943</v>
      </c>
      <c r="Y50" s="112" t="s">
        <v>54</v>
      </c>
      <c r="Z50" s="106">
        <v>0.48484848484848486</v>
      </c>
      <c r="AA50" s="106">
        <v>3.0303030303030304E-2</v>
      </c>
      <c r="AB50" s="106">
        <v>0.62121212121212122</v>
      </c>
      <c r="AC50" s="106">
        <v>0.50757575757575757</v>
      </c>
      <c r="AD50" s="106">
        <v>0.46969696969696972</v>
      </c>
      <c r="AE50" s="106">
        <v>0.43939393939393939</v>
      </c>
      <c r="AF50" s="106">
        <v>0.59848484848484851</v>
      </c>
      <c r="AG50" s="96">
        <f t="shared" ref="AG50:AG66" si="17">MIN(Z50:AF50)</f>
        <v>3.0303030303030304E-2</v>
      </c>
      <c r="AH50" s="96" t="str">
        <f t="shared" si="15"/>
        <v>NB</v>
      </c>
      <c r="AI50" s="96">
        <f t="shared" ref="AI50:AI66" si="18">MAX(Z50:AF50)</f>
        <v>0.62121212121212122</v>
      </c>
      <c r="AJ50" s="97" t="str">
        <f t="shared" si="16"/>
        <v>CNN</v>
      </c>
    </row>
    <row r="51" spans="2:36" x14ac:dyDescent="0.25">
      <c r="B51" s="107" t="s">
        <v>94</v>
      </c>
      <c r="C51" s="7">
        <v>55.877798102844501</v>
      </c>
      <c r="D51" s="7">
        <v>56.737562321263098</v>
      </c>
      <c r="E51" s="7">
        <v>62.481654986893702</v>
      </c>
      <c r="F51" s="7">
        <v>56.698055578906597</v>
      </c>
      <c r="G51" s="7">
        <v>78.968402433542707</v>
      </c>
      <c r="H51" s="7">
        <v>81.314640601794906</v>
      </c>
      <c r="I51" s="7">
        <v>57.458315588461602</v>
      </c>
      <c r="Y51" s="113" t="s">
        <v>56</v>
      </c>
      <c r="Z51" s="107">
        <v>0.37362637362637363</v>
      </c>
      <c r="AA51" s="107">
        <v>0.38461538461538464</v>
      </c>
      <c r="AB51" s="107">
        <v>0</v>
      </c>
      <c r="AC51" s="107">
        <v>0.17582417582417584</v>
      </c>
      <c r="AD51" s="107">
        <v>0.53846153846153844</v>
      </c>
      <c r="AE51" s="107">
        <v>0.56043956043956045</v>
      </c>
      <c r="AF51" s="107">
        <v>0.49450549450549453</v>
      </c>
      <c r="AG51" s="6">
        <f t="shared" si="17"/>
        <v>0</v>
      </c>
      <c r="AH51" s="6" t="str">
        <f t="shared" si="15"/>
        <v>CNN</v>
      </c>
      <c r="AI51" s="6">
        <f t="shared" si="18"/>
        <v>0.56043956043956045</v>
      </c>
      <c r="AJ51" s="98" t="str">
        <f t="shared" si="16"/>
        <v>GE</v>
      </c>
    </row>
    <row r="52" spans="2:36" x14ac:dyDescent="0.25">
      <c r="B52" s="106" t="s">
        <v>95</v>
      </c>
      <c r="C52" s="108">
        <v>29.5995142495414</v>
      </c>
      <c r="D52" s="108">
        <v>26.364665960433701</v>
      </c>
      <c r="E52" s="108">
        <v>30.5969390831029</v>
      </c>
      <c r="F52" s="108">
        <v>28.958866237759299</v>
      </c>
      <c r="G52" s="108">
        <v>52.082913469240097</v>
      </c>
      <c r="H52" s="108">
        <v>47.523060227889303</v>
      </c>
      <c r="I52" s="108">
        <v>34.263579911979299</v>
      </c>
      <c r="Y52" s="113" t="s">
        <v>57</v>
      </c>
      <c r="Z52" s="107">
        <v>0.83884750219106052</v>
      </c>
      <c r="AA52" s="107">
        <v>0.87877957931638917</v>
      </c>
      <c r="AB52" s="107">
        <v>0.86349693251533743</v>
      </c>
      <c r="AC52" s="107">
        <v>0.88655784399649429</v>
      </c>
      <c r="AD52" s="107">
        <v>0.88666739702015773</v>
      </c>
      <c r="AE52" s="107">
        <v>0.89499342681858018</v>
      </c>
      <c r="AF52" s="107">
        <v>0.83052147239263807</v>
      </c>
      <c r="AG52" s="6">
        <f t="shared" si="17"/>
        <v>0.83052147239263807</v>
      </c>
      <c r="AH52" s="6" t="str">
        <f t="shared" si="15"/>
        <v>BBMUS</v>
      </c>
      <c r="AI52" s="6">
        <f t="shared" si="18"/>
        <v>0.89499342681858018</v>
      </c>
      <c r="AJ52" s="98" t="str">
        <f t="shared" si="16"/>
        <v>GE</v>
      </c>
    </row>
    <row r="53" spans="2:36" x14ac:dyDescent="0.25">
      <c r="B53" s="107" t="s">
        <v>96</v>
      </c>
      <c r="C53" s="5">
        <v>43.858319565860199</v>
      </c>
      <c r="D53" s="5">
        <v>35.410402852791201</v>
      </c>
      <c r="E53" s="5">
        <v>45.323918075364602</v>
      </c>
      <c r="F53" s="5">
        <v>39.408619585420098</v>
      </c>
      <c r="G53" s="5">
        <v>59.431404139446897</v>
      </c>
      <c r="H53" s="5">
        <v>74.215789456114805</v>
      </c>
      <c r="I53" s="5">
        <v>59.495282375967498</v>
      </c>
      <c r="Y53" s="113" t="s">
        <v>58</v>
      </c>
      <c r="Z53" s="107">
        <v>0.640194489465154</v>
      </c>
      <c r="AA53" s="107">
        <v>0.62722852512155591</v>
      </c>
      <c r="AB53" s="107">
        <v>0.64991896272285254</v>
      </c>
      <c r="AC53" s="107">
        <v>0.5429497568881686</v>
      </c>
      <c r="AD53" s="107">
        <v>0.73257698541329008</v>
      </c>
      <c r="AE53" s="107">
        <v>0.74716369529983795</v>
      </c>
      <c r="AF53" s="107">
        <v>0.69043760129659648</v>
      </c>
      <c r="AG53" s="6">
        <f t="shared" si="17"/>
        <v>0.5429497568881686</v>
      </c>
      <c r="AH53" s="6" t="str">
        <f t="shared" si="15"/>
        <v>RNN</v>
      </c>
      <c r="AI53" s="6">
        <f t="shared" si="18"/>
        <v>0.74716369529983795</v>
      </c>
      <c r="AJ53" s="98" t="str">
        <f t="shared" si="16"/>
        <v>GE</v>
      </c>
    </row>
    <row r="54" spans="2:36" x14ac:dyDescent="0.25">
      <c r="B54" s="106" t="s">
        <v>97</v>
      </c>
      <c r="C54" s="108">
        <v>44.155273645732301</v>
      </c>
      <c r="D54" s="108">
        <v>35.678911351889703</v>
      </c>
      <c r="E54" s="108">
        <v>37.613786186048799</v>
      </c>
      <c r="F54" s="108">
        <v>40.745651779127897</v>
      </c>
      <c r="G54" s="108">
        <v>69.986518848450004</v>
      </c>
      <c r="H54" s="108">
        <v>72.637084187487204</v>
      </c>
      <c r="I54" s="108">
        <v>55.546754227932396</v>
      </c>
      <c r="Y54" s="112" t="s">
        <v>59</v>
      </c>
      <c r="Z54" s="106">
        <v>0.83344617467840221</v>
      </c>
      <c r="AA54" s="106">
        <v>0.92755585646580907</v>
      </c>
      <c r="AB54" s="106">
        <v>0.82261340555179419</v>
      </c>
      <c r="AC54" s="106">
        <v>0.81110358835477314</v>
      </c>
      <c r="AD54" s="106">
        <v>0.85443466486120512</v>
      </c>
      <c r="AE54" s="106">
        <v>0.87271496276235616</v>
      </c>
      <c r="AF54" s="106">
        <v>0.83073798239675012</v>
      </c>
      <c r="AG54" s="96">
        <f t="shared" si="17"/>
        <v>0.81110358835477314</v>
      </c>
      <c r="AH54" s="96" t="str">
        <f t="shared" si="15"/>
        <v>RNN</v>
      </c>
      <c r="AI54" s="96">
        <f t="shared" si="18"/>
        <v>0.92755585646580907</v>
      </c>
      <c r="AJ54" s="97" t="str">
        <f t="shared" si="16"/>
        <v>NB</v>
      </c>
    </row>
    <row r="55" spans="2:36" x14ac:dyDescent="0.25">
      <c r="B55" s="107" t="s">
        <v>98</v>
      </c>
      <c r="C55" s="5">
        <v>43.87400862570184</v>
      </c>
      <c r="D55" s="5">
        <v>44.206058269519701</v>
      </c>
      <c r="E55" s="5">
        <v>43.662719125741468</v>
      </c>
      <c r="F55" s="5">
        <v>44.740738484405561</v>
      </c>
      <c r="G55" s="5">
        <v>64.413313311084636</v>
      </c>
      <c r="H55" s="5">
        <v>65.598789051960622</v>
      </c>
      <c r="I55" s="5">
        <v>49.998398324907022</v>
      </c>
      <c r="Y55" s="112" t="s">
        <v>60</v>
      </c>
      <c r="Z55" s="106">
        <v>0.97439353099730464</v>
      </c>
      <c r="AA55" s="106">
        <v>1</v>
      </c>
      <c r="AB55" s="106">
        <v>1</v>
      </c>
      <c r="AC55" s="106">
        <v>0.99191374663072773</v>
      </c>
      <c r="AD55" s="106">
        <v>0.97169811320754718</v>
      </c>
      <c r="AE55" s="106">
        <v>0.98247978436657679</v>
      </c>
      <c r="AF55" s="106">
        <v>0.96091644204851756</v>
      </c>
      <c r="AG55" s="96">
        <f t="shared" si="17"/>
        <v>0.96091644204851756</v>
      </c>
      <c r="AH55" s="96" t="str">
        <f t="shared" si="15"/>
        <v>BBMUS</v>
      </c>
      <c r="AI55" s="96">
        <f t="shared" si="18"/>
        <v>1</v>
      </c>
      <c r="AJ55" s="97" t="str">
        <f t="shared" si="16"/>
        <v>NB</v>
      </c>
    </row>
    <row r="56" spans="2:36" x14ac:dyDescent="0.25">
      <c r="Y56" s="112" t="s">
        <v>61</v>
      </c>
      <c r="Z56" s="106">
        <v>0.65720771850170256</v>
      </c>
      <c r="AA56" s="106">
        <v>0.70261066969353003</v>
      </c>
      <c r="AB56" s="106">
        <v>0.68785471055618619</v>
      </c>
      <c r="AC56" s="106">
        <v>0.60442678774120318</v>
      </c>
      <c r="AD56" s="106">
        <v>0.75255391600454025</v>
      </c>
      <c r="AE56" s="106">
        <v>0.77128263337116909</v>
      </c>
      <c r="AF56" s="106">
        <v>0.64131668558456301</v>
      </c>
      <c r="AG56" s="96">
        <f t="shared" si="17"/>
        <v>0.60442678774120318</v>
      </c>
      <c r="AH56" s="96" t="str">
        <f t="shared" si="15"/>
        <v>RNN</v>
      </c>
      <c r="AI56" s="96">
        <f t="shared" si="18"/>
        <v>0.77128263337116909</v>
      </c>
      <c r="AJ56" s="97" t="str">
        <f t="shared" si="16"/>
        <v>GE</v>
      </c>
    </row>
    <row r="57" spans="2:36" x14ac:dyDescent="0.25">
      <c r="C57" s="82" t="s">
        <v>1</v>
      </c>
      <c r="D57" s="82" t="s">
        <v>2</v>
      </c>
      <c r="E57" s="82" t="s">
        <v>3</v>
      </c>
      <c r="F57" s="82" t="s">
        <v>4</v>
      </c>
      <c r="G57" s="82" t="s">
        <v>5</v>
      </c>
      <c r="H57" s="82" t="s">
        <v>6</v>
      </c>
      <c r="I57" s="83" t="s">
        <v>7</v>
      </c>
      <c r="Y57" s="113" t="s">
        <v>62</v>
      </c>
      <c r="Z57" s="107">
        <v>5.8823529411764705E-2</v>
      </c>
      <c r="AA57" s="107">
        <v>0</v>
      </c>
      <c r="AB57" s="107">
        <v>0</v>
      </c>
      <c r="AC57" s="107">
        <v>0</v>
      </c>
      <c r="AD57" s="107">
        <v>0</v>
      </c>
      <c r="AE57" s="107">
        <v>0</v>
      </c>
      <c r="AF57" s="107">
        <v>2.9411764705882353E-2</v>
      </c>
      <c r="AG57" s="6">
        <f t="shared" si="17"/>
        <v>0</v>
      </c>
      <c r="AH57" s="6" t="str">
        <f t="shared" si="15"/>
        <v>NB</v>
      </c>
      <c r="AI57" s="6">
        <f t="shared" si="18"/>
        <v>5.8823529411764705E-2</v>
      </c>
      <c r="AJ57" s="98" t="str">
        <f t="shared" si="16"/>
        <v>SVM</v>
      </c>
    </row>
    <row r="58" spans="2:36" x14ac:dyDescent="0.25">
      <c r="B58" s="105"/>
      <c r="C58" s="105" t="s">
        <v>106</v>
      </c>
      <c r="D58" s="105" t="s">
        <v>106</v>
      </c>
      <c r="E58" s="105" t="s">
        <v>106</v>
      </c>
      <c r="F58" s="105" t="s">
        <v>106</v>
      </c>
      <c r="G58" s="105" t="s">
        <v>106</v>
      </c>
      <c r="H58" s="105" t="s">
        <v>106</v>
      </c>
      <c r="I58" s="105" t="s">
        <v>106</v>
      </c>
      <c r="Y58" s="113" t="s">
        <v>63</v>
      </c>
      <c r="Z58" s="107">
        <v>0.77548005908419493</v>
      </c>
      <c r="AA58" s="107">
        <v>0.61299852289512557</v>
      </c>
      <c r="AB58" s="107">
        <v>0.60709010339734126</v>
      </c>
      <c r="AC58" s="107">
        <v>0.68537666174298373</v>
      </c>
      <c r="AD58" s="107">
        <v>0.87168141592920356</v>
      </c>
      <c r="AE58" s="107">
        <v>0.85524372230428358</v>
      </c>
      <c r="AF58" s="107">
        <v>0.69423929098966031</v>
      </c>
      <c r="AG58" s="6">
        <f t="shared" si="17"/>
        <v>0.60709010339734126</v>
      </c>
      <c r="AH58" s="6" t="str">
        <f t="shared" si="15"/>
        <v>CNN</v>
      </c>
      <c r="AI58" s="6">
        <f t="shared" si="18"/>
        <v>0.87168141592920356</v>
      </c>
      <c r="AJ58" s="98" t="str">
        <f t="shared" si="16"/>
        <v>GB</v>
      </c>
    </row>
    <row r="59" spans="2:36" x14ac:dyDescent="0.25">
      <c r="B59" s="106" t="s">
        <v>93</v>
      </c>
      <c r="C59" s="108">
        <v>53.274682306940399</v>
      </c>
      <c r="D59" s="108">
        <v>26.515151515151501</v>
      </c>
      <c r="E59" s="108">
        <v>80.254154447702803</v>
      </c>
      <c r="F59" s="108">
        <v>61.669110459433</v>
      </c>
      <c r="G59" s="108">
        <v>58.162267839687203</v>
      </c>
      <c r="H59" s="108">
        <v>66.324535679374407</v>
      </c>
      <c r="I59" s="108">
        <v>68.633919843597297</v>
      </c>
      <c r="Y59" s="113" t="s">
        <v>70</v>
      </c>
      <c r="Z59" s="107">
        <v>0.48885746121539386</v>
      </c>
      <c r="AA59" s="107">
        <v>0.54371303677037797</v>
      </c>
      <c r="AB59" s="107">
        <v>0.53968458044055889</v>
      </c>
      <c r="AC59" s="107">
        <v>0.55601268535184711</v>
      </c>
      <c r="AD59" s="107">
        <v>0.64626724950715697</v>
      </c>
      <c r="AE59" s="107">
        <v>0.64326733521899371</v>
      </c>
      <c r="AF59" s="107">
        <v>0.58528327762063936</v>
      </c>
      <c r="AG59" s="6">
        <f t="shared" si="17"/>
        <v>0.48885746121539386</v>
      </c>
      <c r="AH59" s="6" t="str">
        <f t="shared" si="15"/>
        <v>SVM</v>
      </c>
      <c r="AI59" s="6">
        <f t="shared" si="18"/>
        <v>0.64626724950715697</v>
      </c>
      <c r="AJ59" s="98" t="str">
        <f t="shared" si="16"/>
        <v>GB</v>
      </c>
    </row>
    <row r="60" spans="2:36" x14ac:dyDescent="0.25">
      <c r="B60" s="107" t="s">
        <v>94</v>
      </c>
      <c r="C60" s="7">
        <v>61.755612176086302</v>
      </c>
      <c r="D60" s="7">
        <v>63.020782968444301</v>
      </c>
      <c r="E60" s="7">
        <v>50.447196507939701</v>
      </c>
      <c r="F60" s="7">
        <v>53.511059223628003</v>
      </c>
      <c r="G60" s="7">
        <v>71.923530696499498</v>
      </c>
      <c r="H60" s="7">
        <v>73.419889418599297</v>
      </c>
      <c r="I60" s="7">
        <v>67.182152273157598</v>
      </c>
      <c r="Y60" s="113" t="s">
        <v>71</v>
      </c>
      <c r="Z60" s="107">
        <v>0.44906052922436773</v>
      </c>
      <c r="AA60" s="107">
        <v>0.33456862362655226</v>
      </c>
      <c r="AB60" s="107">
        <v>0.49060529224367727</v>
      </c>
      <c r="AC60" s="107">
        <v>0.43573239711332162</v>
      </c>
      <c r="AD60" s="107">
        <v>0.59475976854560819</v>
      </c>
      <c r="AE60" s="107">
        <v>0.59345946297379881</v>
      </c>
      <c r="AF60" s="107">
        <v>0.52896430661205385</v>
      </c>
      <c r="AG60" s="6">
        <f t="shared" si="17"/>
        <v>0.33456862362655226</v>
      </c>
      <c r="AH60" s="6" t="str">
        <f t="shared" si="15"/>
        <v>NB</v>
      </c>
      <c r="AI60" s="6">
        <f t="shared" si="18"/>
        <v>0.59475976854560819</v>
      </c>
      <c r="AJ60" s="98" t="str">
        <f t="shared" si="16"/>
        <v>GB</v>
      </c>
    </row>
    <row r="61" spans="2:36" x14ac:dyDescent="0.25">
      <c r="B61" s="106" t="s">
        <v>95</v>
      </c>
      <c r="C61" s="108">
        <v>82.168247472580305</v>
      </c>
      <c r="D61" s="108">
        <v>87.672217538644603</v>
      </c>
      <c r="E61" s="108">
        <v>83.682270536932705</v>
      </c>
      <c r="F61" s="108">
        <v>80.248137424223501</v>
      </c>
      <c r="G61" s="108">
        <v>85.956223135776398</v>
      </c>
      <c r="H61" s="108">
        <v>87.549246016670097</v>
      </c>
      <c r="I61" s="108">
        <v>81.0990370009944</v>
      </c>
      <c r="Y61" s="112" t="s">
        <v>64</v>
      </c>
      <c r="Z61" s="106">
        <v>0.83680555555555558</v>
      </c>
      <c r="AA61" s="106">
        <v>0.89084201388888884</v>
      </c>
      <c r="AB61" s="106">
        <v>0.78493923611111116</v>
      </c>
      <c r="AC61" s="106">
        <v>0.83658854166666663</v>
      </c>
      <c r="AD61" s="106">
        <v>0.85894097222222221</v>
      </c>
      <c r="AE61" s="106">
        <v>0.865234375</v>
      </c>
      <c r="AF61" s="106">
        <v>0.84787326388888884</v>
      </c>
      <c r="AG61" s="96">
        <f t="shared" si="17"/>
        <v>0.78493923611111116</v>
      </c>
      <c r="AH61" s="96" t="str">
        <f t="shared" si="15"/>
        <v>CNN</v>
      </c>
      <c r="AI61" s="96">
        <f t="shared" si="18"/>
        <v>0.89084201388888884</v>
      </c>
      <c r="AJ61" s="97" t="str">
        <f t="shared" si="16"/>
        <v>NB</v>
      </c>
    </row>
    <row r="62" spans="2:36" x14ac:dyDescent="0.25">
      <c r="B62" s="107" t="s">
        <v>96</v>
      </c>
      <c r="C62" s="5">
        <v>44.305539473392997</v>
      </c>
      <c r="D62" s="5">
        <v>37.282004582301397</v>
      </c>
      <c r="E62" s="5">
        <v>40.9344994020394</v>
      </c>
      <c r="F62" s="5">
        <v>41.928043605203797</v>
      </c>
      <c r="G62" s="5">
        <v>52.817710849549201</v>
      </c>
      <c r="H62" s="5">
        <v>52.299263012426898</v>
      </c>
      <c r="I62" s="5">
        <v>45.947465998205899</v>
      </c>
      <c r="Y62" s="112" t="s">
        <v>65</v>
      </c>
      <c r="Z62" s="106">
        <v>0.70595482546201227</v>
      </c>
      <c r="AA62" s="106">
        <v>0.43942505133470228</v>
      </c>
      <c r="AB62" s="106">
        <v>0.79425051334702257</v>
      </c>
      <c r="AC62" s="106">
        <v>0.65256673511293639</v>
      </c>
      <c r="AD62" s="106">
        <v>0.74620123203285416</v>
      </c>
      <c r="AE62" s="106">
        <v>0.74127310061601648</v>
      </c>
      <c r="AF62" s="106">
        <v>0.69486652977412733</v>
      </c>
      <c r="AG62" s="96">
        <f t="shared" si="17"/>
        <v>0.43942505133470228</v>
      </c>
      <c r="AH62" s="96" t="str">
        <f t="shared" si="15"/>
        <v>NB</v>
      </c>
      <c r="AI62" s="96">
        <f t="shared" si="18"/>
        <v>0.79425051334702257</v>
      </c>
      <c r="AJ62" s="97" t="str">
        <f t="shared" si="16"/>
        <v>CNN</v>
      </c>
    </row>
    <row r="63" spans="2:36" x14ac:dyDescent="0.25">
      <c r="B63" s="106" t="s">
        <v>97</v>
      </c>
      <c r="C63" s="108">
        <v>53.835693724194002</v>
      </c>
      <c r="D63" s="108">
        <v>51.118401576873303</v>
      </c>
      <c r="E63" s="108">
        <v>52.0209912636616</v>
      </c>
      <c r="F63" s="108">
        <v>52.5656811636672</v>
      </c>
      <c r="G63" s="108">
        <v>53.619838052011502</v>
      </c>
      <c r="H63" s="108">
        <v>53.911139414591197</v>
      </c>
      <c r="I63" s="108">
        <v>52.387492375562999</v>
      </c>
      <c r="Y63" s="112" t="s">
        <v>66</v>
      </c>
      <c r="Z63" s="106">
        <v>0.8795518207282913</v>
      </c>
      <c r="AA63" s="106">
        <v>0.91316526610644255</v>
      </c>
      <c r="AB63" s="106">
        <v>0.82352941176470584</v>
      </c>
      <c r="AC63" s="106">
        <v>0.834733893557423</v>
      </c>
      <c r="AD63" s="106">
        <v>0.84967320261437906</v>
      </c>
      <c r="AE63" s="106">
        <v>0.87114845938375352</v>
      </c>
      <c r="AF63" s="106">
        <v>0.84126984126984128</v>
      </c>
      <c r="AG63" s="96">
        <f t="shared" si="17"/>
        <v>0.82352941176470584</v>
      </c>
      <c r="AH63" s="96" t="str">
        <f t="shared" si="15"/>
        <v>CNN</v>
      </c>
      <c r="AI63" s="96">
        <f t="shared" si="18"/>
        <v>0.91316526610644255</v>
      </c>
      <c r="AJ63" s="97" t="str">
        <f t="shared" si="16"/>
        <v>NB</v>
      </c>
    </row>
    <row r="64" spans="2:36" x14ac:dyDescent="0.25">
      <c r="B64" s="107" t="s">
        <v>98</v>
      </c>
      <c r="C64" s="5">
        <v>59.067955030638799</v>
      </c>
      <c r="D64" s="5">
        <v>53.121711636283024</v>
      </c>
      <c r="E64" s="5">
        <v>61.46782243165525</v>
      </c>
      <c r="F64" s="5">
        <v>57.984406375231096</v>
      </c>
      <c r="G64" s="5">
        <v>64.49591411470476</v>
      </c>
      <c r="H64" s="5">
        <v>66.700814708332388</v>
      </c>
      <c r="I64" s="5">
        <v>63.050013498303642</v>
      </c>
      <c r="Y64" s="112" t="s">
        <v>67</v>
      </c>
      <c r="Z64" s="106">
        <v>0.76237487625123745</v>
      </c>
      <c r="AA64" s="106">
        <v>0.82367176328236713</v>
      </c>
      <c r="AB64" s="106">
        <v>0.71854031459685408</v>
      </c>
      <c r="AC64" s="106">
        <v>0.83005169948300517</v>
      </c>
      <c r="AD64" s="106">
        <v>0.76237487625123745</v>
      </c>
      <c r="AE64" s="106">
        <v>0.75701242987570128</v>
      </c>
      <c r="AF64" s="106">
        <v>0.75923990760092397</v>
      </c>
      <c r="AG64" s="96">
        <f t="shared" si="17"/>
        <v>0.71854031459685408</v>
      </c>
      <c r="AH64" s="96" t="str">
        <f t="shared" si="15"/>
        <v>CNN</v>
      </c>
      <c r="AI64" s="96">
        <f t="shared" si="18"/>
        <v>0.83005169948300517</v>
      </c>
      <c r="AJ64" s="97" t="str">
        <f t="shared" si="16"/>
        <v>RNN</v>
      </c>
    </row>
    <row r="65" spans="25:36" x14ac:dyDescent="0.25">
      <c r="Y65" s="112" t="s">
        <v>68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96">
        <f t="shared" si="17"/>
        <v>0</v>
      </c>
      <c r="AH65" s="96" t="str">
        <f t="shared" si="15"/>
        <v>SVM</v>
      </c>
      <c r="AI65" s="96">
        <f t="shared" si="18"/>
        <v>0</v>
      </c>
      <c r="AJ65" s="97" t="str">
        <f t="shared" si="16"/>
        <v>SVM</v>
      </c>
    </row>
    <row r="66" spans="25:36" x14ac:dyDescent="0.25">
      <c r="Y66" s="118" t="s">
        <v>69</v>
      </c>
      <c r="Z66" s="119">
        <v>4.5454545454545456E-2</v>
      </c>
      <c r="AA66" s="119">
        <v>0</v>
      </c>
      <c r="AB66" s="119">
        <v>0</v>
      </c>
      <c r="AC66" s="119">
        <v>0</v>
      </c>
      <c r="AD66" s="119">
        <v>0</v>
      </c>
      <c r="AE66" s="119">
        <v>0</v>
      </c>
      <c r="AF66" s="119">
        <v>0</v>
      </c>
      <c r="AG66" s="100">
        <f t="shared" si="17"/>
        <v>0</v>
      </c>
      <c r="AH66" s="100" t="str">
        <f t="shared" si="15"/>
        <v>NB</v>
      </c>
      <c r="AI66" s="100">
        <f t="shared" si="18"/>
        <v>4.5454545454545456E-2</v>
      </c>
      <c r="AJ66" s="101" t="str">
        <f t="shared" si="16"/>
        <v>SVM</v>
      </c>
    </row>
  </sheetData>
  <mergeCells count="17">
    <mergeCell ref="AQ7:AT7"/>
    <mergeCell ref="AU7:AX7"/>
    <mergeCell ref="AM8:AN8"/>
    <mergeCell ref="AO8:AP8"/>
    <mergeCell ref="AQ8:AR8"/>
    <mergeCell ref="AS8:AT8"/>
    <mergeCell ref="AU8:AV8"/>
    <mergeCell ref="AW8:AX8"/>
    <mergeCell ref="AM7:AP7"/>
    <mergeCell ref="AL7:AL9"/>
    <mergeCell ref="U30:W30"/>
    <mergeCell ref="R30:T30"/>
    <mergeCell ref="C30:E30"/>
    <mergeCell ref="F30:H30"/>
    <mergeCell ref="I30:K30"/>
    <mergeCell ref="L30:N30"/>
    <mergeCell ref="O30:Q30"/>
  </mergeCells>
  <phoneticPr fontId="5" type="noConversion"/>
  <conditionalFormatting sqref="Z4:AF21">
    <cfRule type="duplicateValues" dxfId="6" priority="12"/>
  </conditionalFormatting>
  <conditionalFormatting sqref="Z26:AF43">
    <cfRule type="duplicateValues" dxfId="5" priority="2"/>
  </conditionalFormatting>
  <conditionalFormatting sqref="Z49:AF66">
    <cfRule type="duplicateValues" dxfId="4" priority="1"/>
  </conditionalFormatting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A0C9-CD68-44A7-9374-9DD40FA4E7CE}">
  <dimension ref="A2:AC47"/>
  <sheetViews>
    <sheetView tabSelected="1" topLeftCell="C1" zoomScale="130" zoomScaleNormal="130" workbookViewId="0">
      <selection activeCell="X32" sqref="X32"/>
    </sheetView>
  </sheetViews>
  <sheetFormatPr baseColWidth="10" defaultRowHeight="15" x14ac:dyDescent="0.25"/>
  <cols>
    <col min="1" max="1" width="8.85546875" bestFit="1" customWidth="1"/>
    <col min="2" max="2" width="20.140625" bestFit="1" customWidth="1"/>
    <col min="3" max="4" width="6" bestFit="1" customWidth="1"/>
    <col min="5" max="5" width="7" bestFit="1" customWidth="1"/>
    <col min="6" max="6" width="6" bestFit="1" customWidth="1"/>
    <col min="7" max="7" width="6.7109375" bestFit="1" customWidth="1"/>
    <col min="8" max="8" width="9.85546875" bestFit="1" customWidth="1"/>
    <col min="9" max="9" width="8.42578125" customWidth="1"/>
    <col min="11" max="11" width="9.85546875" bestFit="1" customWidth="1"/>
    <col min="12" max="12" width="20.140625" bestFit="1" customWidth="1"/>
    <col min="13" max="16" width="6" bestFit="1" customWidth="1"/>
    <col min="17" max="17" width="6.7109375" bestFit="1" customWidth="1"/>
    <col min="18" max="18" width="9.85546875" bestFit="1" customWidth="1"/>
    <col min="19" max="19" width="8.42578125" customWidth="1"/>
  </cols>
  <sheetData>
    <row r="2" spans="1:29" x14ac:dyDescent="0.25">
      <c r="A2" t="s">
        <v>133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107</v>
      </c>
      <c r="H2" t="s">
        <v>108</v>
      </c>
      <c r="I2" t="s">
        <v>109</v>
      </c>
      <c r="K2" t="s">
        <v>134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107</v>
      </c>
      <c r="R2" t="s">
        <v>108</v>
      </c>
      <c r="S2" t="s">
        <v>109</v>
      </c>
      <c r="W2" s="82" t="s">
        <v>1</v>
      </c>
      <c r="X2" s="82" t="s">
        <v>2</v>
      </c>
      <c r="Y2" s="82" t="s">
        <v>3</v>
      </c>
      <c r="Z2" s="82" t="s">
        <v>4</v>
      </c>
      <c r="AA2" s="82" t="s">
        <v>5</v>
      </c>
      <c r="AB2" s="82" t="s">
        <v>6</v>
      </c>
      <c r="AC2" s="83" t="s">
        <v>7</v>
      </c>
    </row>
    <row r="3" spans="1:29" x14ac:dyDescent="0.25">
      <c r="B3" t="s">
        <v>93</v>
      </c>
      <c r="C3" s="126">
        <v>60.599151803831965</v>
      </c>
      <c r="D3" s="126">
        <v>58.115916835919229</v>
      </c>
      <c r="E3" s="126">
        <v>51.330755131612669</v>
      </c>
      <c r="F3" s="126">
        <v>52.263569955347236</v>
      </c>
      <c r="G3" s="126">
        <v>60.548033498486369</v>
      </c>
      <c r="H3" s="126">
        <v>61.560733158140806</v>
      </c>
      <c r="I3" s="126">
        <v>59.03941239875234</v>
      </c>
      <c r="L3" t="s">
        <v>93</v>
      </c>
      <c r="M3" s="126">
        <v>62.042162792162763</v>
      </c>
      <c r="N3" s="126">
        <v>62.103762853762838</v>
      </c>
      <c r="O3" s="126">
        <v>65.048758548758556</v>
      </c>
      <c r="P3" s="126">
        <v>61.155660905660937</v>
      </c>
      <c r="Q3" s="126">
        <v>68.515729015729008</v>
      </c>
      <c r="R3" s="126">
        <v>69.787938287938275</v>
      </c>
      <c r="S3" s="126">
        <v>64.929473179473192</v>
      </c>
      <c r="U3" s="158" t="s">
        <v>138</v>
      </c>
      <c r="V3" s="6" t="s">
        <v>94</v>
      </c>
      <c r="W3" s="7">
        <v>50.080495476665298</v>
      </c>
      <c r="X3" s="7">
        <v>41.318037224800797</v>
      </c>
      <c r="Y3" s="7">
        <v>16.899397771225999</v>
      </c>
      <c r="Z3" s="7">
        <v>32.219056769988903</v>
      </c>
      <c r="AA3" s="7">
        <v>86.202816207625105</v>
      </c>
      <c r="AB3" s="7">
        <v>66.757578205627794</v>
      </c>
      <c r="AC3" s="7">
        <v>65.596755704532001</v>
      </c>
    </row>
    <row r="4" spans="1:29" x14ac:dyDescent="0.25">
      <c r="B4" t="s">
        <v>94</v>
      </c>
      <c r="C4" s="126">
        <v>71.555914179035128</v>
      </c>
      <c r="D4" s="126">
        <v>71.527208144537127</v>
      </c>
      <c r="E4" s="126">
        <v>58.870007772966126</v>
      </c>
      <c r="F4" s="126">
        <v>64.442122481742544</v>
      </c>
      <c r="G4" s="126">
        <v>91.034203794657159</v>
      </c>
      <c r="H4" s="126">
        <v>82.904668694550466</v>
      </c>
      <c r="I4" s="126">
        <v>79.740709396810303</v>
      </c>
      <c r="L4" t="s">
        <v>94</v>
      </c>
      <c r="M4" s="126">
        <v>72.419224116143809</v>
      </c>
      <c r="N4" s="126">
        <v>73.187183390703765</v>
      </c>
      <c r="O4" s="126">
        <v>69.01629229874554</v>
      </c>
      <c r="P4" s="126">
        <v>69.543890642625499</v>
      </c>
      <c r="Q4" s="126">
        <v>91.033138926428265</v>
      </c>
      <c r="R4" s="126">
        <v>85.042907068484624</v>
      </c>
      <c r="S4" s="126">
        <v>79.930493761626906</v>
      </c>
      <c r="U4" t="s">
        <v>139</v>
      </c>
      <c r="V4" s="6" t="s">
        <v>94</v>
      </c>
      <c r="W4" s="7">
        <v>82.858534988023806</v>
      </c>
      <c r="X4" s="7">
        <v>86.759461982437401</v>
      </c>
      <c r="Y4" s="7">
        <v>98.233386573738002</v>
      </c>
      <c r="Z4" s="7">
        <v>87.895822029300007</v>
      </c>
      <c r="AA4" s="7">
        <v>92.341236488134101</v>
      </c>
      <c r="AB4" s="7">
        <v>94.833229237805398</v>
      </c>
      <c r="AC4" s="7">
        <v>85.4323961493686</v>
      </c>
    </row>
    <row r="5" spans="1:29" x14ac:dyDescent="0.25">
      <c r="B5" t="s">
        <v>95</v>
      </c>
      <c r="C5" s="126">
        <v>78.800654011355491</v>
      </c>
      <c r="D5" s="126">
        <v>80.552911493960764</v>
      </c>
      <c r="E5" s="126">
        <v>70.1234217577436</v>
      </c>
      <c r="F5" s="126">
        <v>73.117079525871532</v>
      </c>
      <c r="G5" s="126">
        <v>92.448488604429272</v>
      </c>
      <c r="H5" s="126">
        <v>78.8600494741885</v>
      </c>
      <c r="I5" s="126">
        <v>81.957658380091871</v>
      </c>
      <c r="L5" t="s">
        <v>95</v>
      </c>
      <c r="M5" s="126">
        <v>80.21485339568126</v>
      </c>
      <c r="N5" s="126">
        <v>82.178584226769075</v>
      </c>
      <c r="O5" s="126">
        <v>76.539810238904295</v>
      </c>
      <c r="P5" s="126">
        <v>78.13366664693153</v>
      </c>
      <c r="Q5" s="126">
        <v>93.319958776624119</v>
      </c>
      <c r="R5" s="126">
        <v>83.701168752142905</v>
      </c>
      <c r="S5" s="126">
        <v>83.388064310504134</v>
      </c>
      <c r="U5" t="s">
        <v>138</v>
      </c>
      <c r="V5" s="6" t="s">
        <v>94</v>
      </c>
      <c r="W5" s="7">
        <v>32.0631627072746</v>
      </c>
      <c r="X5" s="7">
        <v>24.427550517335799</v>
      </c>
      <c r="Y5" s="7">
        <v>21.312398931136698</v>
      </c>
      <c r="Z5" s="7">
        <v>19.005277235596001</v>
      </c>
      <c r="AA5" s="7">
        <v>65.887091583677304</v>
      </c>
      <c r="AB5" s="7">
        <v>50.203166307378403</v>
      </c>
      <c r="AC5" s="7">
        <v>43.118154221093299</v>
      </c>
    </row>
    <row r="6" spans="1:29" x14ac:dyDescent="0.25">
      <c r="B6" t="s">
        <v>131</v>
      </c>
      <c r="C6" s="126">
        <v>83.798766878191557</v>
      </c>
      <c r="D6" s="126">
        <v>82.585461056367393</v>
      </c>
      <c r="E6" s="126">
        <v>81.818671921809511</v>
      </c>
      <c r="F6" s="126">
        <v>83.5045971307771</v>
      </c>
      <c r="G6" s="126">
        <v>92.765709274025227</v>
      </c>
      <c r="H6" s="126">
        <v>93.064166138026025</v>
      </c>
      <c r="I6" s="126">
        <v>86.404825567131041</v>
      </c>
      <c r="L6" t="s">
        <v>131</v>
      </c>
      <c r="M6" s="126">
        <v>84.681244111422288</v>
      </c>
      <c r="N6" s="126">
        <v>84.47775158218947</v>
      </c>
      <c r="O6" s="126">
        <v>84.380873786413602</v>
      </c>
      <c r="P6" s="126">
        <v>84.726119262167344</v>
      </c>
      <c r="Q6" s="126">
        <v>92.993091137866415</v>
      </c>
      <c r="R6" s="126">
        <v>93.313588887000662</v>
      </c>
      <c r="S6" s="126">
        <v>86.642624525320088</v>
      </c>
      <c r="U6" t="s">
        <v>139</v>
      </c>
      <c r="V6" s="6" t="s">
        <v>94</v>
      </c>
      <c r="W6" s="7">
        <v>55.877798102844501</v>
      </c>
      <c r="X6" s="7">
        <v>56.737562321263098</v>
      </c>
      <c r="Y6" s="7">
        <v>62.481654986893702</v>
      </c>
      <c r="Z6" s="7">
        <v>56.698055578906597</v>
      </c>
      <c r="AA6" s="7">
        <v>78.968402433542707</v>
      </c>
      <c r="AB6" s="7">
        <v>81.314640601794906</v>
      </c>
      <c r="AC6" s="7">
        <v>57.458315588461602</v>
      </c>
    </row>
    <row r="7" spans="1:29" x14ac:dyDescent="0.25">
      <c r="B7" t="s">
        <v>130</v>
      </c>
      <c r="C7" s="126">
        <v>71.778536767798798</v>
      </c>
      <c r="D7" s="126">
        <v>71.587245324921227</v>
      </c>
      <c r="E7" s="126">
        <v>61.623318559513251</v>
      </c>
      <c r="F7" s="126">
        <v>67.620955150193893</v>
      </c>
      <c r="G7" s="126">
        <v>83.820239041445959</v>
      </c>
      <c r="H7" s="126">
        <v>80.94580976734126</v>
      </c>
      <c r="I7" s="126">
        <v>74.774778264437742</v>
      </c>
      <c r="L7" t="s">
        <v>130</v>
      </c>
      <c r="M7" s="126">
        <v>72.450610935526242</v>
      </c>
      <c r="N7" s="126">
        <v>73.198229019099955</v>
      </c>
      <c r="O7" s="126">
        <v>67.634785191827845</v>
      </c>
      <c r="P7" s="126">
        <v>70.134903005223379</v>
      </c>
      <c r="Q7" s="126">
        <v>84.900732055182743</v>
      </c>
      <c r="R7" s="126">
        <v>83.138136121521612</v>
      </c>
      <c r="S7" s="126">
        <v>75.93947728627893</v>
      </c>
      <c r="U7" t="s">
        <v>140</v>
      </c>
      <c r="V7" s="6" t="s">
        <v>94</v>
      </c>
      <c r="W7" s="7">
        <v>61.755612176086302</v>
      </c>
      <c r="X7" s="7">
        <v>63.020782968444301</v>
      </c>
      <c r="Y7" s="7">
        <v>50.447196507939701</v>
      </c>
      <c r="Z7" s="7">
        <v>53.511059223628003</v>
      </c>
      <c r="AA7" s="7">
        <v>71.923530696499498</v>
      </c>
      <c r="AB7" s="7">
        <v>73.419889418599297</v>
      </c>
      <c r="AC7" s="7">
        <v>67.182152273157598</v>
      </c>
    </row>
    <row r="8" spans="1:29" x14ac:dyDescent="0.25">
      <c r="B8" t="s">
        <v>132</v>
      </c>
      <c r="C8" s="126">
        <f>AVERAGE(C3:C7)</f>
        <v>73.306604728042586</v>
      </c>
      <c r="D8" s="126">
        <f t="shared" ref="D8:I8" si="0">AVERAGE(D3:D7)</f>
        <v>72.873748571141135</v>
      </c>
      <c r="E8" s="126">
        <f t="shared" si="0"/>
        <v>64.753235028729023</v>
      </c>
      <c r="F8" s="126">
        <f t="shared" si="0"/>
        <v>68.189664848786464</v>
      </c>
      <c r="G8" s="126">
        <f t="shared" si="0"/>
        <v>84.123334842608784</v>
      </c>
      <c r="H8" s="126">
        <f t="shared" si="0"/>
        <v>79.467085446449403</v>
      </c>
      <c r="I8" s="126">
        <f t="shared" si="0"/>
        <v>76.383476801444658</v>
      </c>
      <c r="L8" t="s">
        <v>132</v>
      </c>
      <c r="M8" s="126">
        <f>AVERAGE(M3:M7)</f>
        <v>74.361619070187274</v>
      </c>
      <c r="N8" s="126">
        <f t="shared" ref="N8:S8" si="1">AVERAGE(N3:N7)</f>
        <v>75.029102214505016</v>
      </c>
      <c r="O8" s="126">
        <f t="shared" si="1"/>
        <v>72.524104012929968</v>
      </c>
      <c r="P8" s="126">
        <f t="shared" si="1"/>
        <v>72.738848092521749</v>
      </c>
      <c r="Q8" s="126">
        <f t="shared" si="1"/>
        <v>86.152529982366119</v>
      </c>
      <c r="R8" s="126">
        <f t="shared" si="1"/>
        <v>82.996747823417621</v>
      </c>
      <c r="S8" s="126">
        <f t="shared" si="1"/>
        <v>78.16602661264065</v>
      </c>
    </row>
    <row r="9" spans="1:29" x14ac:dyDescent="0.25">
      <c r="W9" s="82" t="s">
        <v>1</v>
      </c>
      <c r="X9" s="82" t="s">
        <v>2</v>
      </c>
      <c r="Y9" s="82" t="s">
        <v>3</v>
      </c>
      <c r="Z9" s="82" t="s">
        <v>4</v>
      </c>
      <c r="AA9" s="82" t="s">
        <v>5</v>
      </c>
      <c r="AB9" s="82" t="s">
        <v>6</v>
      </c>
      <c r="AC9" s="83" t="s">
        <v>7</v>
      </c>
    </row>
    <row r="10" spans="1:29" x14ac:dyDescent="0.25">
      <c r="U10" s="158" t="s">
        <v>138</v>
      </c>
      <c r="V10" s="96" t="s">
        <v>95</v>
      </c>
      <c r="W10" s="108">
        <v>51.659217621306702</v>
      </c>
      <c r="X10" s="108">
        <v>53.8139229643091</v>
      </c>
      <c r="Y10" s="108">
        <v>44.175627240143399</v>
      </c>
      <c r="Z10" s="108">
        <v>58.781362007168497</v>
      </c>
      <c r="AA10" s="108">
        <v>73.432560017938798</v>
      </c>
      <c r="AB10" s="108">
        <v>74.347753605067894</v>
      </c>
      <c r="AC10" s="108">
        <v>61.653617629759601</v>
      </c>
    </row>
    <row r="11" spans="1:29" x14ac:dyDescent="0.25">
      <c r="A11" t="s">
        <v>135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107</v>
      </c>
      <c r="H11" t="s">
        <v>108</v>
      </c>
      <c r="I11" t="s">
        <v>109</v>
      </c>
      <c r="K11" t="s">
        <v>136</v>
      </c>
      <c r="L11" t="s">
        <v>0</v>
      </c>
      <c r="M11" t="s">
        <v>1</v>
      </c>
      <c r="N11" t="s">
        <v>2</v>
      </c>
      <c r="O11" t="s">
        <v>3</v>
      </c>
      <c r="P11" t="s">
        <v>4</v>
      </c>
      <c r="Q11" t="s">
        <v>107</v>
      </c>
      <c r="R11" t="s">
        <v>108</v>
      </c>
      <c r="S11" t="s">
        <v>109</v>
      </c>
      <c r="U11" t="s">
        <v>139</v>
      </c>
      <c r="V11" s="96" t="s">
        <v>95</v>
      </c>
      <c r="W11" s="108">
        <v>73.190924045509007</v>
      </c>
      <c r="X11" s="108">
        <v>72.571893651654904</v>
      </c>
      <c r="Y11" s="108">
        <v>64.536082474226802</v>
      </c>
      <c r="Z11" s="108">
        <v>56.1512027491409</v>
      </c>
      <c r="AA11" s="108">
        <v>88.634128276016497</v>
      </c>
      <c r="AB11" s="108">
        <v>64.2315410519426</v>
      </c>
      <c r="AC11" s="108">
        <v>75.211482314032494</v>
      </c>
    </row>
    <row r="12" spans="1:29" x14ac:dyDescent="0.25">
      <c r="B12" t="s">
        <v>93</v>
      </c>
      <c r="C12" s="126">
        <v>42.413131399134002</v>
      </c>
      <c r="D12" s="126">
        <v>41.127013885023501</v>
      </c>
      <c r="E12" s="126">
        <v>37.558583305203001</v>
      </c>
      <c r="F12" s="126">
        <v>40.634133707402697</v>
      </c>
      <c r="G12" s="126">
        <v>51.374649199057302</v>
      </c>
      <c r="H12" s="126">
        <v>47.834436277710452</v>
      </c>
      <c r="I12" s="126">
        <v>44.269538113310304</v>
      </c>
      <c r="L12" t="s">
        <v>93</v>
      </c>
      <c r="M12" s="126">
        <v>43.384161245909496</v>
      </c>
      <c r="N12" s="126">
        <v>46.108216437864151</v>
      </c>
      <c r="O12" s="126">
        <v>50.650553216537602</v>
      </c>
      <c r="P12" s="126">
        <v>49.196800921861296</v>
      </c>
      <c r="Q12" s="126">
        <v>53.364818620799753</v>
      </c>
      <c r="R12" s="126">
        <v>52.722745729906606</v>
      </c>
      <c r="S12" s="126">
        <v>49.532584404182302</v>
      </c>
      <c r="U12" t="s">
        <v>138</v>
      </c>
      <c r="V12" s="96" t="s">
        <v>95</v>
      </c>
      <c r="W12" s="108">
        <v>18.899531220833399</v>
      </c>
      <c r="X12" s="108">
        <v>9.6016961986975602</v>
      </c>
      <c r="Y12" s="108">
        <v>8.0645161290322598</v>
      </c>
      <c r="Z12" s="108">
        <v>13.3651370589126</v>
      </c>
      <c r="AA12" s="108">
        <v>49.0359092120448</v>
      </c>
      <c r="AB12" s="108">
        <v>43.8843865896051</v>
      </c>
      <c r="AC12" s="108">
        <v>41.722108930988597</v>
      </c>
    </row>
    <row r="13" spans="1:29" x14ac:dyDescent="0.25">
      <c r="B13" t="s">
        <v>94</v>
      </c>
      <c r="C13" s="126">
        <v>56.266707999675532</v>
      </c>
      <c r="D13" s="126">
        <v>56.409918592200405</v>
      </c>
      <c r="E13" s="126">
        <v>47.360411132573866</v>
      </c>
      <c r="F13" s="126">
        <v>48.522282201389032</v>
      </c>
      <c r="G13" s="126">
        <v>75.416911558056469</v>
      </c>
      <c r="H13" s="126">
        <v>71.925758300897613</v>
      </c>
      <c r="I13" s="126">
        <v>60.404074423392501</v>
      </c>
      <c r="L13" t="s">
        <v>94</v>
      </c>
      <c r="M13" s="126">
        <v>57.332276382410861</v>
      </c>
      <c r="N13" s="126">
        <v>57.9227349266421</v>
      </c>
      <c r="O13" s="126">
        <v>53.946822858084964</v>
      </c>
      <c r="P13" s="126">
        <v>52.776725572247905</v>
      </c>
      <c r="Q13" s="126">
        <v>72.956538682534202</v>
      </c>
      <c r="R13" s="126">
        <v>62.452834081676507</v>
      </c>
      <c r="S13" s="126">
        <v>61.4874491120705</v>
      </c>
      <c r="U13" t="s">
        <v>139</v>
      </c>
      <c r="V13" s="96" t="s">
        <v>95</v>
      </c>
      <c r="W13" s="108">
        <v>29.5995142495414</v>
      </c>
      <c r="X13" s="108">
        <v>26.364665960433701</v>
      </c>
      <c r="Y13" s="108">
        <v>30.5969390831029</v>
      </c>
      <c r="Z13" s="108">
        <v>28.958866237759299</v>
      </c>
      <c r="AA13" s="108">
        <v>52.082913469240097</v>
      </c>
      <c r="AB13" s="108">
        <v>47.523060227889303</v>
      </c>
      <c r="AC13" s="108">
        <v>34.263579911979299</v>
      </c>
    </row>
    <row r="14" spans="1:29" x14ac:dyDescent="0.25">
      <c r="B14" t="s">
        <v>95</v>
      </c>
      <c r="C14" s="126">
        <v>67.317059048008161</v>
      </c>
      <c r="D14" s="126">
        <v>68.464566429743996</v>
      </c>
      <c r="E14" s="126">
        <v>67.341759797629337</v>
      </c>
      <c r="F14" s="126">
        <v>66.44160367657426</v>
      </c>
      <c r="G14" s="126">
        <v>79.856837640458764</v>
      </c>
      <c r="H14" s="126">
        <v>80.346170992757962</v>
      </c>
      <c r="I14" s="126">
        <v>72.138592081648099</v>
      </c>
      <c r="L14" t="s">
        <v>95</v>
      </c>
      <c r="M14" s="126">
        <v>69.279894406341072</v>
      </c>
      <c r="N14" s="126">
        <v>72.099162100215764</v>
      </c>
      <c r="O14" s="126">
        <v>70.416292394478575</v>
      </c>
      <c r="P14" s="126">
        <v>68.774421616859499</v>
      </c>
      <c r="Q14" s="126">
        <v>79.735435157300429</v>
      </c>
      <c r="R14" s="126">
        <v>77.660497065412699</v>
      </c>
      <c r="S14" s="126">
        <v>73.170912634937835</v>
      </c>
      <c r="U14" t="s">
        <v>140</v>
      </c>
      <c r="V14" s="96" t="s">
        <v>95</v>
      </c>
      <c r="W14" s="108">
        <v>82.168247472580305</v>
      </c>
      <c r="X14" s="108">
        <v>87.672217538644603</v>
      </c>
      <c r="Y14" s="108">
        <v>83.682270536932705</v>
      </c>
      <c r="Z14" s="108">
        <v>80.248137424223501</v>
      </c>
      <c r="AA14" s="108">
        <v>85.956223135776398</v>
      </c>
      <c r="AB14" s="108">
        <v>87.549246016670097</v>
      </c>
      <c r="AC14" s="108">
        <v>81.0990370009944</v>
      </c>
    </row>
    <row r="15" spans="1:29" x14ac:dyDescent="0.25">
      <c r="B15" t="s">
        <v>131</v>
      </c>
      <c r="C15" s="126">
        <v>69.721511579612482</v>
      </c>
      <c r="D15" s="126">
        <v>68.701182800385297</v>
      </c>
      <c r="E15" s="126">
        <v>68.414138005119241</v>
      </c>
      <c r="F15" s="126">
        <v>69.930361199607887</v>
      </c>
      <c r="G15" s="126">
        <v>79.589438398576704</v>
      </c>
      <c r="H15" s="126">
        <v>81.455389466205176</v>
      </c>
      <c r="I15" s="126">
        <v>72.849234561545003</v>
      </c>
      <c r="L15" t="s">
        <v>131</v>
      </c>
      <c r="M15" s="126">
        <v>71.273463401592409</v>
      </c>
      <c r="N15" s="126">
        <v>71.609005740934592</v>
      </c>
      <c r="O15" s="126">
        <v>69.42851740419988</v>
      </c>
      <c r="P15" s="126">
        <v>72.165253594741671</v>
      </c>
      <c r="Q15" s="126">
        <v>79.19647676975255</v>
      </c>
      <c r="R15" s="126">
        <v>77.793940551717867</v>
      </c>
      <c r="S15" s="126">
        <v>73.399989355302154</v>
      </c>
    </row>
    <row r="16" spans="1:29" x14ac:dyDescent="0.25">
      <c r="B16" t="s">
        <v>130</v>
      </c>
      <c r="C16" s="126">
        <v>65.154598110518691</v>
      </c>
      <c r="D16" s="126">
        <v>63.76009775160977</v>
      </c>
      <c r="E16" s="126">
        <v>58.06654232413382</v>
      </c>
      <c r="F16" s="126">
        <v>60.680040550002424</v>
      </c>
      <c r="G16" s="126">
        <v>75.41163870761379</v>
      </c>
      <c r="H16" s="126">
        <v>73.613414534479119</v>
      </c>
      <c r="I16" s="126">
        <v>67.271035780548843</v>
      </c>
      <c r="L16" t="s">
        <v>130</v>
      </c>
      <c r="M16" s="126">
        <f>AVERAGE(M11:M15)</f>
        <v>60.317448859063461</v>
      </c>
      <c r="N16" s="126">
        <f t="shared" ref="N16:S17" si="2">AVERAGE(N11:N15)</f>
        <v>61.934779801414152</v>
      </c>
      <c r="O16" s="126">
        <f t="shared" si="2"/>
        <v>61.110546468325253</v>
      </c>
      <c r="P16" s="126">
        <f t="shared" si="2"/>
        <v>60.728300426427595</v>
      </c>
      <c r="Q16" s="126">
        <f t="shared" si="2"/>
        <v>71.313317307596733</v>
      </c>
      <c r="R16" s="126">
        <f t="shared" si="2"/>
        <v>67.657504357178425</v>
      </c>
      <c r="S16" s="126">
        <f t="shared" si="2"/>
        <v>64.397733876623192</v>
      </c>
      <c r="W16" s="82" t="s">
        <v>1</v>
      </c>
      <c r="X16" s="82" t="s">
        <v>2</v>
      </c>
      <c r="Y16" s="82" t="s">
        <v>3</v>
      </c>
      <c r="Z16" s="82" t="s">
        <v>4</v>
      </c>
      <c r="AA16" s="82" t="s">
        <v>5</v>
      </c>
      <c r="AB16" s="82" t="s">
        <v>6</v>
      </c>
      <c r="AC16" s="83" t="s">
        <v>7</v>
      </c>
    </row>
    <row r="17" spans="1:29" x14ac:dyDescent="0.25">
      <c r="B17" t="s">
        <v>132</v>
      </c>
      <c r="C17" s="126">
        <f>AVERAGE(C12:C16)</f>
        <v>60.174601627389769</v>
      </c>
      <c r="D17" s="126">
        <f t="shared" ref="D17:I17" si="3">AVERAGE(D12:D16)</f>
        <v>59.692555891792587</v>
      </c>
      <c r="E17" s="126">
        <f t="shared" si="3"/>
        <v>55.748286912931846</v>
      </c>
      <c r="F17" s="126">
        <f t="shared" si="3"/>
        <v>57.241684266995264</v>
      </c>
      <c r="G17" s="126">
        <f t="shared" si="3"/>
        <v>72.329895100752609</v>
      </c>
      <c r="H17" s="126">
        <f t="shared" si="3"/>
        <v>71.035033914410064</v>
      </c>
      <c r="I17" s="126">
        <f t="shared" si="3"/>
        <v>63.386494992088956</v>
      </c>
      <c r="L17" t="s">
        <v>132</v>
      </c>
      <c r="M17" s="126">
        <f>AVERAGE(M12:M16)</f>
        <v>60.317448859063461</v>
      </c>
      <c r="N17" s="126">
        <f t="shared" si="2"/>
        <v>61.934779801414152</v>
      </c>
      <c r="O17" s="126">
        <f t="shared" si="2"/>
        <v>61.110546468325253</v>
      </c>
      <c r="P17" s="126">
        <f t="shared" si="2"/>
        <v>60.728300426427595</v>
      </c>
      <c r="Q17" s="126">
        <f t="shared" si="2"/>
        <v>71.313317307596733</v>
      </c>
      <c r="R17" s="126">
        <f t="shared" si="2"/>
        <v>67.657504357178425</v>
      </c>
      <c r="S17" s="126">
        <f t="shared" si="2"/>
        <v>64.397733876623192</v>
      </c>
      <c r="U17" s="158" t="s">
        <v>138</v>
      </c>
      <c r="V17" s="6" t="s">
        <v>96</v>
      </c>
      <c r="W17" s="7">
        <v>90.168136577928195</v>
      </c>
      <c r="X17" s="7">
        <v>90.473357987059998</v>
      </c>
      <c r="Y17" s="7">
        <v>92.322000907159605</v>
      </c>
      <c r="Z17" s="7">
        <v>90.417015832448001</v>
      </c>
      <c r="AA17" s="7">
        <v>94.631808808986904</v>
      </c>
      <c r="AB17" s="7">
        <v>95.442972156389601</v>
      </c>
      <c r="AC17" s="7">
        <v>90.507208489515406</v>
      </c>
    </row>
    <row r="18" spans="1:29" x14ac:dyDescent="0.25">
      <c r="U18" t="s">
        <v>139</v>
      </c>
      <c r="V18" s="6" t="s">
        <v>96</v>
      </c>
      <c r="W18" s="7">
        <v>59.053789178903202</v>
      </c>
      <c r="X18" s="7">
        <v>53.228980965190402</v>
      </c>
      <c r="Y18" s="7">
        <v>51.351440033551398</v>
      </c>
      <c r="Z18" s="7">
        <v>56.864023422154801</v>
      </c>
      <c r="AA18" s="7">
        <v>83.000617103433001</v>
      </c>
      <c r="AB18" s="7">
        <v>80.980031718086394</v>
      </c>
      <c r="AC18" s="7">
        <v>73.072484342992993</v>
      </c>
    </row>
    <row r="19" spans="1:29" x14ac:dyDescent="0.25">
      <c r="B19" s="159" t="s">
        <v>141</v>
      </c>
      <c r="C19" s="126">
        <f>AVERAGE(C8,C17)</f>
        <v>66.740603177716181</v>
      </c>
      <c r="D19" s="126">
        <f t="shared" ref="D19:I19" si="4">AVERAGE(D8,D17)</f>
        <v>66.283152231466858</v>
      </c>
      <c r="E19" s="126">
        <f t="shared" si="4"/>
        <v>60.250760970830434</v>
      </c>
      <c r="F19" s="126">
        <f t="shared" si="4"/>
        <v>62.715674557890864</v>
      </c>
      <c r="G19" s="126">
        <f t="shared" si="4"/>
        <v>78.226614971680704</v>
      </c>
      <c r="H19" s="126">
        <f t="shared" si="4"/>
        <v>75.251059680429734</v>
      </c>
      <c r="I19" s="126">
        <f t="shared" si="4"/>
        <v>69.884985896766807</v>
      </c>
      <c r="U19" t="s">
        <v>138</v>
      </c>
      <c r="V19" s="6" t="s">
        <v>96</v>
      </c>
      <c r="W19" s="5">
        <v>80.760814877529</v>
      </c>
      <c r="X19" s="5">
        <v>87.375398671983604</v>
      </c>
      <c r="Y19" s="5">
        <v>77.625905492547702</v>
      </c>
      <c r="Z19" s="5">
        <v>84.415103840526399</v>
      </c>
      <c r="AA19" s="5">
        <v>89.317296643401704</v>
      </c>
      <c r="AB19" s="5">
        <v>89.628197418597495</v>
      </c>
      <c r="AC19" s="5">
        <v>82.194163200904001</v>
      </c>
    </row>
    <row r="20" spans="1:29" x14ac:dyDescent="0.25">
      <c r="U20" t="s">
        <v>139</v>
      </c>
      <c r="V20" s="6" t="s">
        <v>96</v>
      </c>
      <c r="W20" s="5">
        <v>43.858319565860199</v>
      </c>
      <c r="X20" s="5">
        <v>35.410402852791201</v>
      </c>
      <c r="Y20" s="5">
        <v>45.323918075364602</v>
      </c>
      <c r="Z20" s="5">
        <v>39.408619585420098</v>
      </c>
      <c r="AA20" s="5">
        <v>59.431404139446897</v>
      </c>
      <c r="AB20" s="5">
        <v>74.215789456114805</v>
      </c>
      <c r="AC20" s="5">
        <v>59.495282375967498</v>
      </c>
    </row>
    <row r="21" spans="1:29" x14ac:dyDescent="0.25">
      <c r="U21" t="s">
        <v>140</v>
      </c>
      <c r="V21" s="6" t="s">
        <v>96</v>
      </c>
      <c r="W21" s="5">
        <v>44.305539473392997</v>
      </c>
      <c r="X21" s="5">
        <v>37.282004582301397</v>
      </c>
      <c r="Y21" s="5">
        <v>40.9344994020394</v>
      </c>
      <c r="Z21" s="5">
        <v>41.928043605203797</v>
      </c>
      <c r="AA21" s="5">
        <v>52.817710849549201</v>
      </c>
      <c r="AB21" s="5">
        <v>52.299263012426898</v>
      </c>
      <c r="AC21" s="5">
        <v>45.947465998205899</v>
      </c>
    </row>
    <row r="22" spans="1:29" x14ac:dyDescent="0.25">
      <c r="C22" s="82" t="s">
        <v>1</v>
      </c>
      <c r="D22" s="82" t="s">
        <v>2</v>
      </c>
      <c r="E22" s="82" t="s">
        <v>3</v>
      </c>
      <c r="F22" s="82" t="s">
        <v>4</v>
      </c>
      <c r="G22" s="82" t="s">
        <v>5</v>
      </c>
      <c r="H22" s="82" t="s">
        <v>6</v>
      </c>
      <c r="I22" s="83" t="s">
        <v>7</v>
      </c>
      <c r="M22" s="82" t="s">
        <v>1</v>
      </c>
      <c r="N22" s="82" t="s">
        <v>2</v>
      </c>
      <c r="O22" s="82" t="s">
        <v>3</v>
      </c>
      <c r="P22" s="82" t="s">
        <v>4</v>
      </c>
      <c r="Q22" s="82" t="s">
        <v>5</v>
      </c>
      <c r="R22" s="82" t="s">
        <v>6</v>
      </c>
      <c r="S22" s="83" t="s">
        <v>7</v>
      </c>
    </row>
    <row r="23" spans="1:29" x14ac:dyDescent="0.25">
      <c r="A23" s="160" t="s">
        <v>28</v>
      </c>
      <c r="B23" s="93"/>
      <c r="C23" s="93" t="s">
        <v>86</v>
      </c>
      <c r="D23" s="93" t="s">
        <v>86</v>
      </c>
      <c r="E23" s="93" t="s">
        <v>86</v>
      </c>
      <c r="F23" s="93" t="s">
        <v>86</v>
      </c>
      <c r="G23" s="93" t="s">
        <v>86</v>
      </c>
      <c r="H23" s="93" t="s">
        <v>86</v>
      </c>
      <c r="I23" s="93" t="s">
        <v>86</v>
      </c>
      <c r="K23" s="158" t="s">
        <v>46</v>
      </c>
      <c r="L23" s="93"/>
      <c r="M23" s="93" t="s">
        <v>86</v>
      </c>
      <c r="N23" s="93" t="s">
        <v>86</v>
      </c>
      <c r="O23" s="93" t="s">
        <v>86</v>
      </c>
      <c r="P23" s="93" t="s">
        <v>86</v>
      </c>
      <c r="Q23" s="93" t="s">
        <v>86</v>
      </c>
      <c r="R23" s="93" t="s">
        <v>86</v>
      </c>
      <c r="S23" s="93" t="s">
        <v>86</v>
      </c>
      <c r="W23" s="82" t="s">
        <v>1</v>
      </c>
      <c r="X23" s="82" t="s">
        <v>2</v>
      </c>
      <c r="Y23" s="82" t="s">
        <v>3</v>
      </c>
      <c r="Z23" s="82" t="s">
        <v>4</v>
      </c>
      <c r="AA23" s="82" t="s">
        <v>5</v>
      </c>
      <c r="AB23" s="82" t="s">
        <v>6</v>
      </c>
      <c r="AC23" s="83" t="s">
        <v>7</v>
      </c>
    </row>
    <row r="24" spans="1:29" x14ac:dyDescent="0.25">
      <c r="B24" s="96" t="s">
        <v>93</v>
      </c>
      <c r="C24" s="108">
        <v>35.9202054804272</v>
      </c>
      <c r="D24" s="108">
        <v>22.501710913110301</v>
      </c>
      <c r="E24" s="108">
        <v>0</v>
      </c>
      <c r="F24" s="108">
        <v>13.6645243471716</v>
      </c>
      <c r="G24" s="108">
        <v>22.2794108573929</v>
      </c>
      <c r="H24" s="108">
        <v>22.395923802906601</v>
      </c>
      <c r="I24" s="108">
        <v>23.6864411203847</v>
      </c>
      <c r="L24" s="96" t="s">
        <v>93</v>
      </c>
      <c r="M24" s="108">
        <v>20.1363557408372</v>
      </c>
      <c r="N24" s="108">
        <v>14.5344797637659</v>
      </c>
      <c r="O24" s="108">
        <v>0</v>
      </c>
      <c r="P24" s="108">
        <v>1.48514851485149</v>
      </c>
      <c r="Q24" s="108">
        <v>25.516762202536</v>
      </c>
      <c r="R24" s="108">
        <v>19.1940246656245</v>
      </c>
      <c r="S24" s="108">
        <v>17.235539343408</v>
      </c>
      <c r="U24" s="158" t="s">
        <v>138</v>
      </c>
      <c r="V24" s="96" t="s">
        <v>97</v>
      </c>
      <c r="W24" s="108">
        <v>76.6434958870353</v>
      </c>
      <c r="X24" s="108">
        <v>82.533224125479506</v>
      </c>
      <c r="Y24" s="108">
        <v>72.562256920966405</v>
      </c>
      <c r="Z24" s="108">
        <v>64.210237619310007</v>
      </c>
      <c r="AA24" s="108">
        <v>83.654101740055197</v>
      </c>
      <c r="AB24" s="108">
        <v>78.222736762553396</v>
      </c>
      <c r="AC24" s="108">
        <v>73.130646221318202</v>
      </c>
    </row>
    <row r="25" spans="1:29" x14ac:dyDescent="0.25">
      <c r="B25" s="6" t="s">
        <v>94</v>
      </c>
      <c r="C25" s="7">
        <v>50.080495476665298</v>
      </c>
      <c r="D25" s="7">
        <v>41.318037224800797</v>
      </c>
      <c r="E25" s="7">
        <v>16.899397771225999</v>
      </c>
      <c r="F25" s="7">
        <v>32.219056769988903</v>
      </c>
      <c r="G25" s="7">
        <v>86.202816207625105</v>
      </c>
      <c r="H25" s="7">
        <v>66.757578205627794</v>
      </c>
      <c r="I25" s="7">
        <v>65.596755704532001</v>
      </c>
      <c r="L25" s="6" t="s">
        <v>94</v>
      </c>
      <c r="M25" s="7">
        <v>32.0631627072746</v>
      </c>
      <c r="N25" s="7">
        <v>24.427550517335799</v>
      </c>
      <c r="O25" s="7">
        <v>21.312398931136698</v>
      </c>
      <c r="P25" s="7">
        <v>19.005277235596001</v>
      </c>
      <c r="Q25" s="7">
        <v>65.887091583677304</v>
      </c>
      <c r="R25" s="7">
        <v>50.203166307378403</v>
      </c>
      <c r="S25" s="7">
        <v>43.118154221093299</v>
      </c>
      <c r="T25" t="s">
        <v>137</v>
      </c>
      <c r="U25" t="s">
        <v>139</v>
      </c>
      <c r="V25" s="96" t="s">
        <v>97</v>
      </c>
      <c r="W25" s="108">
        <v>60.973539149655501</v>
      </c>
      <c r="X25" s="108">
        <v>53.287288843647602</v>
      </c>
      <c r="Y25" s="108">
        <v>47.375514316928502</v>
      </c>
      <c r="Z25" s="108">
        <v>65.922173698013395</v>
      </c>
      <c r="AA25" s="108">
        <v>80.824019440006197</v>
      </c>
      <c r="AB25" s="108">
        <v>80.115085394834495</v>
      </c>
      <c r="AC25" s="108">
        <v>71.382016000977401</v>
      </c>
    </row>
    <row r="26" spans="1:29" x14ac:dyDescent="0.25">
      <c r="B26" s="96" t="s">
        <v>95</v>
      </c>
      <c r="C26" s="108">
        <v>51.659217621306702</v>
      </c>
      <c r="D26" s="108">
        <v>53.8139229643091</v>
      </c>
      <c r="E26" s="108">
        <v>44.175627240143399</v>
      </c>
      <c r="F26" s="108">
        <v>58.781362007168497</v>
      </c>
      <c r="G26" s="108">
        <v>73.432560017938798</v>
      </c>
      <c r="H26" s="108">
        <v>74.347753605067894</v>
      </c>
      <c r="I26" s="108">
        <v>61.653617629759601</v>
      </c>
      <c r="L26" s="96" t="s">
        <v>95</v>
      </c>
      <c r="M26" s="108">
        <v>18.899531220833399</v>
      </c>
      <c r="N26" s="108">
        <v>9.6016961986975602</v>
      </c>
      <c r="O26" s="108">
        <v>8.0645161290322598</v>
      </c>
      <c r="P26" s="108">
        <v>13.3651370589126</v>
      </c>
      <c r="Q26" s="108">
        <v>49.0359092120448</v>
      </c>
      <c r="R26" s="108">
        <v>43.8843865896051</v>
      </c>
      <c r="S26" s="108">
        <v>41.722108930988597</v>
      </c>
      <c r="U26" t="s">
        <v>138</v>
      </c>
      <c r="V26" s="96" t="s">
        <v>97</v>
      </c>
      <c r="W26" s="108">
        <v>58.471619521150998</v>
      </c>
      <c r="X26" s="108">
        <v>60.926009521974201</v>
      </c>
      <c r="Y26" s="108">
        <v>53.531494914529397</v>
      </c>
      <c r="Z26" s="108">
        <v>51.808391892620797</v>
      </c>
      <c r="AA26" s="108">
        <v>72.726164855793698</v>
      </c>
      <c r="AB26" s="108">
        <v>63.6843658648542</v>
      </c>
      <c r="AC26" s="108">
        <v>58.064003375172803</v>
      </c>
    </row>
    <row r="27" spans="1:29" x14ac:dyDescent="0.25">
      <c r="B27" s="6" t="s">
        <v>96</v>
      </c>
      <c r="C27" s="7">
        <v>90.168136577928195</v>
      </c>
      <c r="D27" s="7">
        <v>90.473357987059998</v>
      </c>
      <c r="E27" s="7">
        <v>92.322000907159605</v>
      </c>
      <c r="F27" s="7">
        <v>90.417015832448001</v>
      </c>
      <c r="G27" s="7">
        <v>94.631808808986904</v>
      </c>
      <c r="H27" s="7">
        <v>95.442972156389601</v>
      </c>
      <c r="I27" s="7">
        <v>90.507208489515406</v>
      </c>
      <c r="L27" s="6" t="s">
        <v>96</v>
      </c>
      <c r="M27" s="5">
        <v>80.760814877529</v>
      </c>
      <c r="N27" s="5">
        <v>87.375398671983604</v>
      </c>
      <c r="O27" s="5">
        <v>77.625905492547702</v>
      </c>
      <c r="P27" s="5">
        <v>84.415103840526399</v>
      </c>
      <c r="Q27" s="5">
        <v>89.317296643401704</v>
      </c>
      <c r="R27" s="5">
        <v>89.628197418597495</v>
      </c>
      <c r="S27" s="5">
        <v>82.194163200904001</v>
      </c>
      <c r="U27" t="s">
        <v>139</v>
      </c>
      <c r="V27" s="96" t="s">
        <v>97</v>
      </c>
      <c r="W27" s="108">
        <v>44.155273645732301</v>
      </c>
      <c r="X27" s="108">
        <v>35.678911351889703</v>
      </c>
      <c r="Y27" s="108">
        <v>37.613786186048799</v>
      </c>
      <c r="Z27" s="108">
        <v>40.745651779127897</v>
      </c>
      <c r="AA27" s="108">
        <v>69.986518848450004</v>
      </c>
      <c r="AB27" s="108">
        <v>72.637084187487204</v>
      </c>
      <c r="AC27" s="108">
        <v>55.546754227932396</v>
      </c>
    </row>
    <row r="28" spans="1:29" x14ac:dyDescent="0.25">
      <c r="B28" s="96" t="s">
        <v>97</v>
      </c>
      <c r="C28" s="108">
        <v>76.6434958870353</v>
      </c>
      <c r="D28" s="108">
        <v>82.533224125479506</v>
      </c>
      <c r="E28" s="108">
        <v>72.562256920966405</v>
      </c>
      <c r="F28" s="108">
        <v>64.210237619310007</v>
      </c>
      <c r="G28" s="108">
        <v>83.654101740055197</v>
      </c>
      <c r="H28" s="108">
        <v>78.222736762553396</v>
      </c>
      <c r="I28" s="108">
        <v>73.130646221318202</v>
      </c>
      <c r="L28" s="96" t="s">
        <v>97</v>
      </c>
      <c r="M28" s="108">
        <v>58.471619521150998</v>
      </c>
      <c r="N28" s="108">
        <v>60.926009521974201</v>
      </c>
      <c r="O28" s="108">
        <v>53.531494914529397</v>
      </c>
      <c r="P28" s="108">
        <v>51.808391892620797</v>
      </c>
      <c r="Q28" s="108">
        <v>72.726164855793698</v>
      </c>
      <c r="R28" s="108">
        <v>63.6843658648542</v>
      </c>
      <c r="S28" s="108">
        <v>58.064003375172803</v>
      </c>
      <c r="U28" t="s">
        <v>140</v>
      </c>
      <c r="V28" s="96" t="s">
        <v>97</v>
      </c>
      <c r="W28" s="108">
        <v>53.835693724194002</v>
      </c>
      <c r="X28" s="108">
        <v>51.118401576873303</v>
      </c>
      <c r="Y28" s="108">
        <v>52.0209912636616</v>
      </c>
      <c r="Z28" s="108">
        <v>52.5656811636672</v>
      </c>
      <c r="AA28" s="108">
        <v>53.619838052011502</v>
      </c>
      <c r="AB28" s="108">
        <v>53.911139414591197</v>
      </c>
      <c r="AC28" s="108">
        <v>52.387492375562999</v>
      </c>
    </row>
    <row r="29" spans="1:29" x14ac:dyDescent="0.25">
      <c r="B29" s="6" t="s">
        <v>98</v>
      </c>
      <c r="C29" s="7">
        <v>60.89431020867255</v>
      </c>
      <c r="D29" s="7">
        <v>58.128050642951941</v>
      </c>
      <c r="E29" s="7">
        <v>45.19185656789908</v>
      </c>
      <c r="F29" s="7">
        <v>51.858439315217403</v>
      </c>
      <c r="G29" s="7">
        <v>72.040139526399784</v>
      </c>
      <c r="H29" s="7">
        <v>67.433392906509056</v>
      </c>
      <c r="I29" s="7">
        <v>62.914933833101983</v>
      </c>
      <c r="L29" s="6" t="s">
        <v>98</v>
      </c>
      <c r="M29" s="5">
        <f>AVERAGE(M24:M28)</f>
        <v>42.066296813525035</v>
      </c>
      <c r="N29" s="5">
        <v>39.373026934751415</v>
      </c>
      <c r="O29" s="5">
        <v>32.106863093449206</v>
      </c>
      <c r="P29" s="5">
        <v>34.01581170850146</v>
      </c>
      <c r="Q29" s="5">
        <v>60.496644899490704</v>
      </c>
      <c r="R29" s="5">
        <v>53.31882816921194</v>
      </c>
      <c r="S29" s="5">
        <v>48.466793814313341</v>
      </c>
    </row>
    <row r="31" spans="1:29" x14ac:dyDescent="0.25">
      <c r="C31" s="82" t="s">
        <v>1</v>
      </c>
      <c r="D31" s="82" t="s">
        <v>2</v>
      </c>
      <c r="E31" s="82" t="s">
        <v>3</v>
      </c>
      <c r="F31" s="82" t="s">
        <v>4</v>
      </c>
      <c r="G31" s="82" t="s">
        <v>5</v>
      </c>
      <c r="H31" s="82" t="s">
        <v>6</v>
      </c>
      <c r="I31" s="83" t="s">
        <v>7</v>
      </c>
      <c r="M31" s="82" t="s">
        <v>1</v>
      </c>
      <c r="N31" s="82" t="s">
        <v>2</v>
      </c>
      <c r="O31" s="82" t="s">
        <v>3</v>
      </c>
      <c r="P31" s="82" t="s">
        <v>4</v>
      </c>
      <c r="Q31" s="82" t="s">
        <v>5</v>
      </c>
      <c r="R31" s="82" t="s">
        <v>6</v>
      </c>
      <c r="S31" s="83" t="s">
        <v>7</v>
      </c>
    </row>
    <row r="32" spans="1:29" x14ac:dyDescent="0.25">
      <c r="A32" s="160" t="s">
        <v>28</v>
      </c>
      <c r="B32" s="93"/>
      <c r="C32" s="93" t="s">
        <v>87</v>
      </c>
      <c r="D32" s="93" t="s">
        <v>87</v>
      </c>
      <c r="E32" s="93" t="s">
        <v>87</v>
      </c>
      <c r="F32" s="93" t="s">
        <v>87</v>
      </c>
      <c r="G32" s="93" t="s">
        <v>87</v>
      </c>
      <c r="H32" s="93" t="s">
        <v>87</v>
      </c>
      <c r="I32" s="93" t="s">
        <v>87</v>
      </c>
      <c r="K32" s="158" t="s">
        <v>46</v>
      </c>
      <c r="L32" s="93"/>
      <c r="M32" s="93" t="s">
        <v>87</v>
      </c>
      <c r="N32" s="93" t="s">
        <v>87</v>
      </c>
      <c r="O32" s="93" t="s">
        <v>87</v>
      </c>
      <c r="P32" s="93" t="s">
        <v>87</v>
      </c>
      <c r="Q32" s="93" t="s">
        <v>87</v>
      </c>
      <c r="R32" s="93" t="s">
        <v>87</v>
      </c>
      <c r="S32" s="93" t="s">
        <v>87</v>
      </c>
    </row>
    <row r="33" spans="2:19" x14ac:dyDescent="0.25">
      <c r="B33" s="96" t="s">
        <v>93</v>
      </c>
      <c r="C33" s="108">
        <v>75.105648854739499</v>
      </c>
      <c r="D33" s="108">
        <v>82.759891085006302</v>
      </c>
      <c r="E33" s="108">
        <v>100</v>
      </c>
      <c r="F33" s="108">
        <v>86.017815568377401</v>
      </c>
      <c r="G33" s="108">
        <v>92.604798639072399</v>
      </c>
      <c r="H33" s="108">
        <v>94.954954954954999</v>
      </c>
      <c r="I33" s="108">
        <v>86.589291579187304</v>
      </c>
      <c r="L33" s="96" t="s">
        <v>93</v>
      </c>
      <c r="M33" s="108">
        <v>45.879137564530801</v>
      </c>
      <c r="N33" s="108">
        <v>66.838748861220793</v>
      </c>
      <c r="O33" s="108">
        <v>42.297297297297298</v>
      </c>
      <c r="P33" s="108">
        <v>57.892499240813898</v>
      </c>
      <c r="Q33" s="108">
        <v>61.597327664743403</v>
      </c>
      <c r="R33" s="108">
        <v>52.303370786516901</v>
      </c>
      <c r="S33" s="108">
        <v>43.2280595201943</v>
      </c>
    </row>
    <row r="34" spans="2:19" x14ac:dyDescent="0.25">
      <c r="B34" s="6" t="s">
        <v>94</v>
      </c>
      <c r="C34" s="7">
        <v>82.858534988023806</v>
      </c>
      <c r="D34" s="7">
        <v>86.759461982437401</v>
      </c>
      <c r="E34" s="7">
        <v>98.233386573738002</v>
      </c>
      <c r="F34" s="7">
        <v>87.895822029300007</v>
      </c>
      <c r="G34" s="7">
        <v>92.341236488134101</v>
      </c>
      <c r="H34" s="7">
        <v>94.833229237805398</v>
      </c>
      <c r="I34" s="7">
        <v>85.4323961493686</v>
      </c>
      <c r="L34" s="6" t="s">
        <v>94</v>
      </c>
      <c r="M34" s="7">
        <v>55.877798102844501</v>
      </c>
      <c r="N34" s="7">
        <v>56.737562321263098</v>
      </c>
      <c r="O34" s="7">
        <v>62.481654986893702</v>
      </c>
      <c r="P34" s="7">
        <v>56.698055578906597</v>
      </c>
      <c r="Q34" s="7">
        <v>78.968402433542707</v>
      </c>
      <c r="R34" s="7">
        <v>81.314640601794906</v>
      </c>
      <c r="S34" s="7">
        <v>57.458315588461602</v>
      </c>
    </row>
    <row r="35" spans="2:19" x14ac:dyDescent="0.25">
      <c r="B35" s="96" t="s">
        <v>95</v>
      </c>
      <c r="C35" s="108">
        <v>73.190924045509007</v>
      </c>
      <c r="D35" s="108">
        <v>72.571893651654904</v>
      </c>
      <c r="E35" s="108">
        <v>64.536082474226802</v>
      </c>
      <c r="F35" s="108">
        <v>56.1512027491409</v>
      </c>
      <c r="G35" s="108">
        <v>88.634128276016497</v>
      </c>
      <c r="H35" s="108">
        <v>64.2315410519426</v>
      </c>
      <c r="I35" s="108">
        <v>75.211482314032494</v>
      </c>
      <c r="L35" s="96" t="s">
        <v>95</v>
      </c>
      <c r="M35" s="108">
        <v>29.5995142495414</v>
      </c>
      <c r="N35" s="108">
        <v>26.364665960433701</v>
      </c>
      <c r="O35" s="108">
        <v>30.5969390831029</v>
      </c>
      <c r="P35" s="108">
        <v>28.958866237759299</v>
      </c>
      <c r="Q35" s="108">
        <v>52.082913469240097</v>
      </c>
      <c r="R35" s="108">
        <v>47.523060227889303</v>
      </c>
      <c r="S35" s="108">
        <v>34.263579911979299</v>
      </c>
    </row>
    <row r="36" spans="2:19" x14ac:dyDescent="0.25">
      <c r="B36" s="6" t="s">
        <v>96</v>
      </c>
      <c r="C36" s="7">
        <v>59.053789178903202</v>
      </c>
      <c r="D36" s="7">
        <v>53.228980965190402</v>
      </c>
      <c r="E36" s="7">
        <v>51.351440033551398</v>
      </c>
      <c r="F36" s="7">
        <v>56.864023422154801</v>
      </c>
      <c r="G36" s="7">
        <v>83.000617103433001</v>
      </c>
      <c r="H36" s="7">
        <v>80.980031718086394</v>
      </c>
      <c r="I36" s="7">
        <v>73.072484342992993</v>
      </c>
      <c r="L36" s="6" t="s">
        <v>96</v>
      </c>
      <c r="M36" s="5">
        <v>43.858319565860199</v>
      </c>
      <c r="N36" s="5">
        <v>35.410402852791201</v>
      </c>
      <c r="O36" s="5">
        <v>45.323918075364602</v>
      </c>
      <c r="P36" s="5">
        <v>39.408619585420098</v>
      </c>
      <c r="Q36" s="5">
        <v>59.431404139446897</v>
      </c>
      <c r="R36" s="5">
        <v>74.215789456114805</v>
      </c>
      <c r="S36" s="5">
        <v>59.495282375967498</v>
      </c>
    </row>
    <row r="37" spans="2:19" x14ac:dyDescent="0.25">
      <c r="B37" s="96" t="s">
        <v>97</v>
      </c>
      <c r="C37" s="108">
        <v>60.973539149655501</v>
      </c>
      <c r="D37" s="108">
        <v>53.287288843647602</v>
      </c>
      <c r="E37" s="108">
        <v>47.375514316928502</v>
      </c>
      <c r="F37" s="108">
        <v>65.922173698013395</v>
      </c>
      <c r="G37" s="108">
        <v>80.824019440006197</v>
      </c>
      <c r="H37" s="108">
        <v>80.115085394834495</v>
      </c>
      <c r="I37" s="108">
        <v>71.382016000977401</v>
      </c>
      <c r="L37" s="96" t="s">
        <v>97</v>
      </c>
      <c r="M37" s="108">
        <v>44.155273645732301</v>
      </c>
      <c r="N37" s="108">
        <v>35.678911351889703</v>
      </c>
      <c r="O37" s="108">
        <v>37.613786186048799</v>
      </c>
      <c r="P37" s="108">
        <v>40.745651779127897</v>
      </c>
      <c r="Q37" s="108">
        <v>69.986518848450004</v>
      </c>
      <c r="R37" s="108">
        <v>72.637084187487204</v>
      </c>
      <c r="S37" s="108">
        <v>55.546754227932396</v>
      </c>
    </row>
    <row r="38" spans="2:19" x14ac:dyDescent="0.25">
      <c r="B38" s="6" t="s">
        <v>98</v>
      </c>
      <c r="C38" s="7">
        <v>70.236487243366199</v>
      </c>
      <c r="D38" s="7">
        <v>69.721503305587333</v>
      </c>
      <c r="E38" s="7">
        <v>72.299284679688952</v>
      </c>
      <c r="F38" s="7">
        <v>70.570207493397305</v>
      </c>
      <c r="G38" s="7">
        <v>87.480959989332433</v>
      </c>
      <c r="H38" s="7">
        <v>83.022968471524791</v>
      </c>
      <c r="I38" s="7">
        <v>78.337534077311744</v>
      </c>
      <c r="L38" s="6" t="s">
        <v>98</v>
      </c>
      <c r="M38" s="5">
        <v>43.87400862570184</v>
      </c>
      <c r="N38" s="5">
        <v>44.206058269519701</v>
      </c>
      <c r="O38" s="5">
        <v>43.662719125741468</v>
      </c>
      <c r="P38" s="5">
        <v>44.740738484405561</v>
      </c>
      <c r="Q38" s="5">
        <v>64.413313311084636</v>
      </c>
      <c r="R38" s="5">
        <v>65.598789051960622</v>
      </c>
      <c r="S38" s="5">
        <v>49.998398324907022</v>
      </c>
    </row>
    <row r="40" spans="2:19" x14ac:dyDescent="0.25">
      <c r="M40" s="82" t="s">
        <v>1</v>
      </c>
      <c r="N40" s="82" t="s">
        <v>2</v>
      </c>
      <c r="O40" s="82" t="s">
        <v>3</v>
      </c>
      <c r="P40" s="82" t="s">
        <v>4</v>
      </c>
      <c r="Q40" s="82" t="s">
        <v>5</v>
      </c>
      <c r="R40" s="82" t="s">
        <v>6</v>
      </c>
      <c r="S40" s="83" t="s">
        <v>7</v>
      </c>
    </row>
    <row r="41" spans="2:19" x14ac:dyDescent="0.25">
      <c r="K41" s="158" t="s">
        <v>46</v>
      </c>
      <c r="L41" s="93"/>
      <c r="M41" s="93" t="s">
        <v>106</v>
      </c>
      <c r="N41" s="93" t="s">
        <v>106</v>
      </c>
      <c r="O41" s="93" t="s">
        <v>106</v>
      </c>
      <c r="P41" s="93" t="s">
        <v>106</v>
      </c>
      <c r="Q41" s="93" t="s">
        <v>106</v>
      </c>
      <c r="R41" s="93" t="s">
        <v>106</v>
      </c>
      <c r="S41" s="93" t="s">
        <v>106</v>
      </c>
    </row>
    <row r="42" spans="2:19" x14ac:dyDescent="0.25">
      <c r="L42" s="96" t="s">
        <v>93</v>
      </c>
      <c r="M42" s="108">
        <v>53.274682306940399</v>
      </c>
      <c r="N42" s="108">
        <v>26.515151515151501</v>
      </c>
      <c r="O42" s="108">
        <v>80.254154447702803</v>
      </c>
      <c r="P42" s="108">
        <v>61.669110459433</v>
      </c>
      <c r="Q42" s="108">
        <v>58.162267839687203</v>
      </c>
      <c r="R42" s="108">
        <v>66.324535679374407</v>
      </c>
      <c r="S42" s="108">
        <v>68.633919843597297</v>
      </c>
    </row>
    <row r="43" spans="2:19" x14ac:dyDescent="0.25">
      <c r="L43" s="6" t="s">
        <v>94</v>
      </c>
      <c r="M43" s="7">
        <v>61.755612176086302</v>
      </c>
      <c r="N43" s="7">
        <v>63.020782968444301</v>
      </c>
      <c r="O43" s="7">
        <v>50.447196507939701</v>
      </c>
      <c r="P43" s="7">
        <v>53.511059223628003</v>
      </c>
      <c r="Q43" s="7">
        <v>71.923530696499498</v>
      </c>
      <c r="R43" s="7">
        <v>73.419889418599297</v>
      </c>
      <c r="S43" s="7">
        <v>67.182152273157598</v>
      </c>
    </row>
    <row r="44" spans="2:19" x14ac:dyDescent="0.25">
      <c r="L44" s="96" t="s">
        <v>95</v>
      </c>
      <c r="M44" s="108">
        <v>82.168247472580305</v>
      </c>
      <c r="N44" s="108">
        <v>87.672217538644603</v>
      </c>
      <c r="O44" s="108">
        <v>83.682270536932705</v>
      </c>
      <c r="P44" s="108">
        <v>80.248137424223501</v>
      </c>
      <c r="Q44" s="108">
        <v>85.956223135776398</v>
      </c>
      <c r="R44" s="108">
        <v>87.549246016670097</v>
      </c>
      <c r="S44" s="108">
        <v>81.0990370009944</v>
      </c>
    </row>
    <row r="45" spans="2:19" x14ac:dyDescent="0.25">
      <c r="L45" s="6" t="s">
        <v>96</v>
      </c>
      <c r="M45" s="5">
        <v>44.305539473392997</v>
      </c>
      <c r="N45" s="5">
        <v>37.282004582301397</v>
      </c>
      <c r="O45" s="5">
        <v>40.9344994020394</v>
      </c>
      <c r="P45" s="5">
        <v>41.928043605203797</v>
      </c>
      <c r="Q45" s="5">
        <v>52.817710849549201</v>
      </c>
      <c r="R45" s="5">
        <v>52.299263012426898</v>
      </c>
      <c r="S45" s="5">
        <v>45.947465998205899</v>
      </c>
    </row>
    <row r="46" spans="2:19" x14ac:dyDescent="0.25">
      <c r="L46" s="96" t="s">
        <v>97</v>
      </c>
      <c r="M46" s="108">
        <v>53.835693724194002</v>
      </c>
      <c r="N46" s="108">
        <v>51.118401576873303</v>
      </c>
      <c r="O46" s="108">
        <v>52.0209912636616</v>
      </c>
      <c r="P46" s="108">
        <v>52.5656811636672</v>
      </c>
      <c r="Q46" s="108">
        <v>53.619838052011502</v>
      </c>
      <c r="R46" s="108">
        <v>53.911139414591197</v>
      </c>
      <c r="S46" s="108">
        <v>52.387492375562999</v>
      </c>
    </row>
    <row r="47" spans="2:19" x14ac:dyDescent="0.25">
      <c r="L47" s="6" t="s">
        <v>98</v>
      </c>
      <c r="M47" s="5">
        <v>59.067955030638799</v>
      </c>
      <c r="N47" s="5">
        <v>53.121711636283024</v>
      </c>
      <c r="O47" s="5">
        <v>61.46782243165525</v>
      </c>
      <c r="P47" s="5">
        <v>57.984406375231096</v>
      </c>
      <c r="Q47" s="5">
        <v>64.49591411470476</v>
      </c>
      <c r="R47" s="5">
        <v>66.700814708332388</v>
      </c>
      <c r="S47" s="5">
        <v>63.050013498303642</v>
      </c>
    </row>
  </sheetData>
  <conditionalFormatting sqref="C3:I8">
    <cfRule type="top10" dxfId="3" priority="4" rank="10"/>
  </conditionalFormatting>
  <conditionalFormatting sqref="C12:I17">
    <cfRule type="top10" dxfId="2" priority="3" rank="10"/>
  </conditionalFormatting>
  <conditionalFormatting sqref="M12:S17">
    <cfRule type="top10" dxfId="1" priority="2" rank="10"/>
  </conditionalFormatting>
  <conditionalFormatting sqref="M3:S8">
    <cfRule type="top10" dxfId="0" priority="1" percent="1" rank="10"/>
  </conditionalFormatting>
  <pageMargins left="0.7" right="0.7" top="0.78740157499999996" bottom="0.78740157499999996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ACC_Dichotom</vt:lpstr>
      <vt:lpstr>ACC_Trichotom</vt:lpstr>
      <vt:lpstr>Time</vt:lpstr>
      <vt:lpstr>F1_Dichotom</vt:lpstr>
      <vt:lpstr>F1_Trichotom</vt:lpstr>
      <vt:lpstr>Klassen_dichotom</vt:lpstr>
      <vt:lpstr>Klassen_trichotom</vt:lpstr>
      <vt:lpstr>Zusätzliche_Informationen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Donhauser</dc:creator>
  <cp:lastModifiedBy>Niklas</cp:lastModifiedBy>
  <dcterms:created xsi:type="dcterms:W3CDTF">2015-06-05T18:19:34Z</dcterms:created>
  <dcterms:modified xsi:type="dcterms:W3CDTF">2023-02-10T08:30:15Z</dcterms:modified>
</cp:coreProperties>
</file>