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_Niklas_Donhauser\4_Tabellen\Excel_Tabellen\"/>
    </mc:Choice>
  </mc:AlternateContent>
  <xr:revisionPtr revIDLastSave="0" documentId="13_ncr:1_{955606E4-9B6D-4726-BD4F-F861EFCEF983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Dichotom" sheetId="1" r:id="rId1"/>
    <sheet name="Trichot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E53" i="1"/>
  <c r="F53" i="1"/>
  <c r="G53" i="1"/>
  <c r="I53" i="1"/>
  <c r="J53" i="1"/>
  <c r="K53" i="1"/>
  <c r="L53" i="1"/>
  <c r="H54" i="1"/>
  <c r="M54" i="1"/>
  <c r="H55" i="1"/>
  <c r="M55" i="1"/>
  <c r="H56" i="1"/>
  <c r="M56" i="1"/>
  <c r="H57" i="1"/>
  <c r="M57" i="1"/>
  <c r="H58" i="1"/>
  <c r="M58" i="1"/>
  <c r="S41" i="1"/>
  <c r="R41" i="1"/>
  <c r="P51" i="1"/>
  <c r="O51" i="1"/>
  <c r="P41" i="1"/>
  <c r="O41" i="1"/>
  <c r="T40" i="1"/>
  <c r="T39" i="1"/>
  <c r="U39" i="1" s="1"/>
  <c r="T38" i="1"/>
  <c r="T37" i="1"/>
  <c r="T36" i="1"/>
  <c r="L60" i="1"/>
  <c r="K60" i="1"/>
  <c r="J60" i="1"/>
  <c r="I60" i="1"/>
  <c r="G60" i="1"/>
  <c r="F60" i="1"/>
  <c r="E60" i="1"/>
  <c r="D60" i="1"/>
  <c r="M59" i="1"/>
  <c r="H59" i="1"/>
  <c r="M52" i="1"/>
  <c r="H52" i="1"/>
  <c r="M51" i="1"/>
  <c r="H51" i="1"/>
  <c r="M50" i="1"/>
  <c r="H50" i="1"/>
  <c r="M49" i="1"/>
  <c r="H49" i="1"/>
  <c r="M48" i="1"/>
  <c r="H48" i="1"/>
  <c r="L47" i="1"/>
  <c r="K47" i="1"/>
  <c r="J47" i="1"/>
  <c r="I47" i="1"/>
  <c r="G47" i="1"/>
  <c r="F47" i="1"/>
  <c r="E47" i="1"/>
  <c r="D47" i="1"/>
  <c r="M46" i="1"/>
  <c r="H46" i="1"/>
  <c r="M45" i="1"/>
  <c r="H45" i="1"/>
  <c r="M44" i="1"/>
  <c r="H44" i="1"/>
  <c r="L43" i="1"/>
  <c r="K43" i="1"/>
  <c r="J43" i="1"/>
  <c r="I43" i="1"/>
  <c r="G43" i="1"/>
  <c r="F43" i="1"/>
  <c r="E43" i="1"/>
  <c r="D43" i="1"/>
  <c r="M42" i="1"/>
  <c r="H42" i="1"/>
  <c r="M41" i="1"/>
  <c r="H41" i="1"/>
  <c r="M40" i="1"/>
  <c r="H40" i="1"/>
  <c r="L39" i="1"/>
  <c r="K39" i="1"/>
  <c r="J39" i="1"/>
  <c r="I39" i="1"/>
  <c r="G39" i="1"/>
  <c r="F39" i="1"/>
  <c r="E39" i="1"/>
  <c r="D39" i="1"/>
  <c r="M38" i="1"/>
  <c r="H38" i="1"/>
  <c r="M37" i="1"/>
  <c r="H37" i="1"/>
  <c r="M36" i="1"/>
  <c r="H36" i="1"/>
  <c r="L29" i="1"/>
  <c r="K29" i="1"/>
  <c r="J29" i="1"/>
  <c r="I29" i="1"/>
  <c r="G29" i="1"/>
  <c r="F29" i="1"/>
  <c r="E29" i="1"/>
  <c r="D29" i="1"/>
  <c r="M28" i="1"/>
  <c r="H28" i="1"/>
  <c r="M27" i="1"/>
  <c r="H27" i="1"/>
  <c r="M26" i="1"/>
  <c r="H26" i="1"/>
  <c r="M25" i="1"/>
  <c r="H25" i="1"/>
  <c r="M24" i="1"/>
  <c r="H24" i="1"/>
  <c r="M23" i="1"/>
  <c r="H23" i="1"/>
  <c r="L22" i="1"/>
  <c r="K22" i="1"/>
  <c r="J22" i="1"/>
  <c r="I22" i="1"/>
  <c r="G22" i="1"/>
  <c r="F22" i="1"/>
  <c r="E22" i="1"/>
  <c r="D22" i="1"/>
  <c r="M21" i="1"/>
  <c r="H21" i="1"/>
  <c r="M20" i="1"/>
  <c r="H20" i="1"/>
  <c r="M19" i="1"/>
  <c r="H19" i="1"/>
  <c r="M18" i="1"/>
  <c r="H18" i="1"/>
  <c r="M17" i="1"/>
  <c r="H17" i="1"/>
  <c r="L16" i="1"/>
  <c r="K16" i="1"/>
  <c r="J16" i="1"/>
  <c r="I16" i="1"/>
  <c r="G16" i="1"/>
  <c r="F16" i="1"/>
  <c r="E16" i="1"/>
  <c r="D16" i="1"/>
  <c r="M15" i="1"/>
  <c r="H15" i="1"/>
  <c r="M14" i="1"/>
  <c r="H14" i="1"/>
  <c r="M13" i="1"/>
  <c r="H13" i="1"/>
  <c r="L12" i="1"/>
  <c r="K12" i="1"/>
  <c r="J12" i="1"/>
  <c r="I12" i="1"/>
  <c r="G12" i="1"/>
  <c r="F12" i="1"/>
  <c r="E12" i="1"/>
  <c r="D12" i="1"/>
  <c r="M11" i="1"/>
  <c r="H11" i="1"/>
  <c r="M10" i="1"/>
  <c r="H10" i="1"/>
  <c r="M9" i="1"/>
  <c r="H9" i="1"/>
  <c r="L8" i="1"/>
  <c r="K8" i="1"/>
  <c r="J8" i="1"/>
  <c r="I8" i="1"/>
  <c r="G8" i="1"/>
  <c r="F8" i="1"/>
  <c r="E8" i="1"/>
  <c r="D8" i="1"/>
  <c r="M7" i="1"/>
  <c r="H7" i="1"/>
  <c r="M6" i="1"/>
  <c r="H6" i="1"/>
  <c r="M5" i="1"/>
  <c r="H5" i="1"/>
  <c r="S10" i="1"/>
  <c r="R10" i="1"/>
  <c r="P20" i="1"/>
  <c r="O20" i="1"/>
  <c r="P10" i="1"/>
  <c r="O10" i="1"/>
  <c r="T9" i="1"/>
  <c r="T8" i="1"/>
  <c r="U8" i="1" s="1"/>
  <c r="T7" i="1"/>
  <c r="T6" i="1"/>
  <c r="T5" i="1"/>
  <c r="S39" i="2"/>
  <c r="R39" i="2"/>
  <c r="R40" i="2" s="1"/>
  <c r="R41" i="2" s="1"/>
  <c r="P49" i="2"/>
  <c r="O49" i="2"/>
  <c r="P39" i="2"/>
  <c r="O39" i="2"/>
  <c r="P40" i="2" s="1"/>
  <c r="T38" i="2"/>
  <c r="T37" i="2"/>
  <c r="U37" i="2" s="1"/>
  <c r="T36" i="2"/>
  <c r="T35" i="2"/>
  <c r="T34" i="2"/>
  <c r="L56" i="2"/>
  <c r="K56" i="2"/>
  <c r="J56" i="2"/>
  <c r="I56" i="2"/>
  <c r="G56" i="2"/>
  <c r="F56" i="2"/>
  <c r="E56" i="2"/>
  <c r="D56" i="2"/>
  <c r="M55" i="2"/>
  <c r="H55" i="2"/>
  <c r="M54" i="2"/>
  <c r="H54" i="2"/>
  <c r="M53" i="2"/>
  <c r="H53" i="2"/>
  <c r="M52" i="2"/>
  <c r="H52" i="2"/>
  <c r="M51" i="2"/>
  <c r="H51" i="2"/>
  <c r="M50" i="2"/>
  <c r="H50" i="2"/>
  <c r="L49" i="2"/>
  <c r="K49" i="2"/>
  <c r="J49" i="2"/>
  <c r="I49" i="2"/>
  <c r="G49" i="2"/>
  <c r="F49" i="2"/>
  <c r="E49" i="2"/>
  <c r="D49" i="2"/>
  <c r="M48" i="2"/>
  <c r="H48" i="2"/>
  <c r="M47" i="2"/>
  <c r="H47" i="2"/>
  <c r="M46" i="2"/>
  <c r="H46" i="2"/>
  <c r="M45" i="2"/>
  <c r="H45" i="2"/>
  <c r="L44" i="2"/>
  <c r="K44" i="2"/>
  <c r="J44" i="2"/>
  <c r="I44" i="2"/>
  <c r="G44" i="2"/>
  <c r="F44" i="2"/>
  <c r="E44" i="2"/>
  <c r="D44" i="2"/>
  <c r="M43" i="2"/>
  <c r="H43" i="2"/>
  <c r="M42" i="2"/>
  <c r="H42" i="2"/>
  <c r="M41" i="2"/>
  <c r="H41" i="2"/>
  <c r="L40" i="2"/>
  <c r="K40" i="2"/>
  <c r="J40" i="2"/>
  <c r="I40" i="2"/>
  <c r="G40" i="2"/>
  <c r="F40" i="2"/>
  <c r="E40" i="2"/>
  <c r="D40" i="2"/>
  <c r="M39" i="2"/>
  <c r="H39" i="2"/>
  <c r="M38" i="2"/>
  <c r="H38" i="2"/>
  <c r="M37" i="2"/>
  <c r="H37" i="2"/>
  <c r="L36" i="2"/>
  <c r="K36" i="2"/>
  <c r="J36" i="2"/>
  <c r="I36" i="2"/>
  <c r="G36" i="2"/>
  <c r="F36" i="2"/>
  <c r="E36" i="2"/>
  <c r="D36" i="2"/>
  <c r="M35" i="2"/>
  <c r="H35" i="2"/>
  <c r="M34" i="2"/>
  <c r="H34" i="2"/>
  <c r="L27" i="2"/>
  <c r="K27" i="2"/>
  <c r="J27" i="2"/>
  <c r="I27" i="2"/>
  <c r="G27" i="2"/>
  <c r="F27" i="2"/>
  <c r="E27" i="2"/>
  <c r="D27" i="2"/>
  <c r="M26" i="2"/>
  <c r="H26" i="2"/>
  <c r="M25" i="2"/>
  <c r="H25" i="2"/>
  <c r="M24" i="2"/>
  <c r="H24" i="2"/>
  <c r="M23" i="2"/>
  <c r="H23" i="2"/>
  <c r="M22" i="2"/>
  <c r="H22" i="2"/>
  <c r="M21" i="2"/>
  <c r="H21" i="2"/>
  <c r="L20" i="2"/>
  <c r="K20" i="2"/>
  <c r="J20" i="2"/>
  <c r="I20" i="2"/>
  <c r="G20" i="2"/>
  <c r="F20" i="2"/>
  <c r="E20" i="2"/>
  <c r="D20" i="2"/>
  <c r="M19" i="2"/>
  <c r="H19" i="2"/>
  <c r="M18" i="2"/>
  <c r="H18" i="2"/>
  <c r="M17" i="2"/>
  <c r="H17" i="2"/>
  <c r="M16" i="2"/>
  <c r="H16" i="2"/>
  <c r="L15" i="2"/>
  <c r="K15" i="2"/>
  <c r="J15" i="2"/>
  <c r="I15" i="2"/>
  <c r="G15" i="2"/>
  <c r="F15" i="2"/>
  <c r="E15" i="2"/>
  <c r="D15" i="2"/>
  <c r="M14" i="2"/>
  <c r="H14" i="2"/>
  <c r="M13" i="2"/>
  <c r="H13" i="2"/>
  <c r="M12" i="2"/>
  <c r="H12" i="2"/>
  <c r="L11" i="2"/>
  <c r="K11" i="2"/>
  <c r="J11" i="2"/>
  <c r="I11" i="2"/>
  <c r="G11" i="2"/>
  <c r="F11" i="2"/>
  <c r="E11" i="2"/>
  <c r="D11" i="2"/>
  <c r="M10" i="2"/>
  <c r="H10" i="2"/>
  <c r="M9" i="2"/>
  <c r="H9" i="2"/>
  <c r="M8" i="2"/>
  <c r="H8" i="2"/>
  <c r="L7" i="2"/>
  <c r="K7" i="2"/>
  <c r="J7" i="2"/>
  <c r="I7" i="2"/>
  <c r="G7" i="2"/>
  <c r="F7" i="2"/>
  <c r="E7" i="2"/>
  <c r="D7" i="2"/>
  <c r="M6" i="2"/>
  <c r="H6" i="2"/>
  <c r="M5" i="2"/>
  <c r="H5" i="2"/>
  <c r="S10" i="2"/>
  <c r="R10" i="2"/>
  <c r="P20" i="2"/>
  <c r="O20" i="2"/>
  <c r="P21" i="2" s="1"/>
  <c r="P10" i="2"/>
  <c r="O10" i="2"/>
  <c r="T9" i="2"/>
  <c r="T8" i="2"/>
  <c r="U8" i="2" s="1"/>
  <c r="T7" i="2"/>
  <c r="T6" i="2"/>
  <c r="T5" i="2"/>
  <c r="P52" i="1" l="1"/>
  <c r="P42" i="1"/>
  <c r="R42" i="1"/>
  <c r="R43" i="1" s="1"/>
  <c r="R11" i="1"/>
  <c r="R12" i="1" s="1"/>
  <c r="P11" i="1"/>
  <c r="P21" i="1"/>
  <c r="R11" i="2"/>
  <c r="R12" i="2" s="1"/>
  <c r="P11" i="2"/>
  <c r="P50" i="2"/>
</calcChain>
</file>

<file path=xl/sharedStrings.xml><?xml version="1.0" encoding="utf-8"?>
<sst xmlns="http://schemas.openxmlformats.org/spreadsheetml/2006/main" count="215" uniqueCount="57">
  <si>
    <t>GBERT ACCURACY</t>
  </si>
  <si>
    <t>GBERT F1</t>
  </si>
  <si>
    <t>GBERT Zeiten</t>
  </si>
  <si>
    <t>Accuracy</t>
  </si>
  <si>
    <t>macro avg f1-score</t>
  </si>
  <si>
    <t>weighted avg f1-score</t>
  </si>
  <si>
    <t>Time</t>
  </si>
  <si>
    <t>Accuracy2</t>
  </si>
  <si>
    <t>macro avg f1-score2</t>
  </si>
  <si>
    <t>weighted avg f1-score2</t>
  </si>
  <si>
    <t>Time2</t>
  </si>
  <si>
    <t>LT01</t>
  </si>
  <si>
    <t>LT02</t>
  </si>
  <si>
    <t>LTGE</t>
  </si>
  <si>
    <t>MI01</t>
  </si>
  <si>
    <t>MI02</t>
  </si>
  <si>
    <t>MI03</t>
  </si>
  <si>
    <t>MIGE</t>
  </si>
  <si>
    <t>NA01</t>
  </si>
  <si>
    <t>NA02</t>
  </si>
  <si>
    <t>NA03</t>
  </si>
  <si>
    <t>NAGE</t>
  </si>
  <si>
    <t>RE01</t>
  </si>
  <si>
    <t>RE02</t>
  </si>
  <si>
    <t>RE03</t>
  </si>
  <si>
    <t>RE04</t>
  </si>
  <si>
    <t>REGE</t>
  </si>
  <si>
    <t>SM01</t>
  </si>
  <si>
    <t>SM02</t>
  </si>
  <si>
    <t>SM03</t>
  </si>
  <si>
    <t>SM04</t>
  </si>
  <si>
    <t>SM05</t>
  </si>
  <si>
    <t>SM06</t>
  </si>
  <si>
    <t>SMGE</t>
  </si>
  <si>
    <t>GELECTRA ACCURACY</t>
  </si>
  <si>
    <t>GELECTRA F1</t>
  </si>
  <si>
    <t>GELECTRA Zeiten</t>
  </si>
  <si>
    <t>GBERT No PP</t>
  </si>
  <si>
    <t>GBERT PP (Less)</t>
  </si>
  <si>
    <t>Domäne</t>
  </si>
  <si>
    <t>Time in hh:mm:ss</t>
  </si>
  <si>
    <t>Time in hh:mm:ss2</t>
  </si>
  <si>
    <t>GELECTRA No PP</t>
  </si>
  <si>
    <t>GELECTRA PP (Less)</t>
  </si>
  <si>
    <t>Trichotom</t>
  </si>
  <si>
    <t>Durchschnitt:</t>
  </si>
  <si>
    <t>PP</t>
  </si>
  <si>
    <t>No PP</t>
  </si>
  <si>
    <t>Zeitunterschied</t>
  </si>
  <si>
    <t>Durchschnitt</t>
  </si>
  <si>
    <t>PP ist drei Sek. schneller</t>
  </si>
  <si>
    <t>LT03</t>
  </si>
  <si>
    <t>RE05</t>
  </si>
  <si>
    <t>Dichotom</t>
  </si>
  <si>
    <t>Time hh:mm:ss</t>
  </si>
  <si>
    <t>Time hh:mm:ss2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</si>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</sst>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3" borderId="0" xfId="0" applyFill="1"/>
    <xf numFmtId="0" fontId="0" fillId="6" borderId="0" xfId="0" applyFill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4" borderId="6" xfId="0" applyFill="1" applyBorder="1"/>
    <xf numFmtId="2" fontId="0" fillId="4" borderId="2" xfId="1" applyNumberFormat="1" applyFont="1" applyFill="1" applyBorder="1"/>
    <xf numFmtId="0" fontId="0" fillId="4" borderId="2" xfId="0" applyFill="1" applyBorder="1"/>
    <xf numFmtId="21" fontId="0" fillId="4" borderId="2" xfId="0" applyNumberFormat="1" applyFill="1" applyBorder="1"/>
    <xf numFmtId="21" fontId="0" fillId="4" borderId="7" xfId="0" applyNumberFormat="1" applyFill="1" applyBorder="1"/>
    <xf numFmtId="0" fontId="2" fillId="4" borderId="6" xfId="0" applyFont="1" applyFill="1" applyBorder="1"/>
    <xf numFmtId="2" fontId="2" fillId="4" borderId="2" xfId="1" applyNumberFormat="1" applyFont="1" applyFill="1" applyBorder="1"/>
    <xf numFmtId="2" fontId="2" fillId="4" borderId="7" xfId="1" applyNumberFormat="1" applyFont="1" applyFill="1" applyBorder="1"/>
    <xf numFmtId="0" fontId="0" fillId="5" borderId="6" xfId="0" applyFill="1" applyBorder="1"/>
    <xf numFmtId="2" fontId="0" fillId="5" borderId="2" xfId="1" applyNumberFormat="1" applyFont="1" applyFill="1" applyBorder="1"/>
    <xf numFmtId="0" fontId="0" fillId="5" borderId="2" xfId="0" applyFill="1" applyBorder="1"/>
    <xf numFmtId="21" fontId="0" fillId="5" borderId="2" xfId="0" applyNumberFormat="1" applyFill="1" applyBorder="1"/>
    <xf numFmtId="21" fontId="0" fillId="5" borderId="7" xfId="0" applyNumberFormat="1" applyFill="1" applyBorder="1"/>
    <xf numFmtId="0" fontId="2" fillId="5" borderId="6" xfId="0" applyFont="1" applyFill="1" applyBorder="1"/>
    <xf numFmtId="2" fontId="2" fillId="5" borderId="2" xfId="1" applyNumberFormat="1" applyFont="1" applyFill="1" applyBorder="1"/>
    <xf numFmtId="2" fontId="2" fillId="5" borderId="7" xfId="1" applyNumberFormat="1" applyFont="1" applyFill="1" applyBorder="1"/>
    <xf numFmtId="0" fontId="2" fillId="4" borderId="8" xfId="0" applyFont="1" applyFill="1" applyBorder="1"/>
    <xf numFmtId="2" fontId="2" fillId="4" borderId="9" xfId="1" applyNumberFormat="1" applyFont="1" applyFill="1" applyBorder="1"/>
    <xf numFmtId="2" fontId="2" fillId="4" borderId="10" xfId="1" applyNumberFormat="1" applyFont="1" applyFill="1" applyBorder="1"/>
    <xf numFmtId="2" fontId="2" fillId="3" borderId="1" xfId="1" applyNumberFormat="1" applyFont="1" applyFill="1" applyBorder="1"/>
    <xf numFmtId="2" fontId="0" fillId="3" borderId="0" xfId="0" applyNumberFormat="1" applyFill="1"/>
    <xf numFmtId="21" fontId="0" fillId="3" borderId="0" xfId="0" applyNumberFormat="1" applyFill="1"/>
    <xf numFmtId="0" fontId="2" fillId="4" borderId="2" xfId="0" applyFont="1" applyFill="1" applyBorder="1"/>
    <xf numFmtId="0" fontId="2" fillId="5" borderId="2" xfId="0" applyFont="1" applyFill="1" applyBorder="1"/>
    <xf numFmtId="2" fontId="2" fillId="3" borderId="0" xfId="1" applyNumberFormat="1" applyFont="1" applyFill="1" applyBorder="1"/>
    <xf numFmtId="0" fontId="0" fillId="2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Prozent" xfId="1" builtinId="5"/>
    <cellStyle name="Standard" xfId="0" builtinId="0"/>
  </cellStyles>
  <dxfs count="63"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h:mm:ss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1CD17C-82DF-45EC-8E98-6FEFC2CC0274}" name="Tabelle1116" displayName="Tabelle1116" ref="C4:M29" totalsRowShown="0" headerRowDxfId="62" dataDxfId="60" headerRowBorderDxfId="61" tableBorderDxfId="59" totalsRowBorderDxfId="58">
  <autoFilter ref="C4:M29" xr:uid="{B91CD17C-82DF-45EC-8E98-6FEFC2CC0274}"/>
  <sortState xmlns:xlrd2="http://schemas.microsoft.com/office/spreadsheetml/2017/richdata2" ref="C5:M29">
    <sortCondition ref="C6:C31"/>
  </sortState>
  <tableColumns count="11">
    <tableColumn id="1" xr3:uid="{E35EBD7C-6996-4840-A1E0-847D079F6854}" name="Domäne" dataDxfId="57"/>
    <tableColumn id="2" xr3:uid="{EC320952-D4D4-4BB7-9A71-880D973B23C5}" name="Accuracy" dataDxfId="56" dataCellStyle="Prozent"/>
    <tableColumn id="3" xr3:uid="{0ABB6644-5B6F-4D52-AA04-07F35E28F4C9}" name="macro avg f1-score" dataDxfId="55" dataCellStyle="Prozent"/>
    <tableColumn id="4" xr3:uid="{CE523CCD-2030-4028-95C2-7C65F34C90BE}" name="weighted avg f1-score" dataDxfId="54" dataCellStyle="Prozent"/>
    <tableColumn id="5" xr3:uid="{9C933BF9-81C4-4B8E-8D00-05664E56689A}" name="Time" dataDxfId="53"/>
    <tableColumn id="10" xr3:uid="{33E09DC2-85F6-4035-9C4F-5DDF5026776A}" name="Time hh:mm:ss" dataDxfId="52"/>
    <tableColumn id="6" xr3:uid="{ABA08053-5BF6-4896-B0CB-73B11CDEE8D6}" name="Accuracy2" dataDxfId="51" dataCellStyle="Prozent"/>
    <tableColumn id="7" xr3:uid="{8115C6FC-6158-4D3E-B1EF-815C114DF009}" name="macro avg f1-score2" dataDxfId="50" dataCellStyle="Prozent"/>
    <tableColumn id="8" xr3:uid="{854A8D39-C9DE-456A-878B-F6529440BDD5}" name="weighted avg f1-score2" dataDxfId="49" dataCellStyle="Prozent"/>
    <tableColumn id="9" xr3:uid="{FD12A220-E633-4AB4-B7D4-0CFD80D21B58}" name="Time2" dataDxfId="48"/>
    <tableColumn id="11" xr3:uid="{209581E4-8424-4969-845D-621C39F708C6}" name="Time hh:mm:ss2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58800A-7172-4FA9-BE0C-2175B80CFBAE}" name="Tabelle111617" displayName="Tabelle111617" ref="C35:M60" totalsRowShown="0" headerRowDxfId="46" dataDxfId="44" headerRowBorderDxfId="45" tableBorderDxfId="43">
  <autoFilter ref="C35:M60" xr:uid="{4258800A-7172-4FA9-BE0C-2175B80CFBAE}"/>
  <sortState xmlns:xlrd2="http://schemas.microsoft.com/office/spreadsheetml/2017/richdata2" ref="C36:M60">
    <sortCondition ref="C7:C32"/>
  </sortState>
  <tableColumns count="11">
    <tableColumn id="1" xr3:uid="{12BFD8CE-0E3B-40D0-8A5F-CE39F4938F5F}" name="Domäne" dataDxfId="42"/>
    <tableColumn id="2" xr3:uid="{41882E0A-32AA-4BE5-9CB4-39832FC4D45F}" name="Accuracy" dataDxfId="41" dataCellStyle="Prozent"/>
    <tableColumn id="3" xr3:uid="{57F7F00A-C16B-4BCB-96BB-DB546F4328C5}" name="macro avg f1-score" dataDxfId="40" dataCellStyle="Prozent"/>
    <tableColumn id="4" xr3:uid="{0F9A36E2-A833-459F-9509-39BBFBD84861}" name="weighted avg f1-score" dataDxfId="39" dataCellStyle="Prozent"/>
    <tableColumn id="5" xr3:uid="{7636BBC5-E45E-4399-ADD1-244CDF47F7E2}" name="Time" dataDxfId="38"/>
    <tableColumn id="10" xr3:uid="{1CAA3A6B-D9AE-4E1F-A18E-DE9ED9088A89}" name="Time hh:mm:ss" dataDxfId="37">
      <calculatedColumnFormula>Tabelle111617[[#This Row],[Time]]/(24*3600)</calculatedColumnFormula>
    </tableColumn>
    <tableColumn id="6" xr3:uid="{E6AF8518-EE6A-4BC8-B7AB-86DBBE170329}" name="Accuracy2" dataDxfId="36" dataCellStyle="Prozent"/>
    <tableColumn id="7" xr3:uid="{029146BD-49DC-4E85-9E09-0D7FC30EAA5A}" name="macro avg f1-score2" dataDxfId="35" dataCellStyle="Prozent"/>
    <tableColumn id="8" xr3:uid="{C94E25DB-41C8-46A7-B024-9F6CF172A1C4}" name="weighted avg f1-score2" dataDxfId="34" dataCellStyle="Prozent"/>
    <tableColumn id="9" xr3:uid="{117201E6-1E51-41A8-AFF4-10A65543C715}" name="Time2" dataDxfId="33"/>
    <tableColumn id="11" xr3:uid="{E76C1B15-2992-4A40-8C9A-51ACDFB665B9}" name="Time hh:mm:ss2" dataDxfId="32">
      <calculatedColumnFormula>Tabelle111617[[#This Row],[Time2]]/(24*3600)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C923AB-46E4-43F0-B804-E07F53EA6658}" name="Tabelle111518" displayName="Tabelle111518" ref="C4:M27" totalsRowShown="0" headerRowDxfId="31" dataDxfId="29" headerRowBorderDxfId="30" tableBorderDxfId="28" totalsRowBorderDxfId="27">
  <autoFilter ref="C4:M27" xr:uid="{A0C923AB-46E4-43F0-B804-E07F53EA6658}"/>
  <tableColumns count="11">
    <tableColumn id="1" xr3:uid="{A5E8CC55-7D6B-48F5-A2B0-64889A771CAE}" name="Domäne" dataDxfId="26"/>
    <tableColumn id="2" xr3:uid="{60B0C617-06ED-4E52-A965-13E253B6E540}" name="Accuracy" dataDxfId="25" dataCellStyle="Prozent"/>
    <tableColumn id="3" xr3:uid="{87F1F5FE-DEAA-4858-A152-D49C5D5A693D}" name="macro avg f1-score" dataDxfId="24" dataCellStyle="Prozent"/>
    <tableColumn id="4" xr3:uid="{44F95097-8102-4A0B-B6FD-2094CF77623B}" name="weighted avg f1-score" dataDxfId="23" dataCellStyle="Prozent"/>
    <tableColumn id="5" xr3:uid="{E641CBB9-7E13-47CC-A685-EF74439DDEE0}" name="Time" dataDxfId="22"/>
    <tableColumn id="10" xr3:uid="{7A1714D5-F48C-43F2-9FF0-EE263E9CAA2A}" name="Time in hh:mm:ss" dataDxfId="21">
      <calculatedColumnFormula>Tabelle111518[[#This Row],[Time]]/(24*3600)</calculatedColumnFormula>
    </tableColumn>
    <tableColumn id="6" xr3:uid="{62086ED6-F980-4199-ACD4-29FB5F80F2DB}" name="Accuracy2" dataDxfId="20" dataCellStyle="Prozent"/>
    <tableColumn id="7" xr3:uid="{B16B02E6-D588-4198-94DD-6140E0225C3A}" name="macro avg f1-score2" dataDxfId="19" dataCellStyle="Prozent"/>
    <tableColumn id="8" xr3:uid="{A2174D94-7077-4E30-978F-136645076206}" name="weighted avg f1-score2" dataDxfId="18" dataCellStyle="Prozent"/>
    <tableColumn id="9" xr3:uid="{6BF3F3BB-B97C-46D0-8267-D73FE140ACC4}" name="Time2" dataDxfId="17"/>
    <tableColumn id="11" xr3:uid="{3FD474EC-4970-4E55-B3C6-655FCB46DC7E}" name="Time in hh:mm:ss2" dataDxfId="16">
      <calculatedColumnFormula>Tabelle111518[[#This Row],[Time2]]/(24*3600)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3EDAD-EFA9-4BD3-9A66-E0D2E16E7348}" name="Tabelle11131419" displayName="Tabelle11131419" ref="C33:M56" totalsRowShown="0" headerRowDxfId="15" dataDxfId="13" headerRowBorderDxfId="14" tableBorderDxfId="12" totalsRowBorderDxfId="11">
  <autoFilter ref="C33:M56" xr:uid="{A773EDAD-EFA9-4BD3-9A66-E0D2E16E7348}"/>
  <sortState xmlns:xlrd2="http://schemas.microsoft.com/office/spreadsheetml/2017/richdata2" ref="C34:M56">
    <sortCondition ref="C3:C26"/>
  </sortState>
  <tableColumns count="11">
    <tableColumn id="1" xr3:uid="{E0E320FE-C8D1-4211-8D92-321C90B3C52C}" name="Domäne" dataDxfId="10"/>
    <tableColumn id="2" xr3:uid="{CD8C763F-35F5-4B12-A302-FB4418C7FC50}" name="Accuracy" dataDxfId="9" dataCellStyle="Prozent"/>
    <tableColumn id="3" xr3:uid="{65338EEF-718E-475E-87F6-2D9ECAF2DA8C}" name="macro avg f1-score" dataDxfId="8" dataCellStyle="Prozent"/>
    <tableColumn id="4" xr3:uid="{4B8F46A0-87EA-4D16-BC75-09C4796C3ACC}" name="weighted avg f1-score" dataDxfId="7" dataCellStyle="Prozent"/>
    <tableColumn id="5" xr3:uid="{C7E599C9-8A23-400B-B26C-246F83F92CB2}" name="Time" dataDxfId="6"/>
    <tableColumn id="10" xr3:uid="{B3A5B0E0-7C7E-487C-8D73-72F1EA239445}" name="Time in hh:mm:ss" dataDxfId="5">
      <calculatedColumnFormula>Tabelle11131419[[#This Row],[Time]]/(24*3600)</calculatedColumnFormula>
    </tableColumn>
    <tableColumn id="6" xr3:uid="{C688B9B9-06A7-4396-862F-DB7E5653E4A7}" name="Accuracy2" dataDxfId="4" dataCellStyle="Prozent"/>
    <tableColumn id="7" xr3:uid="{6B1E553C-32ED-49EF-A2C8-5CBB30979F41}" name="macro avg f1-score2" dataDxfId="3" dataCellStyle="Prozent"/>
    <tableColumn id="8" xr3:uid="{7040A61B-688C-4F5C-B6B0-F50150F3E2A4}" name="weighted avg f1-score2" dataDxfId="2" dataCellStyle="Prozent"/>
    <tableColumn id="9" xr3:uid="{7ED67410-83B9-4FBF-BA30-CFE9E004167C}" name="Time2" dataDxfId="1"/>
    <tableColumn id="11" xr3:uid="{75F93079-7696-4F41-99D3-5A89BDD262F1}" name="Time in hh:mm:ss2" dataDxfId="0">
      <calculatedColumnFormula>Tabelle11131419[[#This Row],[Time2]]/(24*3600)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60"/>
  <sheetViews>
    <sheetView topLeftCell="B13" zoomScale="115" zoomScaleNormal="115" workbookViewId="0">
      <selection activeCell="P13" sqref="P13"/>
    </sheetView>
  </sheetViews>
  <sheetFormatPr baseColWidth="10" defaultColWidth="9.140625" defaultRowHeight="15" x14ac:dyDescent="0.25"/>
  <cols>
    <col min="2" max="2" width="9.5703125" bestFit="1" customWidth="1"/>
    <col min="3" max="3" width="19.7109375" bestFit="1" customWidth="1"/>
    <col min="4" max="4" width="12.7109375" bestFit="1" customWidth="1"/>
    <col min="5" max="5" width="19.85546875" bestFit="1" customWidth="1"/>
    <col min="6" max="6" width="22.85546875" bestFit="1" customWidth="1"/>
    <col min="7" max="7" width="12.7109375" bestFit="1" customWidth="1"/>
    <col min="8" max="8" width="16.7109375" bestFit="1" customWidth="1"/>
    <col min="9" max="9" width="15.85546875" bestFit="1" customWidth="1"/>
    <col min="10" max="10" width="20.85546875" bestFit="1" customWidth="1"/>
    <col min="11" max="11" width="24" bestFit="1" customWidth="1"/>
    <col min="12" max="12" width="12.7109375" bestFit="1" customWidth="1"/>
    <col min="13" max="13" width="17.7109375" bestFit="1" customWidth="1"/>
    <col min="15" max="15" width="19.7109375" bestFit="1" customWidth="1"/>
    <col min="16" max="16" width="13.140625" bestFit="1" customWidth="1"/>
    <col min="17" max="17" width="12.7109375" customWidth="1"/>
    <col min="18" max="18" width="15.85546875" bestFit="1" customWidth="1"/>
    <col min="19" max="19" width="8.140625" bestFit="1" customWidth="1"/>
    <col min="20" max="20" width="15" bestFit="1" customWidth="1"/>
    <col min="21" max="21" width="9.140625" bestFit="1" customWidth="1"/>
    <col min="23" max="23" width="8" customWidth="1"/>
    <col min="24" max="24" width="7.85546875" bestFit="1" customWidth="1"/>
    <col min="25" max="25" width="5.7109375" bestFit="1" customWidth="1"/>
    <col min="26" max="26" width="8.42578125" bestFit="1" customWidth="1"/>
  </cols>
  <sheetData>
    <row r="3" spans="2:21" x14ac:dyDescent="0.25">
      <c r="C3" s="32" t="s">
        <v>37</v>
      </c>
      <c r="D3" s="32"/>
      <c r="E3" s="32"/>
      <c r="F3" s="32"/>
      <c r="G3" s="32"/>
      <c r="H3" s="32"/>
      <c r="I3" s="33" t="s">
        <v>38</v>
      </c>
      <c r="J3" s="33"/>
      <c r="K3" s="33"/>
      <c r="L3" s="33"/>
      <c r="M3" s="33"/>
      <c r="O3" s="2" t="s">
        <v>0</v>
      </c>
      <c r="P3" s="2" t="s">
        <v>53</v>
      </c>
      <c r="R3" s="2" t="s">
        <v>2</v>
      </c>
      <c r="S3" s="2" t="s">
        <v>53</v>
      </c>
      <c r="T3" s="2"/>
      <c r="U3" s="2"/>
    </row>
    <row r="4" spans="2:21" x14ac:dyDescent="0.25">
      <c r="B4" s="3" t="s">
        <v>53</v>
      </c>
      <c r="C4" s="4" t="s">
        <v>39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54</v>
      </c>
      <c r="I4" s="5" t="s">
        <v>7</v>
      </c>
      <c r="J4" s="5" t="s">
        <v>8</v>
      </c>
      <c r="K4" s="5" t="s">
        <v>9</v>
      </c>
      <c r="L4" s="5" t="s">
        <v>10</v>
      </c>
      <c r="M4" s="6" t="s">
        <v>55</v>
      </c>
      <c r="O4" s="2" t="s">
        <v>47</v>
      </c>
      <c r="P4" s="2" t="s">
        <v>46</v>
      </c>
      <c r="R4" s="2" t="s">
        <v>47</v>
      </c>
      <c r="S4" s="2" t="s">
        <v>46</v>
      </c>
      <c r="T4" s="2" t="s">
        <v>48</v>
      </c>
      <c r="U4" s="2"/>
    </row>
    <row r="5" spans="2:21" x14ac:dyDescent="0.25">
      <c r="C5" s="7" t="s">
        <v>11</v>
      </c>
      <c r="D5" s="8">
        <v>64.433183183183203</v>
      </c>
      <c r="E5" s="8">
        <v>53.5702141225227</v>
      </c>
      <c r="F5" s="8">
        <v>58.123308872870503</v>
      </c>
      <c r="G5" s="9">
        <v>53.921055316925049</v>
      </c>
      <c r="H5" s="10">
        <f>Tabelle1116[[#This Row],[Time]]/(24*3600)</f>
        <v>6.2408628839033618E-4</v>
      </c>
      <c r="I5" s="8">
        <v>65.784534534534501</v>
      </c>
      <c r="J5" s="8">
        <v>55.441513976378801</v>
      </c>
      <c r="K5" s="8">
        <v>59.983394467005802</v>
      </c>
      <c r="L5" s="9">
        <v>51.978805065155029</v>
      </c>
      <c r="M5" s="11">
        <f>Tabelle1116[[#This Row],[Time2]]/(24/3600)</f>
        <v>7796.8207597732535</v>
      </c>
      <c r="O5" s="26">
        <v>67.496375746375762</v>
      </c>
      <c r="P5" s="26">
        <v>68.871068621068602</v>
      </c>
      <c r="R5" s="26">
        <v>66.174296299616501</v>
      </c>
      <c r="S5" s="26">
        <v>66.424125274022416</v>
      </c>
      <c r="T5" s="27">
        <f t="shared" ref="T5:T7" si="0">R5-S5</f>
        <v>-0.24982897440591501</v>
      </c>
      <c r="U5" s="2"/>
    </row>
    <row r="6" spans="2:21" x14ac:dyDescent="0.25">
      <c r="C6" s="7" t="s">
        <v>12</v>
      </c>
      <c r="D6" s="8">
        <v>69.055944055944096</v>
      </c>
      <c r="E6" s="8">
        <v>60.174841658124301</v>
      </c>
      <c r="F6" s="8">
        <v>65.518934646970294</v>
      </c>
      <c r="G6" s="9">
        <v>89.234148502349854</v>
      </c>
      <c r="H6" s="10">
        <f>Tabelle1116[[#This Row],[Time]]/(24*3600)</f>
        <v>1.0328026447031233E-3</v>
      </c>
      <c r="I6" s="8">
        <v>71.328671328671305</v>
      </c>
      <c r="J6" s="8">
        <v>62.287747920213398</v>
      </c>
      <c r="K6" s="8">
        <v>67.620086955744696</v>
      </c>
      <c r="L6" s="9">
        <v>89.614879846572876</v>
      </c>
      <c r="M6" s="11">
        <f>Tabelle1116[[#This Row],[Time2]]/(24/3600)</f>
        <v>13442.231976985931</v>
      </c>
      <c r="O6" s="26">
        <v>84.591967031460968</v>
      </c>
      <c r="P6" s="26">
        <v>83.469003239355274</v>
      </c>
      <c r="R6" s="26">
        <v>326.9658892949422</v>
      </c>
      <c r="S6" s="26">
        <v>324.54837799072266</v>
      </c>
      <c r="T6" s="27">
        <f t="shared" si="0"/>
        <v>2.4175113042195449</v>
      </c>
      <c r="U6" s="2"/>
    </row>
    <row r="7" spans="2:21" x14ac:dyDescent="0.25">
      <c r="C7" s="7" t="s">
        <v>51</v>
      </c>
      <c r="D7" s="8">
        <v>69</v>
      </c>
      <c r="E7" s="8">
        <v>43.0734319044073</v>
      </c>
      <c r="F7" s="8">
        <v>58.1008757933553</v>
      </c>
      <c r="G7" s="9">
        <v>55.367685079574585</v>
      </c>
      <c r="H7" s="10">
        <f>Tabelle1116[[#This Row],[Time]]/(24*3600)</f>
        <v>6.4082968842100216E-4</v>
      </c>
      <c r="I7" s="8">
        <v>69.5</v>
      </c>
      <c r="J7" s="8">
        <v>41.001400560224099</v>
      </c>
      <c r="K7" s="8">
        <v>56.997198879551803</v>
      </c>
      <c r="L7" s="9">
        <v>57.678690910339355</v>
      </c>
      <c r="M7" s="11">
        <f>Tabelle1116[[#This Row],[Time2]]/(24/3600)</f>
        <v>8651.8036365509033</v>
      </c>
      <c r="O7" s="26">
        <v>88.636205732996928</v>
      </c>
      <c r="P7" s="26">
        <v>88.295892083833863</v>
      </c>
      <c r="R7" s="26">
        <v>118.14223090807597</v>
      </c>
      <c r="S7" s="26">
        <v>116.59086489677429</v>
      </c>
      <c r="T7" s="27">
        <f t="shared" si="0"/>
        <v>1.5513660113016812</v>
      </c>
      <c r="U7" s="2" t="s">
        <v>56</v>
      </c>
    </row>
    <row r="8" spans="2:21" x14ac:dyDescent="0.25">
      <c r="B8" s="1"/>
      <c r="C8" s="12" t="s">
        <v>13</v>
      </c>
      <c r="D8" s="13">
        <f>AVERAGE(D5:D7)</f>
        <v>67.496375746375762</v>
      </c>
      <c r="E8" s="13">
        <f>AVERAGE(E5:E7)</f>
        <v>52.272829228351434</v>
      </c>
      <c r="F8" s="13">
        <f>AVERAGE(F5:F7)</f>
        <v>60.58103977106537</v>
      </c>
      <c r="G8" s="13">
        <f>AVERAGE(G5:G7)</f>
        <v>66.174296299616501</v>
      </c>
      <c r="H8" s="13"/>
      <c r="I8" s="13">
        <f>AVERAGE(I5:I7)</f>
        <v>68.871068621068602</v>
      </c>
      <c r="J8" s="13">
        <f>AVERAGE(J5:J7)</f>
        <v>52.910220818938761</v>
      </c>
      <c r="K8" s="13">
        <f>AVERAGE(K5:K7)</f>
        <v>61.533560100767431</v>
      </c>
      <c r="L8" s="13">
        <f>AVERAGE(L5:L7)</f>
        <v>66.424125274022416</v>
      </c>
      <c r="M8" s="14"/>
      <c r="O8" s="26">
        <v>90.786567508118637</v>
      </c>
      <c r="P8" s="26">
        <v>90.688714704177272</v>
      </c>
      <c r="R8" s="26">
        <v>3706.3270843982696</v>
      </c>
      <c r="S8" s="26">
        <v>3692.5646332740785</v>
      </c>
      <c r="T8" s="27">
        <f>R8-S8</f>
        <v>13.762451124191102</v>
      </c>
      <c r="U8" s="28">
        <f>T8/(24*3600)</f>
        <v>1.5928762875221184E-4</v>
      </c>
    </row>
    <row r="9" spans="2:21" x14ac:dyDescent="0.25">
      <c r="C9" s="15" t="s">
        <v>14</v>
      </c>
      <c r="D9" s="16">
        <v>73.737373737373701</v>
      </c>
      <c r="E9" s="16">
        <v>67.767652470590406</v>
      </c>
      <c r="F9" s="16">
        <v>70.751044849025902</v>
      </c>
      <c r="G9" s="17">
        <v>53.693762540817261</v>
      </c>
      <c r="H9" s="18">
        <f>Tabelle1116[[#This Row],[Time]]/(24*3600)</f>
        <v>6.2145558496316279E-4</v>
      </c>
      <c r="I9" s="16">
        <v>71.452020202020194</v>
      </c>
      <c r="J9" s="16">
        <v>61.723497673101498</v>
      </c>
      <c r="K9" s="16">
        <v>66.038435889228097</v>
      </c>
      <c r="L9" s="17">
        <v>54.476048946380615</v>
      </c>
      <c r="M9" s="19">
        <f>Tabelle1116[[#This Row],[Time2]]/(24/3600)</f>
        <v>8171.4073419570914</v>
      </c>
      <c r="O9" s="26">
        <v>83.84762692377744</v>
      </c>
      <c r="P9" s="26">
        <v>83.058602841906364</v>
      </c>
      <c r="R9" s="26">
        <v>606.16477080186212</v>
      </c>
      <c r="S9" s="26">
        <v>604.69004937012994</v>
      </c>
      <c r="T9" s="27">
        <f>R9-S9</f>
        <v>1.4747214317321777</v>
      </c>
      <c r="U9" s="2"/>
    </row>
    <row r="10" spans="2:21" x14ac:dyDescent="0.25">
      <c r="C10" s="15" t="s">
        <v>15</v>
      </c>
      <c r="D10" s="16">
        <v>93.281101614434903</v>
      </c>
      <c r="E10" s="16">
        <v>88.478590481420596</v>
      </c>
      <c r="F10" s="16">
        <v>93.202417204396099</v>
      </c>
      <c r="G10" s="17">
        <v>813.30211567878712</v>
      </c>
      <c r="H10" s="18">
        <f>Tabelle1116[[#This Row],[Time]]/(24*3600)</f>
        <v>9.4132189314674441E-3</v>
      </c>
      <c r="I10" s="16">
        <v>92.568850902184195</v>
      </c>
      <c r="J10" s="16">
        <v>87.153663853144593</v>
      </c>
      <c r="K10" s="16">
        <v>92.449918725581696</v>
      </c>
      <c r="L10" s="17">
        <v>809.1392035484314</v>
      </c>
      <c r="M10" s="19">
        <f>Tabelle1116[[#This Row],[Time2]]/(24/3600)</f>
        <v>121370.88053226469</v>
      </c>
      <c r="O10" s="27">
        <f>SUM(O5:O9)</f>
        <v>415.35874294272975</v>
      </c>
      <c r="P10" s="27">
        <f>SUM(P5:P9)</f>
        <v>414.38328149034135</v>
      </c>
      <c r="R10" s="27">
        <f>SUM(R5:R9)</f>
        <v>4823.7742717027659</v>
      </c>
      <c r="S10" s="27">
        <f>SUM(S5:S9)</f>
        <v>4804.8180508057276</v>
      </c>
      <c r="T10" s="2"/>
      <c r="U10" s="2"/>
    </row>
    <row r="11" spans="2:21" x14ac:dyDescent="0.25">
      <c r="C11" s="15" t="s">
        <v>16</v>
      </c>
      <c r="D11" s="16">
        <v>86.757425742574299</v>
      </c>
      <c r="E11" s="16">
        <v>86.370309192912202</v>
      </c>
      <c r="F11" s="16">
        <v>86.770331227276003</v>
      </c>
      <c r="G11" s="17">
        <v>113.90178966522217</v>
      </c>
      <c r="H11" s="18">
        <f>Tabelle1116[[#This Row],[Time]]/(24*3600)</f>
        <v>1.3183077507548861E-3</v>
      </c>
      <c r="I11" s="16">
        <v>86.386138613861405</v>
      </c>
      <c r="J11" s="16">
        <v>85.885732669660399</v>
      </c>
      <c r="K11" s="16">
        <v>86.352674701415594</v>
      </c>
      <c r="L11" s="17">
        <v>110.02988147735596</v>
      </c>
      <c r="M11" s="19">
        <f>Tabelle1116[[#This Row],[Time2]]/(24/3600)</f>
        <v>16504.482221603394</v>
      </c>
      <c r="O11" s="2" t="s">
        <v>49</v>
      </c>
      <c r="P11" s="2">
        <f>(O10-P10)/COUNT(O5:O9)</f>
        <v>0.19509229047768031</v>
      </c>
      <c r="R11" s="2">
        <f>(R10-S10)/COUNT(R5:R9)</f>
        <v>3.7912441794076583</v>
      </c>
      <c r="S11" s="2"/>
      <c r="T11" s="2"/>
      <c r="U11" s="2"/>
    </row>
    <row r="12" spans="2:21" x14ac:dyDescent="0.25">
      <c r="B12" s="1"/>
      <c r="C12" s="20" t="s">
        <v>17</v>
      </c>
      <c r="D12" s="21">
        <f>AVERAGE(D9:D11)</f>
        <v>84.591967031460968</v>
      </c>
      <c r="E12" s="21">
        <f>AVERAGE(E9:E11)</f>
        <v>80.872184048307744</v>
      </c>
      <c r="F12" s="21">
        <f>AVERAGE(F9:F11)</f>
        <v>83.574597760232678</v>
      </c>
      <c r="G12" s="21">
        <f>AVERAGE(G9:G11)</f>
        <v>326.9658892949422</v>
      </c>
      <c r="H12" s="21"/>
      <c r="I12" s="21">
        <f>AVERAGE(I9:I11)</f>
        <v>83.469003239355274</v>
      </c>
      <c r="J12" s="21">
        <f>AVERAGE(J9:J11)</f>
        <v>78.254298065302166</v>
      </c>
      <c r="K12" s="21">
        <f>AVERAGE(K9:K11)</f>
        <v>81.613676438741791</v>
      </c>
      <c r="L12" s="21">
        <f>AVERAGE(L9:L11)</f>
        <v>324.54837799072266</v>
      </c>
      <c r="M12" s="22"/>
      <c r="R12" s="28">
        <f>R11/(24*3600)</f>
        <v>4.3880140965366414E-5</v>
      </c>
      <c r="S12" s="2"/>
      <c r="T12" s="2"/>
      <c r="U12" s="2"/>
    </row>
    <row r="13" spans="2:21" x14ac:dyDescent="0.25">
      <c r="C13" s="7" t="s">
        <v>18</v>
      </c>
      <c r="D13" s="8">
        <v>94.282764616387695</v>
      </c>
      <c r="E13" s="8">
        <v>94.189554711398998</v>
      </c>
      <c r="F13" s="8">
        <v>94.284448089520396</v>
      </c>
      <c r="G13" s="9">
        <v>118.04423260688782</v>
      </c>
      <c r="H13" s="10">
        <f>Tabelle1116[[#This Row],[Time]]/(24*3600)</f>
        <v>1.3662526922093498E-3</v>
      </c>
      <c r="I13" s="8">
        <v>94.049663116713702</v>
      </c>
      <c r="J13" s="8">
        <v>93.949154491383197</v>
      </c>
      <c r="K13" s="8">
        <v>94.050130037773499</v>
      </c>
      <c r="L13" s="9">
        <v>117.16468000411987</v>
      </c>
      <c r="M13" s="11">
        <f>Tabelle1116[[#This Row],[Time2]]/(24/3600)</f>
        <v>17574.702000617981</v>
      </c>
      <c r="O13" s="2" t="s">
        <v>1</v>
      </c>
      <c r="P13" s="2" t="s">
        <v>53</v>
      </c>
    </row>
    <row r="14" spans="2:21" x14ac:dyDescent="0.25">
      <c r="C14" s="7" t="s">
        <v>19</v>
      </c>
      <c r="D14" s="8">
        <v>74.371693121693099</v>
      </c>
      <c r="E14" s="8">
        <v>65.296517870047296</v>
      </c>
      <c r="F14" s="8">
        <v>70.495200127553105</v>
      </c>
      <c r="G14" s="9">
        <v>47.604907274246216</v>
      </c>
      <c r="H14" s="10">
        <f>Tabelle1116[[#This Row],[Time]]/(24*3600)</f>
        <v>5.5098272308155339E-4</v>
      </c>
      <c r="I14" s="8">
        <v>73.445767195767203</v>
      </c>
      <c r="J14" s="8">
        <v>61.924295216978102</v>
      </c>
      <c r="K14" s="8">
        <v>68.313189370099906</v>
      </c>
      <c r="L14" s="9">
        <v>45.485692024230957</v>
      </c>
      <c r="M14" s="11">
        <f>Tabelle1116[[#This Row],[Time2]]/(24/3600)</f>
        <v>6822.8538036346436</v>
      </c>
      <c r="O14" s="2"/>
      <c r="P14" s="2"/>
    </row>
    <row r="15" spans="2:21" x14ac:dyDescent="0.25">
      <c r="C15" s="7" t="s">
        <v>20</v>
      </c>
      <c r="D15" s="8">
        <v>97.254159460910003</v>
      </c>
      <c r="E15" s="8">
        <v>66.957015656166206</v>
      </c>
      <c r="F15" s="8">
        <v>96.934692392526898</v>
      </c>
      <c r="G15" s="9">
        <v>188.77755284309387</v>
      </c>
      <c r="H15" s="10">
        <f>Tabelle1116[[#This Row],[Time]]/(24*3600)</f>
        <v>2.1849253801284013E-3</v>
      </c>
      <c r="I15" s="8">
        <v>97.392245939020697</v>
      </c>
      <c r="J15" s="8">
        <v>66.067313442480895</v>
      </c>
      <c r="K15" s="8">
        <v>96.968711500976198</v>
      </c>
      <c r="L15" s="9">
        <v>187.12222266197205</v>
      </c>
      <c r="M15" s="11">
        <f>Tabelle1116[[#This Row],[Time2]]/(24/3600)</f>
        <v>28068.333399295807</v>
      </c>
      <c r="O15" s="26">
        <v>60.58103977106537</v>
      </c>
      <c r="P15" s="26">
        <v>61.533560100767431</v>
      </c>
    </row>
    <row r="16" spans="2:21" x14ac:dyDescent="0.25">
      <c r="B16" s="1"/>
      <c r="C16" s="12" t="s">
        <v>21</v>
      </c>
      <c r="D16" s="13">
        <f>AVERAGE(D13:D15)</f>
        <v>88.636205732996928</v>
      </c>
      <c r="E16" s="13">
        <f>AVERAGE(E13:E15)</f>
        <v>75.481029412537509</v>
      </c>
      <c r="F16" s="13">
        <f>AVERAGE(F13:F15)</f>
        <v>87.238113536533476</v>
      </c>
      <c r="G16" s="13">
        <f>AVERAGE(G13:G15)</f>
        <v>118.14223090807597</v>
      </c>
      <c r="H16" s="13"/>
      <c r="I16" s="13">
        <f>AVERAGE(I13:I15)</f>
        <v>88.295892083833863</v>
      </c>
      <c r="J16" s="13">
        <f>AVERAGE(J13:J15)</f>
        <v>73.980254383614067</v>
      </c>
      <c r="K16" s="13">
        <f>AVERAGE(K13:K15)</f>
        <v>86.444010302949877</v>
      </c>
      <c r="L16" s="13">
        <f>AVERAGE(L13:L15)</f>
        <v>116.59086489677429</v>
      </c>
      <c r="M16" s="14"/>
      <c r="O16" s="26">
        <v>83.574597760232678</v>
      </c>
      <c r="P16" s="26">
        <v>81.613676438741791</v>
      </c>
    </row>
    <row r="17" spans="2:16" x14ac:dyDescent="0.25">
      <c r="C17" s="15" t="s">
        <v>22</v>
      </c>
      <c r="D17" s="16">
        <v>93.705035971222998</v>
      </c>
      <c r="E17" s="16">
        <v>77.149324134777899</v>
      </c>
      <c r="F17" s="16">
        <v>93.072968665134894</v>
      </c>
      <c r="G17" s="17">
        <v>89.544669628143311</v>
      </c>
      <c r="H17" s="18">
        <f>Tabelle1116[[#This Row],[Time]]/(24*3600)</f>
        <v>1.0363966392146217E-3</v>
      </c>
      <c r="I17" s="16">
        <v>92.985611510791401</v>
      </c>
      <c r="J17" s="16">
        <v>72.272219832277202</v>
      </c>
      <c r="K17" s="16">
        <v>91.8883988883575</v>
      </c>
      <c r="L17" s="17">
        <v>92.343859434127808</v>
      </c>
      <c r="M17" s="19">
        <f>Tabelle1116[[#This Row],[Time2]]/(24/3600)</f>
        <v>13851.578915119171</v>
      </c>
      <c r="O17" s="26">
        <v>87.238113536533476</v>
      </c>
      <c r="P17" s="26">
        <v>86.444010302949877</v>
      </c>
    </row>
    <row r="18" spans="2:16" x14ac:dyDescent="0.25">
      <c r="C18" s="15" t="s">
        <v>23</v>
      </c>
      <c r="D18" s="16">
        <v>91.477142857142894</v>
      </c>
      <c r="E18" s="16">
        <v>91.477124929749394</v>
      </c>
      <c r="F18" s="16">
        <v>91.477124929749394</v>
      </c>
      <c r="G18" s="17">
        <v>6489.9921998977661</v>
      </c>
      <c r="H18" s="18">
        <f>Tabelle1116[[#This Row],[Time]]/(24*3600)</f>
        <v>7.5115650461779704E-2</v>
      </c>
      <c r="I18" s="16">
        <v>91.124285714285705</v>
      </c>
      <c r="J18" s="16">
        <v>91.124278722398302</v>
      </c>
      <c r="K18" s="16">
        <v>91.124278722398302</v>
      </c>
      <c r="L18" s="17">
        <v>6464.2271621227264</v>
      </c>
      <c r="M18" s="19">
        <f>Tabelle1116[[#This Row],[Time2]]/(24/3600)</f>
        <v>969634.07431840885</v>
      </c>
      <c r="O18" s="26">
        <v>90.527973344064478</v>
      </c>
      <c r="P18" s="26">
        <v>90.385829362840823</v>
      </c>
    </row>
    <row r="19" spans="2:16" x14ac:dyDescent="0.25">
      <c r="C19" s="15" t="s">
        <v>24</v>
      </c>
      <c r="D19" s="16">
        <v>84.0277777777778</v>
      </c>
      <c r="E19" s="16">
        <v>79.125967693512095</v>
      </c>
      <c r="F19" s="16">
        <v>83.419341694481403</v>
      </c>
      <c r="G19" s="17">
        <v>130.48541903495789</v>
      </c>
      <c r="H19" s="18">
        <f>Tabelle1116[[#This Row],[Time]]/(24*3600)</f>
        <v>1.5102479054971978E-3</v>
      </c>
      <c r="I19" s="16">
        <v>84.523809523809504</v>
      </c>
      <c r="J19" s="16">
        <v>80.261619865375806</v>
      </c>
      <c r="K19" s="16">
        <v>84.1527952137087</v>
      </c>
      <c r="L19" s="17">
        <v>128.12031006813049</v>
      </c>
      <c r="M19" s="19">
        <f>Tabelle1116[[#This Row],[Time2]]/(24/3600)</f>
        <v>19218.046510219574</v>
      </c>
      <c r="O19" s="26">
        <v>83.379413017122531</v>
      </c>
      <c r="P19" s="26">
        <v>82.405425630088047</v>
      </c>
    </row>
    <row r="20" spans="2:16" x14ac:dyDescent="0.25">
      <c r="C20" s="15" t="s">
        <v>25</v>
      </c>
      <c r="D20" s="16">
        <v>92.977166648735206</v>
      </c>
      <c r="E20" s="16">
        <v>91.173784450974793</v>
      </c>
      <c r="F20" s="16">
        <v>92.926086257354001</v>
      </c>
      <c r="G20" s="17">
        <v>5195.9642994403839</v>
      </c>
      <c r="H20" s="18">
        <f>Tabelle1116[[#This Row],[Time]]/(24*3600)</f>
        <v>6.0138475687967409E-2</v>
      </c>
      <c r="I20" s="16">
        <v>92.978438200571205</v>
      </c>
      <c r="J20" s="16">
        <v>91.188564733453006</v>
      </c>
      <c r="K20" s="16">
        <v>92.932984426662202</v>
      </c>
      <c r="L20" s="17">
        <v>5181.9769692420959</v>
      </c>
      <c r="M20" s="19">
        <f>Tabelle1116[[#This Row],[Time2]]/(24/3600)</f>
        <v>777296.54538631439</v>
      </c>
      <c r="O20" s="27">
        <f>SUM(O15:O19)</f>
        <v>405.30113742901858</v>
      </c>
      <c r="P20" s="27">
        <f>SUM(P15:P19)</f>
        <v>402.38250183538798</v>
      </c>
    </row>
    <row r="21" spans="2:16" x14ac:dyDescent="0.25">
      <c r="C21" s="15" t="s">
        <v>52</v>
      </c>
      <c r="D21" s="16">
        <v>91.7457142857143</v>
      </c>
      <c r="E21" s="16">
        <v>91.744345173602696</v>
      </c>
      <c r="F21" s="16">
        <v>91.744345173602696</v>
      </c>
      <c r="G21" s="17">
        <v>6625.648833990097</v>
      </c>
      <c r="H21" s="18">
        <f>Tabelle1116[[#This Row],[Time]]/(24*3600)</f>
        <v>7.6685750393403904E-2</v>
      </c>
      <c r="I21" s="16">
        <v>91.831428571428603</v>
      </c>
      <c r="J21" s="16">
        <v>91.830689563077399</v>
      </c>
      <c r="K21" s="16">
        <v>91.830689563077399</v>
      </c>
      <c r="L21" s="17">
        <v>6596.1548655033112</v>
      </c>
      <c r="M21" s="19">
        <f>Tabelle1116[[#This Row],[Time2]]/(24/3600)</f>
        <v>989423.22982549656</v>
      </c>
      <c r="O21" s="2" t="s">
        <v>49</v>
      </c>
      <c r="P21" s="2">
        <f>(O20-P20)/COUNT(O15:O19)</f>
        <v>0.58372711872611949</v>
      </c>
    </row>
    <row r="22" spans="2:16" x14ac:dyDescent="0.25">
      <c r="B22" s="1"/>
      <c r="C22" s="20" t="s">
        <v>26</v>
      </c>
      <c r="D22" s="21">
        <f>AVERAGE(D17:D21)</f>
        <v>90.786567508118637</v>
      </c>
      <c r="E22" s="21">
        <f>AVERAGE(E17:E21)</f>
        <v>86.134109276523375</v>
      </c>
      <c r="F22" s="21">
        <f>AVERAGE(F17:F21)</f>
        <v>90.527973344064478</v>
      </c>
      <c r="G22" s="21">
        <f>AVERAGE(G17:G21)</f>
        <v>3706.3270843982696</v>
      </c>
      <c r="H22" s="21"/>
      <c r="I22" s="21">
        <f>AVERAGE(I17:I21)</f>
        <v>90.688714704177272</v>
      </c>
      <c r="J22" s="21">
        <f>AVERAGE(J17:J21)</f>
        <v>85.335474543316337</v>
      </c>
      <c r="K22" s="21">
        <f>AVERAGE(K17:K21)</f>
        <v>90.385829362840823</v>
      </c>
      <c r="L22" s="21">
        <f>AVERAGE(L17:L21)</f>
        <v>3692.5646332740785</v>
      </c>
      <c r="M22" s="22"/>
    </row>
    <row r="23" spans="2:16" x14ac:dyDescent="0.25">
      <c r="C23" s="7" t="s">
        <v>27</v>
      </c>
      <c r="D23" s="8">
        <v>86.453900709219894</v>
      </c>
      <c r="E23" s="8">
        <v>85.631943871081205</v>
      </c>
      <c r="F23" s="8">
        <v>86.343062235615804</v>
      </c>
      <c r="G23" s="9">
        <v>297.72602844238281</v>
      </c>
      <c r="H23" s="10">
        <f>Tabelle1116[[#This Row],[Time]]/(24*3600)</f>
        <v>3.4459031069720234E-3</v>
      </c>
      <c r="I23" s="8">
        <v>84.685085099321995</v>
      </c>
      <c r="J23" s="8">
        <v>83.864708906897704</v>
      </c>
      <c r="K23" s="8">
        <v>84.613281865930304</v>
      </c>
      <c r="L23" s="9">
        <v>297.60310649871826</v>
      </c>
      <c r="M23" s="11">
        <f>Tabelle1116[[#This Row],[Time2]]/(24/3600)</f>
        <v>44640.465974807739</v>
      </c>
    </row>
    <row r="24" spans="2:16" x14ac:dyDescent="0.25">
      <c r="C24" s="7" t="s">
        <v>28</v>
      </c>
      <c r="D24" s="8">
        <v>83.885431285211595</v>
      </c>
      <c r="E24" s="8">
        <v>81.052502750473096</v>
      </c>
      <c r="F24" s="8">
        <v>83.824619951532398</v>
      </c>
      <c r="G24" s="9">
        <v>484.75706768035889</v>
      </c>
      <c r="H24" s="10">
        <f>Tabelle1116[[#This Row],[Time]]/(24*3600)</f>
        <v>5.6106142092634129E-3</v>
      </c>
      <c r="I24" s="8">
        <v>83.432807235205203</v>
      </c>
      <c r="J24" s="8">
        <v>80.368680770863705</v>
      </c>
      <c r="K24" s="8">
        <v>83.300997375862195</v>
      </c>
      <c r="L24" s="9">
        <v>481.67414021492004</v>
      </c>
      <c r="M24" s="11">
        <f>Tabelle1116[[#This Row],[Time2]]/(24/3600)</f>
        <v>72251.121032238007</v>
      </c>
    </row>
    <row r="25" spans="2:16" x14ac:dyDescent="0.25">
      <c r="C25" s="7" t="s">
        <v>29</v>
      </c>
      <c r="D25" s="8">
        <v>84.160376479358902</v>
      </c>
      <c r="E25" s="8">
        <v>83.461694551424202</v>
      </c>
      <c r="F25" s="8">
        <v>84.108693700305906</v>
      </c>
      <c r="G25" s="9">
        <v>92.233564138412476</v>
      </c>
      <c r="H25" s="10">
        <f>Tabelle1116[[#This Row],[Time]]/(24*3600)</f>
        <v>1.0675181034538481E-3</v>
      </c>
      <c r="I25" s="8">
        <v>85.520920697045895</v>
      </c>
      <c r="J25" s="8">
        <v>84.864701910833404</v>
      </c>
      <c r="K25" s="8">
        <v>85.453407205358701</v>
      </c>
      <c r="L25" s="9">
        <v>90.092172861099243</v>
      </c>
      <c r="M25" s="11">
        <f>Tabelle1116[[#This Row],[Time2]]/(24/3600)</f>
        <v>13513.825929164886</v>
      </c>
    </row>
    <row r="26" spans="2:16" x14ac:dyDescent="0.25">
      <c r="C26" s="7" t="s">
        <v>30</v>
      </c>
      <c r="D26" s="8">
        <v>84.269813752634903</v>
      </c>
      <c r="E26" s="8">
        <v>83.762055790977897</v>
      </c>
      <c r="F26" s="8">
        <v>84.251073068508802</v>
      </c>
      <c r="G26" s="9">
        <v>2627.3782546520233</v>
      </c>
      <c r="H26" s="10">
        <f>Tabelle1116[[#This Row],[Time]]/(24*3600)</f>
        <v>3.0409470539953975E-2</v>
      </c>
      <c r="I26" s="8">
        <v>83.773719563831506</v>
      </c>
      <c r="J26" s="8">
        <v>83.251892764000303</v>
      </c>
      <c r="K26" s="8">
        <v>83.756056841715804</v>
      </c>
      <c r="L26" s="9">
        <v>2625.5752313137054</v>
      </c>
      <c r="M26" s="11">
        <f>Tabelle1116[[#This Row],[Time2]]/(24/3600)</f>
        <v>393836.28469705582</v>
      </c>
    </row>
    <row r="27" spans="2:16" x14ac:dyDescent="0.25">
      <c r="C27" s="7" t="s">
        <v>31</v>
      </c>
      <c r="D27" s="8">
        <v>81.410256410256395</v>
      </c>
      <c r="E27" s="8">
        <v>74.046522660264699</v>
      </c>
      <c r="F27" s="8">
        <v>79.167261863212403</v>
      </c>
      <c r="G27" s="9">
        <v>53.184340476989746</v>
      </c>
      <c r="H27" s="10">
        <f>Tabelle1116[[#This Row],[Time]]/(24*3600)</f>
        <v>6.1555949626145544E-4</v>
      </c>
      <c r="I27" s="8">
        <v>78.846153846153797</v>
      </c>
      <c r="J27" s="8">
        <v>68.568259729784202</v>
      </c>
      <c r="K27" s="8">
        <v>75.267179886054606</v>
      </c>
      <c r="L27" s="9">
        <v>52.708021640777588</v>
      </c>
      <c r="M27" s="11">
        <f>Tabelle1116[[#This Row],[Time2]]/(24/3600)</f>
        <v>7906.2032461166373</v>
      </c>
    </row>
    <row r="28" spans="2:16" x14ac:dyDescent="0.25">
      <c r="C28" s="7" t="s">
        <v>32</v>
      </c>
      <c r="D28" s="8">
        <v>82.905982905982896</v>
      </c>
      <c r="E28" s="8">
        <v>81.722358621734301</v>
      </c>
      <c r="F28" s="8">
        <v>82.581767283559799</v>
      </c>
      <c r="G28" s="9">
        <v>81.709369421005249</v>
      </c>
      <c r="H28" s="10">
        <f>Tabelle1116[[#This Row],[Time]]/(24*3600)</f>
        <v>9.4571029422459781E-4</v>
      </c>
      <c r="I28" s="8">
        <v>82.092930609879801</v>
      </c>
      <c r="J28" s="8">
        <v>81.380090223195793</v>
      </c>
      <c r="K28" s="8">
        <v>82.041630605606699</v>
      </c>
      <c r="L28" s="9">
        <v>80.487623691558838</v>
      </c>
      <c r="M28" s="11">
        <f>Tabelle1116[[#This Row],[Time2]]/(24/3600)</f>
        <v>12073.143553733826</v>
      </c>
    </row>
    <row r="29" spans="2:16" x14ac:dyDescent="0.25">
      <c r="B29" s="1"/>
      <c r="C29" s="23" t="s">
        <v>33</v>
      </c>
      <c r="D29" s="24">
        <f>AVERAGE(D23:D28)</f>
        <v>83.84762692377744</v>
      </c>
      <c r="E29" s="24">
        <f>AVERAGE(E23:E28)</f>
        <v>81.612846374325912</v>
      </c>
      <c r="F29" s="24">
        <f>AVERAGE(F23:F28)</f>
        <v>83.379413017122531</v>
      </c>
      <c r="G29" s="24">
        <f>AVERAGE(G23:G28)</f>
        <v>606.16477080186212</v>
      </c>
      <c r="H29" s="24"/>
      <c r="I29" s="24">
        <f>AVERAGE(I23:I28)</f>
        <v>83.058602841906364</v>
      </c>
      <c r="J29" s="24">
        <f>AVERAGE(J23:J28)</f>
        <v>80.383055717595852</v>
      </c>
      <c r="K29" s="24">
        <f>AVERAGE(K23:K28)</f>
        <v>82.405425630088047</v>
      </c>
      <c r="L29" s="24">
        <f>AVERAGE(L23:L28)</f>
        <v>604.69004937012994</v>
      </c>
      <c r="M29" s="25"/>
    </row>
    <row r="34" spans="2:21" x14ac:dyDescent="0.25">
      <c r="C34" s="32" t="s">
        <v>42</v>
      </c>
      <c r="D34" s="32"/>
      <c r="E34" s="32"/>
      <c r="F34" s="32"/>
      <c r="G34" s="32"/>
      <c r="H34" s="32"/>
      <c r="I34" s="34" t="s">
        <v>43</v>
      </c>
      <c r="J34" s="34"/>
      <c r="K34" s="34"/>
      <c r="L34" s="34"/>
      <c r="M34" s="34"/>
      <c r="O34" s="2" t="s">
        <v>34</v>
      </c>
      <c r="P34" s="2" t="s">
        <v>53</v>
      </c>
      <c r="R34" s="2" t="s">
        <v>36</v>
      </c>
      <c r="S34" s="2" t="s">
        <v>53</v>
      </c>
      <c r="T34" s="2"/>
      <c r="U34" s="2"/>
    </row>
    <row r="35" spans="2:21" x14ac:dyDescent="0.25">
      <c r="B35" s="3" t="s">
        <v>53</v>
      </c>
      <c r="C35" s="4" t="s">
        <v>39</v>
      </c>
      <c r="D35" s="5" t="s">
        <v>3</v>
      </c>
      <c r="E35" s="5" t="s">
        <v>4</v>
      </c>
      <c r="F35" s="5" t="s">
        <v>5</v>
      </c>
      <c r="G35" s="5" t="s">
        <v>6</v>
      </c>
      <c r="H35" s="5" t="s">
        <v>54</v>
      </c>
      <c r="I35" s="5" t="s">
        <v>7</v>
      </c>
      <c r="J35" s="5" t="s">
        <v>8</v>
      </c>
      <c r="K35" s="5" t="s">
        <v>9</v>
      </c>
      <c r="L35" s="5" t="s">
        <v>10</v>
      </c>
      <c r="M35" s="6" t="s">
        <v>55</v>
      </c>
      <c r="O35" s="2" t="s">
        <v>47</v>
      </c>
      <c r="P35" s="2" t="s">
        <v>46</v>
      </c>
      <c r="R35" s="2" t="s">
        <v>47</v>
      </c>
      <c r="S35" s="2" t="s">
        <v>46</v>
      </c>
      <c r="T35" s="2" t="s">
        <v>48</v>
      </c>
      <c r="U35" s="2"/>
    </row>
    <row r="36" spans="2:21" x14ac:dyDescent="0.25">
      <c r="C36" s="9" t="s">
        <v>11</v>
      </c>
      <c r="D36" s="8">
        <v>60.960960960961003</v>
      </c>
      <c r="E36" s="8">
        <v>37.870884473017703</v>
      </c>
      <c r="F36" s="8">
        <v>46.1801529758865</v>
      </c>
      <c r="G36" s="9">
        <v>54.307612657546997</v>
      </c>
      <c r="H36" s="10">
        <f>Tabelle111617[[#This Row],[Time]]/(24*3600)</f>
        <v>6.2856033168457175E-4</v>
      </c>
      <c r="I36" s="8">
        <v>60.960960960961003</v>
      </c>
      <c r="J36" s="8">
        <v>37.870884473017703</v>
      </c>
      <c r="K36" s="8">
        <v>46.1801529758865</v>
      </c>
      <c r="L36" s="9">
        <v>51.478327512741089</v>
      </c>
      <c r="M36" s="10">
        <f>Tabelle111617[[#This Row],[Time2]]/(24*3600)</f>
        <v>5.958139758419108E-4</v>
      </c>
      <c r="O36" s="26">
        <v>65.048758548758556</v>
      </c>
      <c r="P36" s="26">
        <v>64.932208432208441</v>
      </c>
      <c r="R36" s="31">
        <v>65.897777636845902</v>
      </c>
      <c r="S36" s="31">
        <v>64.787933746973678</v>
      </c>
      <c r="T36" s="27">
        <f t="shared" ref="T36:T38" si="1">R36-S36</f>
        <v>1.1098438898722236</v>
      </c>
      <c r="U36" s="2"/>
    </row>
    <row r="37" spans="2:21" x14ac:dyDescent="0.25">
      <c r="C37" s="9" t="s">
        <v>12</v>
      </c>
      <c r="D37" s="8">
        <v>64.685314685314694</v>
      </c>
      <c r="E37" s="8">
        <v>40.598108666987102</v>
      </c>
      <c r="F37" s="8">
        <v>51.702441893356301</v>
      </c>
      <c r="G37" s="9">
        <v>89.04675555229187</v>
      </c>
      <c r="H37" s="10">
        <f>Tabelle111617[[#This Row],[Time]]/(24*3600)</f>
        <v>1.030633744818193E-3</v>
      </c>
      <c r="I37" s="8">
        <v>64.335664335664305</v>
      </c>
      <c r="J37" s="8">
        <v>39.5772039596417</v>
      </c>
      <c r="K37" s="8">
        <v>50.939437629107502</v>
      </c>
      <c r="L37" s="9">
        <v>88.676922082901001</v>
      </c>
      <c r="M37" s="10">
        <f>Tabelle111617[[#This Row],[Time2]]/(24*3600)</f>
        <v>1.0263532648483913E-3</v>
      </c>
      <c r="O37" s="26">
        <v>79.826009310332736</v>
      </c>
      <c r="P37" s="26">
        <v>79.267060965355796</v>
      </c>
      <c r="R37" s="31">
        <v>326.75467300415039</v>
      </c>
      <c r="S37" s="31">
        <v>326.06308706601459</v>
      </c>
      <c r="T37" s="27">
        <f t="shared" si="1"/>
        <v>0.69158593813580183</v>
      </c>
      <c r="U37" s="2"/>
    </row>
    <row r="38" spans="2:21" x14ac:dyDescent="0.25">
      <c r="C38" s="9" t="s">
        <v>51</v>
      </c>
      <c r="D38" s="8">
        <v>69.5</v>
      </c>
      <c r="E38" s="8">
        <v>41.001400560224099</v>
      </c>
      <c r="F38" s="8">
        <v>56.997198879551803</v>
      </c>
      <c r="G38" s="9">
        <v>54.338964700698853</v>
      </c>
      <c r="H38" s="10">
        <f>Tabelle111617[[#This Row],[Time]]/(24*3600)</f>
        <v>6.2892320255438481E-4</v>
      </c>
      <c r="I38" s="8">
        <v>69.5</v>
      </c>
      <c r="J38" s="8">
        <v>41.001400560224099</v>
      </c>
      <c r="K38" s="8">
        <v>56.997198879551803</v>
      </c>
      <c r="L38" s="9">
        <v>54.208551645278931</v>
      </c>
      <c r="M38" s="10">
        <f>Tabelle111617[[#This Row],[Time2]]/(24*3600)</f>
        <v>6.2741379219072833E-4</v>
      </c>
      <c r="O38" s="26">
        <v>85.524089018879636</v>
      </c>
      <c r="P38" s="26">
        <v>85.295541348598974</v>
      </c>
      <c r="R38" s="31">
        <v>116.8307208220164</v>
      </c>
      <c r="S38" s="31">
        <v>116.75361585617065</v>
      </c>
      <c r="T38" s="27">
        <f t="shared" si="1"/>
        <v>7.7104965845748552E-2</v>
      </c>
      <c r="U38" s="2" t="s">
        <v>56</v>
      </c>
    </row>
    <row r="39" spans="2:21" x14ac:dyDescent="0.25">
      <c r="B39" s="1"/>
      <c r="C39" s="29" t="s">
        <v>13</v>
      </c>
      <c r="D39" s="13">
        <f>AVERAGE(D36:D38)</f>
        <v>65.048758548758556</v>
      </c>
      <c r="E39" s="13">
        <f>AVERAGE(E36:E38)</f>
        <v>39.82346456674297</v>
      </c>
      <c r="F39" s="13">
        <f>AVERAGE(F36:F38)</f>
        <v>51.62659791626487</v>
      </c>
      <c r="G39" s="13">
        <f>AVERAGE(G36:G38)</f>
        <v>65.897777636845902</v>
      </c>
      <c r="H39" s="13"/>
      <c r="I39" s="13">
        <f>AVERAGE(I36:I38)</f>
        <v>64.932208432208441</v>
      </c>
      <c r="J39" s="13">
        <f>AVERAGE(J36:J38)</f>
        <v>39.483162997627836</v>
      </c>
      <c r="K39" s="13">
        <f>AVERAGE(K36:K38)</f>
        <v>51.372263161515264</v>
      </c>
      <c r="L39" s="13">
        <f>AVERAGE(L36:L38)</f>
        <v>64.787933746973678</v>
      </c>
      <c r="M39" s="13"/>
      <c r="O39" s="26">
        <v>89.417048507365536</v>
      </c>
      <c r="P39" s="26">
        <v>89.545646455530829</v>
      </c>
      <c r="R39" s="31">
        <v>3706.5243839740751</v>
      </c>
      <c r="S39" s="31">
        <v>3696.8774690628052</v>
      </c>
      <c r="T39" s="27">
        <f>R39-S39</f>
        <v>9.6469149112699597</v>
      </c>
      <c r="U39" s="28">
        <f>T39/(24*3600)</f>
        <v>1.1165410776932824E-4</v>
      </c>
    </row>
    <row r="40" spans="2:21" x14ac:dyDescent="0.25">
      <c r="C40" s="17" t="s">
        <v>14</v>
      </c>
      <c r="D40" s="16">
        <v>61.452020202020201</v>
      </c>
      <c r="E40" s="16">
        <v>38.060124445301902</v>
      </c>
      <c r="F40" s="16">
        <v>46.783791513436498</v>
      </c>
      <c r="G40" s="17">
        <v>54.04693078994751</v>
      </c>
      <c r="H40" s="18">
        <f>Tabelle111617[[#This Row],[Time]]/(24*3600)</f>
        <v>6.255431804392073E-4</v>
      </c>
      <c r="I40" s="16">
        <v>61.452020202020201</v>
      </c>
      <c r="J40" s="16">
        <v>38.060124445301902</v>
      </c>
      <c r="K40" s="16">
        <v>46.783791513436498</v>
      </c>
      <c r="L40" s="17">
        <v>54.266234159469604</v>
      </c>
      <c r="M40" s="18">
        <f>Tabelle111617[[#This Row],[Time2]]/(24*3600)</f>
        <v>6.2808141388275007E-4</v>
      </c>
      <c r="O40" s="26">
        <v>77.938784105992923</v>
      </c>
      <c r="P40" s="26">
        <v>76.329380165694161</v>
      </c>
      <c r="R40" s="31">
        <v>612.68469913800561</v>
      </c>
      <c r="S40" s="31">
        <v>606.39732364813483</v>
      </c>
      <c r="T40" s="27">
        <f>R40-S40</f>
        <v>6.287375489870783</v>
      </c>
      <c r="U40" s="2"/>
    </row>
    <row r="41" spans="2:21" x14ac:dyDescent="0.25">
      <c r="C41" s="17" t="s">
        <v>15</v>
      </c>
      <c r="D41" s="16">
        <v>92.877492877492898</v>
      </c>
      <c r="E41" s="16">
        <v>87.763360058190301</v>
      </c>
      <c r="F41" s="16">
        <v>92.786896442406899</v>
      </c>
      <c r="G41" s="17">
        <v>815.34697127342224</v>
      </c>
      <c r="H41" s="18">
        <f>Tabelle111617[[#This Row],[Time]]/(24*3600)</f>
        <v>9.436886241590536E-3</v>
      </c>
      <c r="I41" s="16">
        <v>92.438271604938294</v>
      </c>
      <c r="J41" s="16">
        <v>87.140276840192996</v>
      </c>
      <c r="K41" s="16">
        <v>92.381756615319603</v>
      </c>
      <c r="L41" s="17">
        <v>813.007652759552</v>
      </c>
      <c r="M41" s="18">
        <f>Tabelle111617[[#This Row],[Time2]]/(24*3600)</f>
        <v>9.4098107958281475E-3</v>
      </c>
      <c r="O41" s="27">
        <f>SUM(O36:O40)</f>
        <v>397.75468949132937</v>
      </c>
      <c r="P41" s="27">
        <f>SUM(P36:P40)</f>
        <v>395.36983736738819</v>
      </c>
      <c r="R41" s="27">
        <f>SUM(R36:R40)</f>
        <v>4828.6922545750931</v>
      </c>
      <c r="S41" s="27">
        <f>SUM(S36:S40)</f>
        <v>4810.8794293800993</v>
      </c>
      <c r="T41" s="2"/>
      <c r="U41" s="2"/>
    </row>
    <row r="42" spans="2:21" x14ac:dyDescent="0.25">
      <c r="C42" s="17" t="s">
        <v>16</v>
      </c>
      <c r="D42" s="16">
        <v>85.148514851485103</v>
      </c>
      <c r="E42" s="16">
        <v>84.575103615803201</v>
      </c>
      <c r="F42" s="16">
        <v>85.092589052065193</v>
      </c>
      <c r="G42" s="17">
        <v>110.87011694908142</v>
      </c>
      <c r="H42" s="18">
        <f>Tabelle111617[[#This Row],[Time]]/(24*3600)</f>
        <v>1.2832189461699239E-3</v>
      </c>
      <c r="I42" s="16">
        <v>83.910891089108901</v>
      </c>
      <c r="J42" s="16">
        <v>83.443206600746095</v>
      </c>
      <c r="K42" s="16">
        <v>83.926964855373996</v>
      </c>
      <c r="L42" s="17">
        <v>110.91537427902222</v>
      </c>
      <c r="M42" s="18">
        <f>Tabelle111617[[#This Row],[Time2]]/(24*3600)</f>
        <v>1.2837427578590533E-3</v>
      </c>
      <c r="O42" s="2" t="s">
        <v>49</v>
      </c>
      <c r="P42" s="2">
        <f>(O41-P41)/COUNT(O36:O40)</f>
        <v>0.47697042478823731</v>
      </c>
      <c r="R42" s="2">
        <f>(R41-S41)/COUNT(R36:R40)</f>
        <v>3.562565038998764</v>
      </c>
      <c r="S42" s="2"/>
      <c r="T42" s="2"/>
      <c r="U42" s="2"/>
    </row>
    <row r="43" spans="2:21" x14ac:dyDescent="0.25">
      <c r="B43" s="1"/>
      <c r="C43" s="30" t="s">
        <v>17</v>
      </c>
      <c r="D43" s="21">
        <f>AVERAGE(D40:D42)</f>
        <v>79.826009310332736</v>
      </c>
      <c r="E43" s="21">
        <f>AVERAGE(E40:E42)</f>
        <v>70.132862706431808</v>
      </c>
      <c r="F43" s="21">
        <f>AVERAGE(F40:F42)</f>
        <v>74.887759002636201</v>
      </c>
      <c r="G43" s="21">
        <f>AVERAGE(G40:G42)</f>
        <v>326.75467300415039</v>
      </c>
      <c r="H43" s="21"/>
      <c r="I43" s="21">
        <f>AVERAGE(I40:I42)</f>
        <v>79.267060965355796</v>
      </c>
      <c r="J43" s="21">
        <f>AVERAGE(J40:J42)</f>
        <v>69.547869295413662</v>
      </c>
      <c r="K43" s="21">
        <f>AVERAGE(K40:K42)</f>
        <v>74.364170994710022</v>
      </c>
      <c r="L43" s="21">
        <f>AVERAGE(L40:L42)</f>
        <v>326.06308706601459</v>
      </c>
      <c r="M43" s="21"/>
      <c r="R43" s="28">
        <f>R42/(24*3600)</f>
        <v>4.1233391655078286E-5</v>
      </c>
      <c r="S43" s="2"/>
      <c r="T43" s="2"/>
      <c r="U43" s="2"/>
    </row>
    <row r="44" spans="2:21" x14ac:dyDescent="0.25">
      <c r="C44" s="9" t="s">
        <v>18</v>
      </c>
      <c r="D44" s="8">
        <v>94.050206476852793</v>
      </c>
      <c r="E44" s="8">
        <v>93.953934388941605</v>
      </c>
      <c r="F44" s="8">
        <v>94.053827757772297</v>
      </c>
      <c r="G44" s="9">
        <v>115.39709997177124</v>
      </c>
      <c r="H44" s="10">
        <f>Tabelle111617[[#This Row],[Time]]/(24*3600)</f>
        <v>1.3356145830066117E-3</v>
      </c>
      <c r="I44" s="8">
        <v>93.348728537274496</v>
      </c>
      <c r="J44" s="8">
        <v>93.220101241383205</v>
      </c>
      <c r="K44" s="8">
        <v>93.3422694067349</v>
      </c>
      <c r="L44" s="9">
        <v>116.00790548324585</v>
      </c>
      <c r="M44" s="10">
        <f>Tabelle111617[[#This Row],[Time2]]/(24*3600)</f>
        <v>1.3426840912412715E-3</v>
      </c>
      <c r="O44" s="2" t="s">
        <v>35</v>
      </c>
      <c r="P44" s="2" t="s">
        <v>53</v>
      </c>
    </row>
    <row r="45" spans="2:21" x14ac:dyDescent="0.25">
      <c r="C45" s="9" t="s">
        <v>19</v>
      </c>
      <c r="D45" s="8">
        <v>65.145502645502603</v>
      </c>
      <c r="E45" s="8">
        <v>39.4416996047431</v>
      </c>
      <c r="F45" s="8">
        <v>51.407606081519098</v>
      </c>
      <c r="G45" s="9">
        <v>45.888223886489868</v>
      </c>
      <c r="H45" s="10">
        <f>Tabelle111617[[#This Row],[Time]]/(24*3600)</f>
        <v>5.3111370238992904E-4</v>
      </c>
      <c r="I45" s="8">
        <v>65.145502645502603</v>
      </c>
      <c r="J45" s="8">
        <v>39.4416996047431</v>
      </c>
      <c r="K45" s="8">
        <v>51.407606081519098</v>
      </c>
      <c r="L45" s="9">
        <v>46.237699031829834</v>
      </c>
      <c r="M45" s="10">
        <f>Tabelle111617[[#This Row],[Time2]]/(24*3600)</f>
        <v>5.3515855360914159E-4</v>
      </c>
      <c r="O45" s="2" t="s">
        <v>47</v>
      </c>
      <c r="P45" s="2" t="s">
        <v>46</v>
      </c>
    </row>
    <row r="46" spans="2:21" x14ac:dyDescent="0.25">
      <c r="C46" s="9" t="s">
        <v>20</v>
      </c>
      <c r="D46" s="8">
        <v>97.376557934283497</v>
      </c>
      <c r="E46" s="8">
        <v>49.3354082781579</v>
      </c>
      <c r="F46" s="8">
        <v>96.082299312251294</v>
      </c>
      <c r="G46" s="9">
        <v>189.20683860778809</v>
      </c>
      <c r="H46" s="10">
        <f>Tabelle111617[[#This Row],[Time]]/(24*3600)</f>
        <v>2.1898939653679176E-3</v>
      </c>
      <c r="I46" s="8">
        <v>97.392392863019793</v>
      </c>
      <c r="J46" s="8">
        <v>49.339472307461797</v>
      </c>
      <c r="K46" s="8">
        <v>96.105841111116007</v>
      </c>
      <c r="L46" s="9">
        <v>188.01524305343628</v>
      </c>
      <c r="M46" s="10">
        <f>Tabelle111617[[#This Row],[Time2]]/(24*3600)</f>
        <v>2.1761023501555123E-3</v>
      </c>
      <c r="O46" s="26">
        <v>51.62659791626487</v>
      </c>
      <c r="P46" s="26">
        <v>51.372263161515264</v>
      </c>
    </row>
    <row r="47" spans="2:21" x14ac:dyDescent="0.25">
      <c r="B47" s="1"/>
      <c r="C47" s="29" t="s">
        <v>21</v>
      </c>
      <c r="D47" s="13">
        <f>AVERAGE(D44:D46)</f>
        <v>85.524089018879636</v>
      </c>
      <c r="E47" s="13">
        <f>AVERAGE(E44:E46)</f>
        <v>60.910347423947535</v>
      </c>
      <c r="F47" s="13">
        <f>AVERAGE(F44:F46)</f>
        <v>80.514577717180899</v>
      </c>
      <c r="G47" s="13">
        <f>AVERAGE(G44:G46)</f>
        <v>116.8307208220164</v>
      </c>
      <c r="H47" s="13"/>
      <c r="I47" s="13">
        <f>AVERAGE(I44:I46)</f>
        <v>85.295541348598974</v>
      </c>
      <c r="J47" s="13">
        <f>AVERAGE(J44:J46)</f>
        <v>60.667091051196032</v>
      </c>
      <c r="K47" s="13">
        <f>AVERAGE(K44:K46)</f>
        <v>80.285238866456666</v>
      </c>
      <c r="L47" s="13">
        <f>AVERAGE(L44:L46)</f>
        <v>116.75361585617065</v>
      </c>
      <c r="M47" s="13"/>
      <c r="O47" s="26">
        <v>74.887759002636201</v>
      </c>
      <c r="P47" s="26">
        <v>74.364170994710022</v>
      </c>
    </row>
    <row r="48" spans="2:21" x14ac:dyDescent="0.25">
      <c r="C48" s="17" t="s">
        <v>22</v>
      </c>
      <c r="D48" s="16">
        <v>91.007194244604307</v>
      </c>
      <c r="E48" s="16">
        <v>47.645765356788203</v>
      </c>
      <c r="F48" s="16">
        <v>86.722857775632207</v>
      </c>
      <c r="G48" s="17">
        <v>90.404864311218262</v>
      </c>
      <c r="H48" s="18">
        <f>Tabelle111617[[#This Row],[Time]]/(24*3600)</f>
        <v>1.0463525961946559E-3</v>
      </c>
      <c r="I48" s="16">
        <v>91.007194244604307</v>
      </c>
      <c r="J48" s="16">
        <v>47.645765356788203</v>
      </c>
      <c r="K48" s="16">
        <v>86.722857775632207</v>
      </c>
      <c r="L48" s="17">
        <v>90.105373620986938</v>
      </c>
      <c r="M48" s="18">
        <f>Tabelle111617[[#This Row],[Time2]]/(24*3600)</f>
        <v>1.0428862687614229E-3</v>
      </c>
      <c r="O48" s="26">
        <v>80.514577717180899</v>
      </c>
      <c r="P48" s="26">
        <v>80.285238866456666</v>
      </c>
    </row>
    <row r="49" spans="2:16" x14ac:dyDescent="0.25">
      <c r="C49" s="17" t="s">
        <v>23</v>
      </c>
      <c r="D49" s="16">
        <v>91.4914285714286</v>
      </c>
      <c r="E49" s="16">
        <v>91.491370766981404</v>
      </c>
      <c r="F49" s="16">
        <v>91.491370766981404</v>
      </c>
      <c r="G49" s="17">
        <v>6493.2040011882782</v>
      </c>
      <c r="H49" s="18">
        <f>Tabelle111617[[#This Row],[Time]]/(24*3600)</f>
        <v>7.5152824087827294E-2</v>
      </c>
      <c r="I49" s="16">
        <v>91.294285714285706</v>
      </c>
      <c r="J49" s="16">
        <v>91.294171214270506</v>
      </c>
      <c r="K49" s="16">
        <v>91.294171214270506</v>
      </c>
      <c r="L49" s="17">
        <v>6472.5157222747803</v>
      </c>
      <c r="M49" s="18">
        <f>Tabelle111617[[#This Row],[Time2]]/(24*3600)</f>
        <v>7.4913376415217364E-2</v>
      </c>
      <c r="O49" s="26">
        <v>87.790193188589484</v>
      </c>
      <c r="P49" s="26">
        <v>88.058501076443861</v>
      </c>
    </row>
    <row r="50" spans="2:16" x14ac:dyDescent="0.25">
      <c r="C50" s="17" t="s">
        <v>24</v>
      </c>
      <c r="D50" s="16">
        <v>84.7222222222222</v>
      </c>
      <c r="E50" s="16">
        <v>79.436491438337498</v>
      </c>
      <c r="F50" s="16">
        <v>83.865767179913703</v>
      </c>
      <c r="G50" s="17">
        <v>129.57293009757996</v>
      </c>
      <c r="H50" s="18">
        <f>Tabelle111617[[#This Row],[Time]]/(24*3600)</f>
        <v>1.4996866909442125E-3</v>
      </c>
      <c r="I50" s="16">
        <v>80.357142857142904</v>
      </c>
      <c r="J50" s="16">
        <v>69.686633230359107</v>
      </c>
      <c r="K50" s="16">
        <v>77.273496300840506</v>
      </c>
      <c r="L50" s="17">
        <v>128.64908146858215</v>
      </c>
      <c r="M50" s="18">
        <f>Tabelle111617[[#This Row],[Time2]]/(24*3600)</f>
        <v>1.4889939984789602E-3</v>
      </c>
      <c r="O50" s="26">
        <v>74.435939796680486</v>
      </c>
      <c r="P50" s="26">
        <v>72.474010339774296</v>
      </c>
    </row>
    <row r="51" spans="2:16" x14ac:dyDescent="0.25">
      <c r="C51" s="17" t="s">
        <v>25</v>
      </c>
      <c r="D51" s="16">
        <v>87.9615403557153</v>
      </c>
      <c r="E51" s="16">
        <v>79.090093215640906</v>
      </c>
      <c r="F51" s="16">
        <v>84.970926256023702</v>
      </c>
      <c r="G51" s="17">
        <v>5194.6862380504608</v>
      </c>
      <c r="H51" s="18">
        <f>Tabelle111617[[#This Row],[Time]]/(24*3600)</f>
        <v>6.012368331076922E-2</v>
      </c>
      <c r="I51" s="16">
        <v>93.218180890192698</v>
      </c>
      <c r="J51" s="16">
        <v>91.434330714127597</v>
      </c>
      <c r="K51" s="16">
        <v>93.151485334562693</v>
      </c>
      <c r="L51" s="17">
        <v>5184.5965659618378</v>
      </c>
      <c r="M51" s="18">
        <f>Tabelle111617[[#This Row],[Time2]]/(24*3600)</f>
        <v>6.0006904698632381E-2</v>
      </c>
      <c r="O51" s="27">
        <f>SUM(O46:O50)</f>
        <v>369.25506762135194</v>
      </c>
      <c r="P51" s="27">
        <f>SUM(P46:P50)</f>
        <v>366.55418443890011</v>
      </c>
    </row>
    <row r="52" spans="2:16" x14ac:dyDescent="0.25">
      <c r="C52" s="17" t="s">
        <v>52</v>
      </c>
      <c r="D52" s="16">
        <v>91.902857142857201</v>
      </c>
      <c r="E52" s="16">
        <v>91.900043964396403</v>
      </c>
      <c r="F52" s="16">
        <v>91.900043964396403</v>
      </c>
      <c r="G52" s="17">
        <v>6624.7538862228394</v>
      </c>
      <c r="H52" s="18">
        <f>Tabelle111617[[#This Row],[Time]]/(24*3600)</f>
        <v>7.6675392201653231E-2</v>
      </c>
      <c r="I52" s="16">
        <v>91.851428571428599</v>
      </c>
      <c r="J52" s="16">
        <v>91.850494756913406</v>
      </c>
      <c r="K52" s="16">
        <v>91.850494756913406</v>
      </c>
      <c r="L52" s="17">
        <v>6608.5206019878387</v>
      </c>
      <c r="M52" s="18">
        <f>Tabelle111617[[#This Row],[Time2]]/(24*3600)</f>
        <v>7.6487506967451838E-2</v>
      </c>
      <c r="O52" s="2" t="s">
        <v>49</v>
      </c>
      <c r="P52" s="2">
        <f>(O51-P51)/COUNT(O46:O50)</f>
        <v>0.54017663649036651</v>
      </c>
    </row>
    <row r="53" spans="2:16" x14ac:dyDescent="0.25">
      <c r="B53" s="1"/>
      <c r="C53" s="30" t="s">
        <v>26</v>
      </c>
      <c r="D53" s="21">
        <f>AVERAGE(D48:D52)</f>
        <v>89.417048507365536</v>
      </c>
      <c r="E53" s="21">
        <f>AVERAGE(E48:E52)</f>
        <v>77.912752948428889</v>
      </c>
      <c r="F53" s="21">
        <f>AVERAGE(F48:F52)</f>
        <v>87.790193188589484</v>
      </c>
      <c r="G53" s="21">
        <f>AVERAGE(G48:G52)</f>
        <v>3706.5243839740751</v>
      </c>
      <c r="H53" s="21"/>
      <c r="I53" s="21">
        <f>AVERAGE(I48:I52)</f>
        <v>89.545646455530829</v>
      </c>
      <c r="J53" s="21">
        <f>AVERAGE(J48:J52)</f>
        <v>78.382279054491761</v>
      </c>
      <c r="K53" s="21">
        <f>AVERAGE(K48:K52)</f>
        <v>88.058501076443861</v>
      </c>
      <c r="L53" s="21">
        <f>AVERAGE(L48:L52)</f>
        <v>3696.8774690628052</v>
      </c>
      <c r="M53" s="21"/>
    </row>
    <row r="54" spans="2:16" x14ac:dyDescent="0.25">
      <c r="C54" s="9" t="s">
        <v>27</v>
      </c>
      <c r="D54" s="8">
        <v>86.312056737588705</v>
      </c>
      <c r="E54" s="8">
        <v>85.605182836411799</v>
      </c>
      <c r="F54" s="8">
        <v>86.2640989603224</v>
      </c>
      <c r="G54" s="9">
        <v>298.19620084762573</v>
      </c>
      <c r="H54" s="10">
        <f>Tabelle111617[[#This Row],[Time]]/(24*3600)</f>
        <v>3.4513449172178905E-3</v>
      </c>
      <c r="I54" s="8">
        <v>80.888752587746296</v>
      </c>
      <c r="J54" s="8">
        <v>79.1433012612314</v>
      </c>
      <c r="K54" s="8">
        <v>80.341100832468399</v>
      </c>
      <c r="L54" s="9">
        <v>299.71706199645996</v>
      </c>
      <c r="M54" s="10">
        <f>Tabelle111617[[#This Row],[Time2]]/(24*3600)</f>
        <v>3.468947476810879E-3</v>
      </c>
    </row>
    <row r="55" spans="2:16" x14ac:dyDescent="0.25">
      <c r="C55" s="9" t="s">
        <v>28</v>
      </c>
      <c r="D55" s="8">
        <v>83.535670944603794</v>
      </c>
      <c r="E55" s="8">
        <v>80.714535935460503</v>
      </c>
      <c r="F55" s="8">
        <v>83.504488680190406</v>
      </c>
      <c r="G55" s="9">
        <v>485.9721884727478</v>
      </c>
      <c r="H55" s="10">
        <f>Tabelle111617[[#This Row],[Time]]/(24*3600)</f>
        <v>5.6246781073234697E-3</v>
      </c>
      <c r="I55" s="8">
        <v>83.515094812916502</v>
      </c>
      <c r="J55" s="8">
        <v>80.868270267341401</v>
      </c>
      <c r="K55" s="8">
        <v>83.560467448352597</v>
      </c>
      <c r="L55" s="9">
        <v>483.42939972877502</v>
      </c>
      <c r="M55" s="10">
        <f>Tabelle111617[[#This Row],[Time2]]/(24*3600)</f>
        <v>5.5952476820460076E-3</v>
      </c>
    </row>
    <row r="56" spans="2:16" x14ac:dyDescent="0.25">
      <c r="C56" s="9" t="s">
        <v>29</v>
      </c>
      <c r="D56" s="8">
        <v>76.835802814276406</v>
      </c>
      <c r="E56" s="8">
        <v>73.822784268957406</v>
      </c>
      <c r="F56" s="8">
        <v>75.528167455815407</v>
      </c>
      <c r="G56" s="9">
        <v>115.38196587562561</v>
      </c>
      <c r="H56" s="10">
        <f>Tabelle111617[[#This Row],[Time]]/(24*3600)</f>
        <v>1.3354394198567779E-3</v>
      </c>
      <c r="I56" s="8">
        <v>77.007035690988701</v>
      </c>
      <c r="J56" s="8">
        <v>74.219418592028404</v>
      </c>
      <c r="K56" s="8">
        <v>75.810002633965794</v>
      </c>
      <c r="L56" s="9">
        <v>92.994724273681641</v>
      </c>
      <c r="M56" s="10">
        <f>Tabelle111617[[#This Row],[Time2]]/(24*3600)</f>
        <v>1.0763278272416857E-3</v>
      </c>
    </row>
    <row r="57" spans="2:16" x14ac:dyDescent="0.25">
      <c r="C57" s="9" t="s">
        <v>30</v>
      </c>
      <c r="D57" s="8">
        <v>85.051738242052707</v>
      </c>
      <c r="E57" s="8">
        <v>84.588166892450204</v>
      </c>
      <c r="F57" s="8">
        <v>85.042357207369506</v>
      </c>
      <c r="G57" s="9">
        <v>2644.9452078342438</v>
      </c>
      <c r="H57" s="10">
        <f>Tabelle111617[[#This Row],[Time]]/(24*3600)</f>
        <v>3.0612791757340784E-2</v>
      </c>
      <c r="I57" s="8">
        <v>84.213521906569696</v>
      </c>
      <c r="J57" s="8">
        <v>83.717455353817996</v>
      </c>
      <c r="K57" s="8">
        <v>84.201410895893005</v>
      </c>
      <c r="L57" s="9">
        <v>2624.8616127967834</v>
      </c>
      <c r="M57" s="10">
        <f>Tabelle111617[[#This Row],[Time2]]/(24*3600)</f>
        <v>3.0380342740703514E-2</v>
      </c>
    </row>
    <row r="58" spans="2:16" x14ac:dyDescent="0.25">
      <c r="C58" s="9" t="s">
        <v>31</v>
      </c>
      <c r="D58" s="8">
        <v>68.589743589743605</v>
      </c>
      <c r="E58" s="8">
        <v>40.681818181818201</v>
      </c>
      <c r="F58" s="8">
        <v>55.815850815850801</v>
      </c>
      <c r="G58" s="9">
        <v>52.11674976348877</v>
      </c>
      <c r="H58" s="10">
        <f>Tabelle111617[[#This Row],[Time]]/(24*3600)</f>
        <v>6.0320312226260148E-4</v>
      </c>
      <c r="I58" s="8">
        <v>68.589743589743605</v>
      </c>
      <c r="J58" s="8">
        <v>40.681818181818201</v>
      </c>
      <c r="K58" s="8">
        <v>55.815850815850801</v>
      </c>
      <c r="L58" s="9">
        <v>56.722376585006714</v>
      </c>
      <c r="M58" s="10">
        <f>Tabelle111617[[#This Row],[Time2]]/(24*3600)</f>
        <v>6.5650898825239255E-4</v>
      </c>
    </row>
    <row r="59" spans="2:16" x14ac:dyDescent="0.25">
      <c r="C59" s="9" t="s">
        <v>32</v>
      </c>
      <c r="D59" s="8">
        <v>67.307692307692307</v>
      </c>
      <c r="E59" s="8">
        <v>56.358738392692104</v>
      </c>
      <c r="F59" s="8">
        <v>60.460675660534399</v>
      </c>
      <c r="G59" s="9">
        <v>79.495882034301758</v>
      </c>
      <c r="H59" s="10">
        <f>Tabelle111617[[#This Row],[Time]]/(24*3600)</f>
        <v>9.200912272488629E-4</v>
      </c>
      <c r="I59" s="8">
        <v>63.762132406200202</v>
      </c>
      <c r="J59" s="8">
        <v>50.442469928343797</v>
      </c>
      <c r="K59" s="8">
        <v>55.115229412115198</v>
      </c>
      <c r="L59" s="9">
        <v>80.658766508102403</v>
      </c>
      <c r="M59" s="10">
        <f>Tabelle111617[[#This Row],[Time2]]/(24*3600)</f>
        <v>9.3355053828822227E-4</v>
      </c>
    </row>
    <row r="60" spans="2:16" x14ac:dyDescent="0.25">
      <c r="B60" s="1"/>
      <c r="C60" s="29" t="s">
        <v>33</v>
      </c>
      <c r="D60" s="13">
        <f>AVERAGE(D54:D59)</f>
        <v>77.938784105992923</v>
      </c>
      <c r="E60" s="13">
        <f>AVERAGE(E54:E59)</f>
        <v>70.295204417965039</v>
      </c>
      <c r="F60" s="13">
        <f>AVERAGE(F54:F59)</f>
        <v>74.435939796680486</v>
      </c>
      <c r="G60" s="13">
        <f>AVERAGE(G54:G59)</f>
        <v>612.68469913800561</v>
      </c>
      <c r="H60" s="13"/>
      <c r="I60" s="13">
        <f>AVERAGE(I54:I59)</f>
        <v>76.329380165694161</v>
      </c>
      <c r="J60" s="13">
        <f>AVERAGE(J54:J59)</f>
        <v>68.178788930763531</v>
      </c>
      <c r="K60" s="13">
        <f>AVERAGE(K54:K59)</f>
        <v>72.474010339774296</v>
      </c>
      <c r="L60" s="13">
        <f>AVERAGE(L54:L59)</f>
        <v>606.39732364813483</v>
      </c>
      <c r="M60" s="13"/>
    </row>
  </sheetData>
  <mergeCells count="4">
    <mergeCell ref="C3:H3"/>
    <mergeCell ref="I3:M3"/>
    <mergeCell ref="I34:M34"/>
    <mergeCell ref="C34:H34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1E47-22A2-4C8D-8F47-4580BECF594E}">
  <dimension ref="B3:U72"/>
  <sheetViews>
    <sheetView tabSelected="1" topLeftCell="C1" zoomScale="115" zoomScaleNormal="115" workbookViewId="0">
      <selection activeCell="R20" sqref="R20"/>
    </sheetView>
  </sheetViews>
  <sheetFormatPr baseColWidth="10" defaultRowHeight="15" x14ac:dyDescent="0.25"/>
  <cols>
    <col min="3" max="3" width="10.7109375" bestFit="1" customWidth="1"/>
    <col min="4" max="4" width="11" bestFit="1" customWidth="1"/>
    <col min="5" max="5" width="19.85546875" bestFit="1" customWidth="1"/>
    <col min="6" max="6" width="22.85546875" bestFit="1" customWidth="1"/>
    <col min="7" max="7" width="12.7109375" bestFit="1" customWidth="1"/>
    <col min="8" max="8" width="19" bestFit="1" customWidth="1"/>
    <col min="9" max="9" width="12" bestFit="1" customWidth="1"/>
    <col min="10" max="10" width="20.85546875" bestFit="1" customWidth="1"/>
    <col min="11" max="11" width="24" bestFit="1" customWidth="1"/>
    <col min="12" max="12" width="12.7109375" bestFit="1" customWidth="1"/>
    <col min="13" max="13" width="20" bestFit="1" customWidth="1"/>
    <col min="15" max="15" width="19.7109375" bestFit="1" customWidth="1"/>
    <col min="16" max="16" width="13.42578125" bestFit="1" customWidth="1"/>
    <col min="18" max="18" width="15.85546875" bestFit="1" customWidth="1"/>
    <col min="19" max="19" width="22.85546875" bestFit="1" customWidth="1"/>
    <col min="20" max="20" width="15" bestFit="1" customWidth="1"/>
    <col min="21" max="21" width="9.140625" bestFit="1" customWidth="1"/>
  </cols>
  <sheetData>
    <row r="3" spans="2:21" x14ac:dyDescent="0.25">
      <c r="B3" s="3" t="s">
        <v>44</v>
      </c>
      <c r="C3" s="32" t="s">
        <v>37</v>
      </c>
      <c r="D3" s="32"/>
      <c r="E3" s="32"/>
      <c r="F3" s="32"/>
      <c r="G3" s="32"/>
      <c r="H3" s="35" t="s">
        <v>38</v>
      </c>
      <c r="I3" s="35"/>
      <c r="J3" s="35"/>
      <c r="K3" s="35"/>
      <c r="L3" s="35"/>
      <c r="M3" s="35"/>
      <c r="O3" s="2" t="s">
        <v>0</v>
      </c>
      <c r="P3" s="2" t="s">
        <v>44</v>
      </c>
      <c r="R3" s="2" t="s">
        <v>2</v>
      </c>
      <c r="S3" s="2" t="s">
        <v>44</v>
      </c>
      <c r="T3" s="2"/>
      <c r="U3" s="2"/>
    </row>
    <row r="4" spans="2:21" x14ac:dyDescent="0.25">
      <c r="C4" s="4" t="s">
        <v>39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40</v>
      </c>
      <c r="I4" s="5" t="s">
        <v>7</v>
      </c>
      <c r="J4" s="5" t="s">
        <v>8</v>
      </c>
      <c r="K4" s="5" t="s">
        <v>9</v>
      </c>
      <c r="L4" s="5" t="s">
        <v>10</v>
      </c>
      <c r="M4" s="6" t="s">
        <v>41</v>
      </c>
      <c r="O4" s="2" t="s">
        <v>47</v>
      </c>
      <c r="P4" s="2" t="s">
        <v>46</v>
      </c>
      <c r="R4" s="2" t="s">
        <v>47</v>
      </c>
      <c r="S4" s="2" t="s">
        <v>46</v>
      </c>
      <c r="T4" s="2" t="s">
        <v>48</v>
      </c>
      <c r="U4" s="2"/>
    </row>
    <row r="5" spans="2:21" x14ac:dyDescent="0.25">
      <c r="C5" s="7" t="s">
        <v>11</v>
      </c>
      <c r="D5" s="8">
        <v>42.241000877963103</v>
      </c>
      <c r="E5" s="8">
        <v>29.306963598029999</v>
      </c>
      <c r="F5" s="8">
        <v>35.872783600982103</v>
      </c>
      <c r="G5" s="9">
        <v>63.043418169021606</v>
      </c>
      <c r="H5" s="10">
        <f>Tabelle111518[[#This Row],[Time]]/(24*3600)</f>
        <v>7.2966919177108345E-4</v>
      </c>
      <c r="I5" s="8">
        <v>44.814530289727799</v>
      </c>
      <c r="J5" s="8">
        <v>27.753180011769601</v>
      </c>
      <c r="K5" s="8">
        <v>34.689180979286398</v>
      </c>
      <c r="L5" s="9">
        <v>63.055829524993896</v>
      </c>
      <c r="M5" s="11">
        <f>Tabelle111518[[#This Row],[Time2]]/(24*3600)</f>
        <v>7.2981284172446642E-4</v>
      </c>
      <c r="O5" s="26">
        <v>53.364818620799753</v>
      </c>
      <c r="P5" s="26">
        <v>52.876015144863899</v>
      </c>
      <c r="R5" s="26">
        <v>81.574748516082764</v>
      </c>
      <c r="S5" s="26">
        <v>81.218069672584534</v>
      </c>
      <c r="T5" s="27">
        <f t="shared" ref="T5:T7" si="0">R5-S5</f>
        <v>0.35667884349822998</v>
      </c>
      <c r="U5" s="2"/>
    </row>
    <row r="6" spans="2:21" x14ac:dyDescent="0.25">
      <c r="C6" s="7" t="s">
        <v>12</v>
      </c>
      <c r="D6" s="8">
        <v>64.488636363636402</v>
      </c>
      <c r="E6" s="8">
        <v>58.477072942560198</v>
      </c>
      <c r="F6" s="8">
        <v>62.234792250232402</v>
      </c>
      <c r="G6" s="9">
        <v>100.10607886314392</v>
      </c>
      <c r="H6" s="10">
        <f>Tabelle111518[[#This Row],[Time]]/(24*3600)</f>
        <v>1.1586351720271287E-3</v>
      </c>
      <c r="I6" s="8">
        <v>60.9375</v>
      </c>
      <c r="J6" s="8">
        <v>56.001469487087697</v>
      </c>
      <c r="K6" s="8">
        <v>59.498670533544598</v>
      </c>
      <c r="L6" s="9">
        <v>99.380309820175171</v>
      </c>
      <c r="M6" s="11">
        <f>Tabelle111518[[#This Row],[Time2]]/(24*3600)</f>
        <v>1.1502350673631386E-3</v>
      </c>
      <c r="O6" s="26">
        <v>72.956538682534202</v>
      </c>
      <c r="P6" s="26">
        <v>71.976953420803099</v>
      </c>
      <c r="R6" s="26">
        <v>913.66914391517639</v>
      </c>
      <c r="S6" s="26">
        <v>913.01504476865136</v>
      </c>
      <c r="T6" s="27">
        <f t="shared" si="0"/>
        <v>0.65409914652502721</v>
      </c>
      <c r="U6" s="2"/>
    </row>
    <row r="7" spans="2:21" x14ac:dyDescent="0.25">
      <c r="C7" s="12" t="s">
        <v>13</v>
      </c>
      <c r="D7" s="13">
        <f>AVERAGE(D5:D6)</f>
        <v>53.364818620799753</v>
      </c>
      <c r="E7" s="13">
        <f>AVERAGE(E5:E6)</f>
        <v>43.892018270295097</v>
      </c>
      <c r="F7" s="13">
        <f>AVERAGE(F5:F6)</f>
        <v>49.053787925607253</v>
      </c>
      <c r="G7" s="13">
        <f>AVERAGE(G5:G6)</f>
        <v>81.574748516082764</v>
      </c>
      <c r="H7" s="13"/>
      <c r="I7" s="13">
        <f>AVERAGE(I5:I6)</f>
        <v>52.876015144863899</v>
      </c>
      <c r="J7" s="13">
        <f>AVERAGE(J5:J6)</f>
        <v>41.877324749428652</v>
      </c>
      <c r="K7" s="13">
        <f>AVERAGE(K5:K6)</f>
        <v>47.093925756415501</v>
      </c>
      <c r="L7" s="13">
        <f>AVERAGE(L5:L6)</f>
        <v>81.218069672584534</v>
      </c>
      <c r="M7" s="14"/>
      <c r="O7" s="26">
        <v>79.735435157300429</v>
      </c>
      <c r="P7" s="26">
        <v>79.137279196197028</v>
      </c>
      <c r="R7" s="26">
        <v>238.87351107597351</v>
      </c>
      <c r="S7" s="26">
        <v>239.65297587712607</v>
      </c>
      <c r="T7" s="27">
        <f t="shared" si="0"/>
        <v>-0.77946480115255667</v>
      </c>
      <c r="U7" s="2" t="s">
        <v>56</v>
      </c>
    </row>
    <row r="8" spans="2:21" x14ac:dyDescent="0.25">
      <c r="B8" s="1"/>
      <c r="C8" s="15" t="s">
        <v>14</v>
      </c>
      <c r="D8" s="16">
        <v>65.210711150131701</v>
      </c>
      <c r="E8" s="16">
        <v>63.335189386726597</v>
      </c>
      <c r="F8" s="16">
        <v>64.494874525389903</v>
      </c>
      <c r="G8" s="17">
        <v>63.127729415893555</v>
      </c>
      <c r="H8" s="18">
        <f>Tabelle111518[[#This Row],[Time]]/(24*3600)</f>
        <v>7.3064501638765689E-4</v>
      </c>
      <c r="I8" s="16">
        <v>64.815627743634806</v>
      </c>
      <c r="J8" s="16">
        <v>62.717000755336301</v>
      </c>
      <c r="K8" s="16">
        <v>63.516879081773602</v>
      </c>
      <c r="L8" s="17">
        <v>61.606495380401611</v>
      </c>
      <c r="M8" s="19">
        <f>Tabelle111518[[#This Row],[Time2]]/(24*3600)</f>
        <v>7.1303814097687052E-4</v>
      </c>
      <c r="O8" s="26">
        <v>79.196476769752564</v>
      </c>
      <c r="P8" s="26">
        <v>78.700572024003009</v>
      </c>
      <c r="R8" s="26">
        <v>3351.3792526125908</v>
      </c>
      <c r="S8" s="26">
        <v>3342.4186515808105</v>
      </c>
      <c r="T8" s="27">
        <f>R8-S8</f>
        <v>8.9606010317802429</v>
      </c>
      <c r="U8" s="28">
        <f>T8/(24*3600)</f>
        <v>1.037106600900491E-4</v>
      </c>
    </row>
    <row r="9" spans="2:21" x14ac:dyDescent="0.25">
      <c r="C9" s="15" t="s">
        <v>15</v>
      </c>
      <c r="D9" s="16">
        <v>82.852323838080906</v>
      </c>
      <c r="E9" s="16">
        <v>73.487524958260593</v>
      </c>
      <c r="F9" s="16">
        <v>82.778233640977007</v>
      </c>
      <c r="G9" s="17">
        <v>2510.0253450870514</v>
      </c>
      <c r="H9" s="18">
        <f>Tabelle111518[[#This Row],[Time]]/(24*3600)</f>
        <v>2.9051219271840872E-2</v>
      </c>
      <c r="I9" s="16">
        <v>81.900608466906604</v>
      </c>
      <c r="J9" s="16">
        <v>71.7763403879772</v>
      </c>
      <c r="K9" s="16">
        <v>81.820174932171994</v>
      </c>
      <c r="L9" s="17">
        <v>2509.6942706108093</v>
      </c>
      <c r="M9" s="19">
        <f>Tabelle111518[[#This Row],[Time2]]/(24*3600)</f>
        <v>2.9047387391328811E-2</v>
      </c>
      <c r="O9" s="26">
        <v>75.191599056062685</v>
      </c>
      <c r="P9" s="26">
        <v>74.488363722606579</v>
      </c>
      <c r="R9" s="26">
        <v>1289.0758345524471</v>
      </c>
      <c r="S9" s="26">
        <v>1286.7331087986629</v>
      </c>
      <c r="T9" s="27">
        <f>R9-S9</f>
        <v>2.3427257537841797</v>
      </c>
      <c r="U9" s="2"/>
    </row>
    <row r="10" spans="2:21" x14ac:dyDescent="0.25">
      <c r="C10" s="15" t="s">
        <v>16</v>
      </c>
      <c r="D10" s="16">
        <v>70.806581059389998</v>
      </c>
      <c r="E10" s="16">
        <v>70.526105448721097</v>
      </c>
      <c r="F10" s="16">
        <v>70.769732529859795</v>
      </c>
      <c r="G10" s="17">
        <v>167.85435724258423</v>
      </c>
      <c r="H10" s="18">
        <f>Tabelle111518[[#This Row],[Time]]/(24*3600)</f>
        <v>1.9427587643817618E-3</v>
      </c>
      <c r="I10" s="16">
        <v>69.214624051867901</v>
      </c>
      <c r="J10" s="16">
        <v>68.747611229392902</v>
      </c>
      <c r="K10" s="16">
        <v>69.155728056673695</v>
      </c>
      <c r="L10" s="17">
        <v>167.74436831474304</v>
      </c>
      <c r="M10" s="19">
        <f>Tabelle111518[[#This Row],[Time2]]/(24*3600)</f>
        <v>1.9414857443836001E-3</v>
      </c>
      <c r="O10" s="27">
        <f>SUM(O5:O9)</f>
        <v>360.4448682864496</v>
      </c>
      <c r="P10" s="27">
        <f>SUM(P5:P9)</f>
        <v>357.17918350847356</v>
      </c>
      <c r="R10" s="27">
        <f>SUM(R5:R9)</f>
        <v>5874.5724906722708</v>
      </c>
      <c r="S10" s="27">
        <f>SUM(S5:S9)</f>
        <v>5863.0378506978359</v>
      </c>
      <c r="T10" s="2"/>
      <c r="U10" s="2"/>
    </row>
    <row r="11" spans="2:21" x14ac:dyDescent="0.25">
      <c r="C11" s="20" t="s">
        <v>17</v>
      </c>
      <c r="D11" s="21">
        <f>AVERAGE(D8:D10)</f>
        <v>72.956538682534202</v>
      </c>
      <c r="E11" s="21">
        <f>AVERAGE(E8:E10)</f>
        <v>69.116273264569429</v>
      </c>
      <c r="F11" s="21">
        <f>AVERAGE(F8:F10)</f>
        <v>72.680946898742235</v>
      </c>
      <c r="G11" s="21">
        <f>AVERAGE(G8:G10)</f>
        <v>913.66914391517639</v>
      </c>
      <c r="H11" s="21"/>
      <c r="I11" s="21">
        <f>AVERAGE(I8:I10)</f>
        <v>71.976953420803099</v>
      </c>
      <c r="J11" s="21">
        <f>AVERAGE(J8:J10)</f>
        <v>67.746984124235468</v>
      </c>
      <c r="K11" s="21">
        <f>AVERAGE(K8:K10)</f>
        <v>71.497594023539762</v>
      </c>
      <c r="L11" s="21">
        <f>AVERAGE(L8:L10)</f>
        <v>913.01504476865136</v>
      </c>
      <c r="M11" s="22"/>
      <c r="O11" s="2" t="s">
        <v>45</v>
      </c>
      <c r="P11" s="2">
        <f>(O10-P10)/COUNT(O5:O9)</f>
        <v>0.65313695559520968</v>
      </c>
      <c r="R11" s="2">
        <f>(R10-S10)/COUNT(R5:R9)</f>
        <v>2.3069279948869736</v>
      </c>
      <c r="S11" s="2"/>
      <c r="T11" s="2"/>
      <c r="U11" s="2"/>
    </row>
    <row r="12" spans="2:21" x14ac:dyDescent="0.25">
      <c r="B12" s="1"/>
      <c r="C12" s="7" t="s">
        <v>18</v>
      </c>
      <c r="D12" s="8">
        <v>81.275919899433703</v>
      </c>
      <c r="E12" s="8">
        <v>77.836693248983593</v>
      </c>
      <c r="F12" s="8">
        <v>81.284963976751499</v>
      </c>
      <c r="G12" s="9">
        <v>249.96382522583008</v>
      </c>
      <c r="H12" s="10">
        <f>Tabelle111518[[#This Row],[Time]]/(24*3600)</f>
        <v>2.8930998290026631E-3</v>
      </c>
      <c r="I12" s="8">
        <v>80.848204845038694</v>
      </c>
      <c r="J12" s="8">
        <v>76.793023691722993</v>
      </c>
      <c r="K12" s="8">
        <v>80.708688853657094</v>
      </c>
      <c r="L12" s="9">
        <v>249.64828777313232</v>
      </c>
      <c r="M12" s="11">
        <f>Tabelle111518[[#This Row],[Time2]]/(24*3600)</f>
        <v>2.8894477751519945E-3</v>
      </c>
      <c r="R12" s="28">
        <f>R11/(24*3600)</f>
        <v>2.6700555496377011E-5</v>
      </c>
      <c r="S12" s="2"/>
      <c r="T12" s="2"/>
      <c r="U12" s="2"/>
    </row>
    <row r="13" spans="2:21" x14ac:dyDescent="0.25">
      <c r="C13" s="7" t="s">
        <v>19</v>
      </c>
      <c r="D13" s="8">
        <v>90.362299583665504</v>
      </c>
      <c r="E13" s="8">
        <v>57.470342229084402</v>
      </c>
      <c r="F13" s="8">
        <v>88.672171732852703</v>
      </c>
      <c r="G13" s="9">
        <v>114.61300873756409</v>
      </c>
      <c r="H13" s="10">
        <f>Tabelle111518[[#This Row],[Time]]/(24*3600)</f>
        <v>1.3265394529810659E-3</v>
      </c>
      <c r="I13" s="8">
        <v>89.304854282930293</v>
      </c>
      <c r="J13" s="8">
        <v>52.5092390278515</v>
      </c>
      <c r="K13" s="8">
        <v>87.375547355524404</v>
      </c>
      <c r="L13" s="9">
        <v>114.37837028503418</v>
      </c>
      <c r="M13" s="11">
        <f>Tabelle111518[[#This Row],[Time2]]/(24*3600)</f>
        <v>1.3238237301508586E-3</v>
      </c>
      <c r="O13" s="2" t="s">
        <v>1</v>
      </c>
      <c r="P13" s="2" t="s">
        <v>44</v>
      </c>
    </row>
    <row r="14" spans="2:21" x14ac:dyDescent="0.25">
      <c r="C14" s="7" t="s">
        <v>20</v>
      </c>
      <c r="D14" s="8">
        <v>67.568085988802096</v>
      </c>
      <c r="E14" s="8">
        <v>52.632563157740698</v>
      </c>
      <c r="F14" s="8">
        <v>67.265859860508101</v>
      </c>
      <c r="G14" s="9">
        <v>352.04369926452637</v>
      </c>
      <c r="H14" s="10">
        <f>Tabelle111518[[#This Row],[Time]]/(24*3600)</f>
        <v>4.0745798525986844E-3</v>
      </c>
      <c r="I14" s="8">
        <v>67.258778460622096</v>
      </c>
      <c r="J14" s="8">
        <v>48.082734665277499</v>
      </c>
      <c r="K14" s="8">
        <v>66.912553678226701</v>
      </c>
      <c r="L14" s="9">
        <v>354.93226957321167</v>
      </c>
      <c r="M14" s="11">
        <f>Tabelle111518[[#This Row],[Time2]]/(24*3600)</f>
        <v>4.1080123793195795E-3</v>
      </c>
      <c r="O14" s="2" t="s">
        <v>47</v>
      </c>
      <c r="P14" s="2" t="s">
        <v>46</v>
      </c>
    </row>
    <row r="15" spans="2:21" x14ac:dyDescent="0.25">
      <c r="C15" s="12" t="s">
        <v>21</v>
      </c>
      <c r="D15" s="13">
        <f>AVERAGE(D12:D14)</f>
        <v>79.735435157300429</v>
      </c>
      <c r="E15" s="13">
        <f>AVERAGE(E12:E14)</f>
        <v>62.646532878602898</v>
      </c>
      <c r="F15" s="13">
        <f>AVERAGE(F12:F14)</f>
        <v>79.074331856704092</v>
      </c>
      <c r="G15" s="13">
        <f>AVERAGE(G12:G14)</f>
        <v>238.87351107597351</v>
      </c>
      <c r="H15" s="13"/>
      <c r="I15" s="13">
        <f>AVERAGE(I12:I14)</f>
        <v>79.137279196197028</v>
      </c>
      <c r="J15" s="13">
        <f>AVERAGE(J12:J14)</f>
        <v>59.128332461617333</v>
      </c>
      <c r="K15" s="13">
        <f>AVERAGE(K12:K14)</f>
        <v>78.332263295802719</v>
      </c>
      <c r="L15" s="13">
        <f>AVERAGE(L12:L14)</f>
        <v>239.65297587712607</v>
      </c>
      <c r="M15" s="14"/>
      <c r="O15" s="26">
        <v>49.053787925607253</v>
      </c>
      <c r="P15" s="26">
        <v>47.093925756415501</v>
      </c>
    </row>
    <row r="16" spans="2:21" x14ac:dyDescent="0.25">
      <c r="B16" s="1"/>
      <c r="C16" s="15" t="s">
        <v>22</v>
      </c>
      <c r="D16" s="16">
        <v>88.476742048170607</v>
      </c>
      <c r="E16" s="16">
        <v>50.063724646327699</v>
      </c>
      <c r="F16" s="16">
        <v>85.494062499549699</v>
      </c>
      <c r="G16" s="17">
        <v>91.431260108947754</v>
      </c>
      <c r="H16" s="18">
        <f>Tabelle111518[[#This Row],[Time]]/(24*3600)</f>
        <v>1.0582321771868952E-3</v>
      </c>
      <c r="I16" s="16">
        <v>88.643362750505602</v>
      </c>
      <c r="J16" s="16">
        <v>49.844826222772298</v>
      </c>
      <c r="K16" s="16">
        <v>85.478104047229394</v>
      </c>
      <c r="L16" s="17">
        <v>90.986468553543091</v>
      </c>
      <c r="M16" s="19">
        <f>Tabelle111518[[#This Row],[Time2]]/(24*3600)</f>
        <v>1.0530841267771191E-3</v>
      </c>
      <c r="O16" s="26">
        <v>72.680946898742235</v>
      </c>
      <c r="P16" s="26">
        <v>71.497594023539762</v>
      </c>
    </row>
    <row r="17" spans="2:21" x14ac:dyDescent="0.25">
      <c r="C17" s="15" t="s">
        <v>23</v>
      </c>
      <c r="D17" s="16">
        <v>71.500810321042906</v>
      </c>
      <c r="E17" s="16">
        <v>71.561738571553903</v>
      </c>
      <c r="F17" s="16">
        <v>71.561740373073505</v>
      </c>
      <c r="G17" s="17">
        <v>6473.7394411563873</v>
      </c>
      <c r="H17" s="18">
        <f>Tabelle111518[[#This Row],[Time]]/(24*3600)</f>
        <v>7.4927539828198927E-2</v>
      </c>
      <c r="I17" s="16">
        <v>71.270824769196906</v>
      </c>
      <c r="J17" s="16">
        <v>71.304337953712107</v>
      </c>
      <c r="K17" s="16">
        <v>71.304355434676594</v>
      </c>
      <c r="L17" s="17">
        <v>6472.8949244022369</v>
      </c>
      <c r="M17" s="19">
        <f>Tabelle111518[[#This Row],[Time2]]/(24*3600)</f>
        <v>7.4917765328729596E-2</v>
      </c>
      <c r="O17" s="26">
        <v>79.074331856704092</v>
      </c>
      <c r="P17" s="26">
        <v>78.332263295802719</v>
      </c>
    </row>
    <row r="18" spans="2:21" x14ac:dyDescent="0.25">
      <c r="C18" s="15" t="s">
        <v>24</v>
      </c>
      <c r="D18" s="16">
        <v>78.871396246805702</v>
      </c>
      <c r="E18" s="16">
        <v>75.502476328568704</v>
      </c>
      <c r="F18" s="16">
        <v>78.763885475533399</v>
      </c>
      <c r="G18" s="17">
        <v>192.6278612613678</v>
      </c>
      <c r="H18" s="18">
        <f>Tabelle111518[[#This Row],[Time]]/(24*3600)</f>
        <v>2.2294891349695345E-3</v>
      </c>
      <c r="I18" s="16">
        <v>76.972143733606501</v>
      </c>
      <c r="J18" s="16">
        <v>73.256854501442007</v>
      </c>
      <c r="K18" s="16">
        <v>76.932729594448006</v>
      </c>
      <c r="L18" s="17">
        <v>191.98603057861328</v>
      </c>
      <c r="M18" s="19">
        <f>Tabelle111518[[#This Row],[Time2]]/(24*3600)</f>
        <v>2.2220605391043203E-3</v>
      </c>
      <c r="O18" s="26">
        <v>78.4303786172228</v>
      </c>
      <c r="P18" s="26">
        <v>77.901022598256048</v>
      </c>
    </row>
    <row r="19" spans="2:21" x14ac:dyDescent="0.25">
      <c r="C19" s="15" t="s">
        <v>25</v>
      </c>
      <c r="D19" s="16">
        <v>77.936958462991001</v>
      </c>
      <c r="E19" s="16">
        <v>73.317184842611596</v>
      </c>
      <c r="F19" s="16">
        <v>77.901826120734597</v>
      </c>
      <c r="G19" s="17">
        <v>6647.7184479236603</v>
      </c>
      <c r="H19" s="18">
        <f>Tabelle111518[[#This Row],[Time]]/(24*3600)</f>
        <v>7.6941185739857185E-2</v>
      </c>
      <c r="I19" s="16">
        <v>77.915956842702997</v>
      </c>
      <c r="J19" s="16">
        <v>73.321457661725205</v>
      </c>
      <c r="K19" s="16">
        <v>77.8889013166702</v>
      </c>
      <c r="L19" s="17">
        <v>6613.8071827888489</v>
      </c>
      <c r="M19" s="19">
        <f>Tabelle111518[[#This Row],[Time2]]/(24*3600)</f>
        <v>7.65486942452413E-2</v>
      </c>
      <c r="O19" s="26">
        <v>74.205564374735175</v>
      </c>
      <c r="P19" s="26">
        <v>72.527477943749503</v>
      </c>
    </row>
    <row r="20" spans="2:21" x14ac:dyDescent="0.25">
      <c r="C20" s="20" t="s">
        <v>26</v>
      </c>
      <c r="D20" s="21">
        <f>AVERAGE(D16:D19)</f>
        <v>79.196476769752564</v>
      </c>
      <c r="E20" s="21">
        <f>AVERAGE(E16:E19)</f>
        <v>67.611281097265476</v>
      </c>
      <c r="F20" s="21">
        <f>AVERAGE(F16:F19)</f>
        <v>78.4303786172228</v>
      </c>
      <c r="G20" s="21">
        <f>AVERAGE(G16:G19)</f>
        <v>3351.3792526125908</v>
      </c>
      <c r="H20" s="21"/>
      <c r="I20" s="21">
        <f>AVERAGE(I16:I19)</f>
        <v>78.700572024003009</v>
      </c>
      <c r="J20" s="21">
        <f>AVERAGE(J16:J19)</f>
        <v>66.931869084912904</v>
      </c>
      <c r="K20" s="21">
        <f>AVERAGE(K16:K19)</f>
        <v>77.901022598256048</v>
      </c>
      <c r="L20" s="21">
        <f>AVERAGE(L16:L19)</f>
        <v>3342.4186515808105</v>
      </c>
      <c r="M20" s="22"/>
      <c r="O20" s="27">
        <f>SUM(O15:O19)</f>
        <v>353.44500967301155</v>
      </c>
      <c r="P20" s="27">
        <f>SUM(P15:P19)</f>
        <v>347.35228361776348</v>
      </c>
    </row>
    <row r="21" spans="2:21" x14ac:dyDescent="0.25">
      <c r="C21" s="7" t="s">
        <v>27</v>
      </c>
      <c r="D21" s="8">
        <v>78.998384491114706</v>
      </c>
      <c r="E21" s="8">
        <v>73.090526456926398</v>
      </c>
      <c r="F21" s="8">
        <v>79.0107948314417</v>
      </c>
      <c r="G21" s="9">
        <v>719.49555945396423</v>
      </c>
      <c r="H21" s="10">
        <f>Tabelle111518[[#This Row],[Time]]/(24*3600)</f>
        <v>8.3274949010875496E-3</v>
      </c>
      <c r="I21" s="8">
        <v>76.912787586944901</v>
      </c>
      <c r="J21" s="8">
        <v>70.011334859258298</v>
      </c>
      <c r="K21" s="8">
        <v>76.657253816207501</v>
      </c>
      <c r="L21" s="9">
        <v>722.04296541213989</v>
      </c>
      <c r="M21" s="11">
        <f>Tabelle111518[[#This Row],[Time2]]/(24*3600)</f>
        <v>8.3569787663442113E-3</v>
      </c>
      <c r="N21" s="1"/>
      <c r="O21" s="2" t="s">
        <v>49</v>
      </c>
      <c r="P21" s="2">
        <f>(O20-P20)/COUNT(O15:O19)</f>
        <v>1.2185452110496158</v>
      </c>
    </row>
    <row r="22" spans="2:21" x14ac:dyDescent="0.25">
      <c r="B22" s="1"/>
      <c r="C22" s="7" t="s">
        <v>28</v>
      </c>
      <c r="D22" s="8">
        <v>75.623941401776506</v>
      </c>
      <c r="E22" s="8">
        <v>73.285099553250205</v>
      </c>
      <c r="F22" s="8">
        <v>75.574497392360001</v>
      </c>
      <c r="G22" s="9">
        <v>705.24796843528748</v>
      </c>
      <c r="H22" s="10">
        <f>Tabelle111518[[#This Row],[Time]]/(24*3600)</f>
        <v>8.1625922272602711E-3</v>
      </c>
      <c r="I22" s="8">
        <v>75.198810460394</v>
      </c>
      <c r="J22" s="8">
        <v>73.0000762585031</v>
      </c>
      <c r="K22" s="8">
        <v>75.191171638438504</v>
      </c>
      <c r="L22" s="9">
        <v>705.01219129562378</v>
      </c>
      <c r="M22" s="11">
        <f>Tabelle111518[[#This Row],[Time2]]/(24*3600)</f>
        <v>8.15986332518083E-3</v>
      </c>
    </row>
    <row r="23" spans="2:21" x14ac:dyDescent="0.25">
      <c r="C23" s="7" t="s">
        <v>29</v>
      </c>
      <c r="D23" s="8">
        <v>78.526279029160094</v>
      </c>
      <c r="E23" s="8">
        <v>72.555337343952303</v>
      </c>
      <c r="F23" s="8">
        <v>78.734925218832998</v>
      </c>
      <c r="G23" s="9">
        <v>190.07325196266174</v>
      </c>
      <c r="H23" s="10">
        <f>Tabelle111518[[#This Row],[Time]]/(24*3600)</f>
        <v>2.1999218977159923E-3</v>
      </c>
      <c r="I23" s="8">
        <v>77.108433734939794</v>
      </c>
      <c r="J23" s="8">
        <v>70.077318199776897</v>
      </c>
      <c r="K23" s="8">
        <v>76.975723266988297</v>
      </c>
      <c r="L23" s="9">
        <v>187.45622754096985</v>
      </c>
      <c r="M23" s="11">
        <f>Tabelle111518[[#This Row],[Time2]]/(24*3600)</f>
        <v>2.1696322632056694E-3</v>
      </c>
    </row>
    <row r="24" spans="2:21" x14ac:dyDescent="0.25">
      <c r="C24" s="7" t="s">
        <v>30</v>
      </c>
      <c r="D24" s="8">
        <v>67.609812551736496</v>
      </c>
      <c r="E24" s="8">
        <v>63.253619446059702</v>
      </c>
      <c r="F24" s="8">
        <v>67.343861420561197</v>
      </c>
      <c r="G24" s="9">
        <v>5985.5314183235168</v>
      </c>
      <c r="H24" s="10">
        <f>Tabelle111518[[#This Row],[Time]]/(24*3600)</f>
        <v>6.9276984008374037E-2</v>
      </c>
      <c r="I24" s="8">
        <v>67.346879195237406</v>
      </c>
      <c r="J24" s="8">
        <v>62.892925394685101</v>
      </c>
      <c r="K24" s="8">
        <v>67.048762602364405</v>
      </c>
      <c r="L24" s="9">
        <v>5965.9789333343506</v>
      </c>
      <c r="M24" s="11">
        <f>Tabelle111518[[#This Row],[Time2]]/(24*3600)</f>
        <v>6.9050682098777211E-2</v>
      </c>
    </row>
    <row r="25" spans="2:21" x14ac:dyDescent="0.25">
      <c r="C25" s="7" t="s">
        <v>31</v>
      </c>
      <c r="D25" s="8">
        <v>76.707317073170699</v>
      </c>
      <c r="E25" s="8">
        <v>47.692778260729597</v>
      </c>
      <c r="F25" s="8">
        <v>73.199626360216101</v>
      </c>
      <c r="G25" s="9">
        <v>52.240045070648193</v>
      </c>
      <c r="H25" s="10">
        <f>Tabelle111518[[#This Row],[Time]]/(24*3600)</f>
        <v>6.0463015128065043E-4</v>
      </c>
      <c r="I25" s="8">
        <v>69.923780487804905</v>
      </c>
      <c r="J25" s="8">
        <v>35.311156505186403</v>
      </c>
      <c r="K25" s="8">
        <v>60.720225033430403</v>
      </c>
      <c r="L25" s="9">
        <v>56.152576684951782</v>
      </c>
      <c r="M25" s="11">
        <f>Tabelle111518[[#This Row],[Time2]]/(24*3600)</f>
        <v>6.4991408200175676E-4</v>
      </c>
      <c r="N25" s="1"/>
    </row>
    <row r="26" spans="2:21" x14ac:dyDescent="0.25">
      <c r="C26" s="7" t="s">
        <v>32</v>
      </c>
      <c r="D26" s="8">
        <v>73.683859789417596</v>
      </c>
      <c r="E26" s="8">
        <v>48.955422267437797</v>
      </c>
      <c r="F26" s="8">
        <v>71.369681024998997</v>
      </c>
      <c r="G26" s="9">
        <v>81.866764068603516</v>
      </c>
      <c r="H26" s="10">
        <f>Tabelle111518[[#This Row],[Time]]/(24*3600)</f>
        <v>9.4753199153476287E-4</v>
      </c>
      <c r="I26" s="8">
        <v>80.439490870318494</v>
      </c>
      <c r="J26" s="8">
        <v>54.403418120832598</v>
      </c>
      <c r="K26" s="8">
        <v>78.5717313050679</v>
      </c>
      <c r="L26" s="9">
        <v>83.75575852394104</v>
      </c>
      <c r="M26" s="11">
        <f>Tabelle111518[[#This Row],[Time2]]/(24*3600)</f>
        <v>9.6939535328635466E-4</v>
      </c>
    </row>
    <row r="27" spans="2:21" x14ac:dyDescent="0.25">
      <c r="C27" s="23" t="s">
        <v>33</v>
      </c>
      <c r="D27" s="24">
        <f>AVERAGE(D21:D26)</f>
        <v>75.191599056062685</v>
      </c>
      <c r="E27" s="24">
        <f>AVERAGE(E21:E26)</f>
        <v>63.138797221392657</v>
      </c>
      <c r="F27" s="24">
        <f>AVERAGE(F21:F26)</f>
        <v>74.205564374735175</v>
      </c>
      <c r="G27" s="24">
        <f>AVERAGE(G21:G26)</f>
        <v>1289.0758345524471</v>
      </c>
      <c r="H27" s="24"/>
      <c r="I27" s="24">
        <f>AVERAGE(I21:I26)</f>
        <v>74.488363722606579</v>
      </c>
      <c r="J27" s="24">
        <f>AVERAGE(J21:J26)</f>
        <v>60.949371556373727</v>
      </c>
      <c r="K27" s="24">
        <f>AVERAGE(K21:K26)</f>
        <v>72.527477943749503</v>
      </c>
      <c r="L27" s="24">
        <f>AVERAGE(L21:L26)</f>
        <v>1286.7331087986629</v>
      </c>
      <c r="M27" s="25"/>
    </row>
    <row r="29" spans="2:21" x14ac:dyDescent="0.25">
      <c r="N29" s="1"/>
      <c r="O29" s="1"/>
    </row>
    <row r="32" spans="2:21" x14ac:dyDescent="0.25">
      <c r="B32" s="3" t="s">
        <v>44</v>
      </c>
      <c r="C32" s="32" t="s">
        <v>42</v>
      </c>
      <c r="D32" s="32"/>
      <c r="E32" s="32"/>
      <c r="F32" s="32"/>
      <c r="G32" s="32"/>
      <c r="H32" s="35" t="s">
        <v>43</v>
      </c>
      <c r="I32" s="35"/>
      <c r="J32" s="35"/>
      <c r="K32" s="35"/>
      <c r="L32" s="35"/>
      <c r="M32" s="35"/>
      <c r="O32" s="2" t="s">
        <v>34</v>
      </c>
      <c r="P32" s="2" t="s">
        <v>44</v>
      </c>
      <c r="R32" s="2" t="s">
        <v>36</v>
      </c>
      <c r="S32" s="2" t="s">
        <v>44</v>
      </c>
      <c r="T32" s="2"/>
      <c r="U32" s="2"/>
    </row>
    <row r="33" spans="2:21" x14ac:dyDescent="0.25">
      <c r="C33" s="4" t="s">
        <v>39</v>
      </c>
      <c r="D33" s="5" t="s">
        <v>3</v>
      </c>
      <c r="E33" s="5" t="s">
        <v>4</v>
      </c>
      <c r="F33" s="5" t="s">
        <v>5</v>
      </c>
      <c r="G33" s="5" t="s">
        <v>6</v>
      </c>
      <c r="H33" s="5" t="s">
        <v>40</v>
      </c>
      <c r="I33" s="5" t="s">
        <v>7</v>
      </c>
      <c r="J33" s="5" t="s">
        <v>8</v>
      </c>
      <c r="K33" s="5" t="s">
        <v>9</v>
      </c>
      <c r="L33" s="5" t="s">
        <v>10</v>
      </c>
      <c r="M33" s="6" t="s">
        <v>41</v>
      </c>
      <c r="O33" s="2" t="s">
        <v>47</v>
      </c>
      <c r="P33" s="2" t="s">
        <v>46</v>
      </c>
      <c r="R33" s="2" t="s">
        <v>47</v>
      </c>
      <c r="S33" s="2" t="s">
        <v>46</v>
      </c>
      <c r="T33" s="2" t="s">
        <v>48</v>
      </c>
      <c r="U33" s="2"/>
    </row>
    <row r="34" spans="2:21" x14ac:dyDescent="0.25">
      <c r="C34" s="7" t="s">
        <v>11</v>
      </c>
      <c r="D34" s="8">
        <v>45.928446005267801</v>
      </c>
      <c r="E34" s="8">
        <v>20.981928124785298</v>
      </c>
      <c r="F34" s="8">
        <v>28.9111076361798</v>
      </c>
      <c r="G34" s="9">
        <v>63.631163835525513</v>
      </c>
      <c r="H34" s="10">
        <f>Tabelle11131419[[#This Row],[Time]]/(24*3600)</f>
        <v>7.3647180365191568E-4</v>
      </c>
      <c r="I34" s="8">
        <v>45.928446005267801</v>
      </c>
      <c r="J34" s="8">
        <v>20.981928124785298</v>
      </c>
      <c r="K34" s="8">
        <v>28.9111076361798</v>
      </c>
      <c r="L34" s="9">
        <v>64.159603834152222</v>
      </c>
      <c r="M34" s="11">
        <f>Tabelle11131419[[#This Row],[Time2]]/(24*3600)</f>
        <v>7.4258800733972483E-4</v>
      </c>
      <c r="O34" s="26">
        <v>52.722745729906606</v>
      </c>
      <c r="P34" s="26">
        <v>50.663086638997555</v>
      </c>
      <c r="R34" s="26">
        <v>82.394496440887451</v>
      </c>
      <c r="S34" s="26">
        <v>82.625300288200378</v>
      </c>
      <c r="T34" s="27">
        <f t="shared" ref="T34:T36" si="1">R34-S34</f>
        <v>-0.23080384731292725</v>
      </c>
      <c r="U34" s="2"/>
    </row>
    <row r="35" spans="2:21" x14ac:dyDescent="0.25">
      <c r="C35" s="7" t="s">
        <v>12</v>
      </c>
      <c r="D35" s="8">
        <v>59.517045454545404</v>
      </c>
      <c r="E35" s="8">
        <v>43.706912162561999</v>
      </c>
      <c r="F35" s="8">
        <v>49.026542600379599</v>
      </c>
      <c r="G35" s="9">
        <v>101.15782904624939</v>
      </c>
      <c r="H35" s="10">
        <f>Tabelle11131419[[#This Row],[Time]]/(24*3600)</f>
        <v>1.1708082065538124E-3</v>
      </c>
      <c r="I35" s="8">
        <v>55.397727272727302</v>
      </c>
      <c r="J35" s="8">
        <v>32.684065118551601</v>
      </c>
      <c r="K35" s="8">
        <v>42.183455620741803</v>
      </c>
      <c r="L35" s="9">
        <v>101.09099674224854</v>
      </c>
      <c r="M35" s="11">
        <f>Tabelle11131419[[#This Row],[Time2]]/(24*3600)</f>
        <v>1.1700346845167655E-3</v>
      </c>
      <c r="N35" s="1"/>
      <c r="O35" s="26">
        <v>62.452834081676507</v>
      </c>
      <c r="P35" s="26">
        <v>62.059758409793154</v>
      </c>
      <c r="R35" s="26">
        <v>915.45329197247827</v>
      </c>
      <c r="S35" s="26">
        <v>913.84280776977539</v>
      </c>
      <c r="T35" s="27">
        <f t="shared" si="1"/>
        <v>1.6104842027028781</v>
      </c>
      <c r="U35" s="2"/>
    </row>
    <row r="36" spans="2:21" x14ac:dyDescent="0.25">
      <c r="C36" s="12" t="s">
        <v>13</v>
      </c>
      <c r="D36" s="13">
        <f>AVERAGE(D34:D35)</f>
        <v>52.722745729906606</v>
      </c>
      <c r="E36" s="13">
        <f>AVERAGE(E34:E35)</f>
        <v>32.344420143673645</v>
      </c>
      <c r="F36" s="13">
        <f>AVERAGE(F34:F35)</f>
        <v>38.968825118279696</v>
      </c>
      <c r="G36" s="13">
        <f>AVERAGE(G34:G35)</f>
        <v>82.394496440887451</v>
      </c>
      <c r="H36" s="13"/>
      <c r="I36" s="13">
        <f>AVERAGE(I34:I35)</f>
        <v>50.663086638997555</v>
      </c>
      <c r="J36" s="13">
        <f>AVERAGE(J34:J35)</f>
        <v>26.83299662166845</v>
      </c>
      <c r="K36" s="13">
        <f>AVERAGE(K34:K35)</f>
        <v>35.547281628460802</v>
      </c>
      <c r="L36" s="13">
        <f>AVERAGE(L34:L35)</f>
        <v>82.625300288200378</v>
      </c>
      <c r="M36" s="14"/>
      <c r="O36" s="26">
        <v>77.660497065412699</v>
      </c>
      <c r="P36" s="26">
        <v>78.079046948963239</v>
      </c>
      <c r="R36" s="26">
        <v>238.73613619804382</v>
      </c>
      <c r="S36" s="26">
        <v>240.47743058204651</v>
      </c>
      <c r="T36" s="27">
        <f t="shared" si="1"/>
        <v>-1.7412943840026855</v>
      </c>
      <c r="U36" s="2" t="s">
        <v>56</v>
      </c>
    </row>
    <row r="37" spans="2:21" x14ac:dyDescent="0.25">
      <c r="C37" s="15" t="s">
        <v>14</v>
      </c>
      <c r="D37" s="16">
        <v>41.483757682177298</v>
      </c>
      <c r="E37" s="16">
        <v>20.819200328913599</v>
      </c>
      <c r="F37" s="16">
        <v>25.1375713294278</v>
      </c>
      <c r="G37" s="17">
        <v>63.489885568618774</v>
      </c>
      <c r="H37" s="18">
        <f>Tabelle11131419[[#This Row],[Time]]/(24*3600)</f>
        <v>7.3483663852568024E-4</v>
      </c>
      <c r="I37" s="16">
        <v>42.235513608428398</v>
      </c>
      <c r="J37" s="16">
        <v>22.793257355606301</v>
      </c>
      <c r="K37" s="16">
        <v>27.1934912555203</v>
      </c>
      <c r="L37" s="17">
        <v>63.918664455413818</v>
      </c>
      <c r="M37" s="19">
        <f>Tabelle11131419[[#This Row],[Time2]]/(24*3600)</f>
        <v>7.3979935712284515E-4</v>
      </c>
      <c r="O37" s="26">
        <v>77.793940551717867</v>
      </c>
      <c r="P37" s="26">
        <v>77.323609748555427</v>
      </c>
      <c r="R37" s="26">
        <v>3334.9847084283829</v>
      </c>
      <c r="S37" s="26">
        <v>3352.7139254212379</v>
      </c>
      <c r="T37" s="27">
        <f>R37-S37</f>
        <v>-17.729216992855072</v>
      </c>
      <c r="U37" s="28">
        <f>T37/(24*3600)</f>
        <v>-2.0519927075063742E-4</v>
      </c>
    </row>
    <row r="38" spans="2:21" x14ac:dyDescent="0.25">
      <c r="C38" s="15" t="s">
        <v>15</v>
      </c>
      <c r="D38" s="16">
        <v>82.080209895052505</v>
      </c>
      <c r="E38" s="16">
        <v>73.152578716358903</v>
      </c>
      <c r="F38" s="16">
        <v>82.226231072505001</v>
      </c>
      <c r="G38" s="17">
        <v>2514.4931035041809</v>
      </c>
      <c r="H38" s="18">
        <f>Tabelle11131419[[#This Row],[Time]]/(24*3600)</f>
        <v>2.9102929438705797E-2</v>
      </c>
      <c r="I38" s="16">
        <v>81.038740061765594</v>
      </c>
      <c r="J38" s="16">
        <v>71.298866146110996</v>
      </c>
      <c r="K38" s="16">
        <v>81.086771695897994</v>
      </c>
      <c r="L38" s="17">
        <v>2508.768016576767</v>
      </c>
      <c r="M38" s="19">
        <f>Tabelle11131419[[#This Row],[Time2]]/(24*3600)</f>
        <v>2.9036666858527394E-2</v>
      </c>
      <c r="O38" s="26">
        <v>69.244290983626072</v>
      </c>
      <c r="P38" s="26">
        <v>68.142147061050039</v>
      </c>
      <c r="R38" s="26">
        <v>1291.3829491535823</v>
      </c>
      <c r="S38" s="26">
        <v>1289.1896762053173</v>
      </c>
      <c r="T38" s="27">
        <f>R38-S38</f>
        <v>2.1932729482650757</v>
      </c>
      <c r="U38" s="2"/>
    </row>
    <row r="39" spans="2:21" x14ac:dyDescent="0.25">
      <c r="B39" s="1"/>
      <c r="C39" s="15" t="s">
        <v>16</v>
      </c>
      <c r="D39" s="16">
        <v>63.794534667799702</v>
      </c>
      <c r="E39" s="16">
        <v>58.2398475379308</v>
      </c>
      <c r="F39" s="16">
        <v>61.082512096445001</v>
      </c>
      <c r="G39" s="17">
        <v>168.37688684463501</v>
      </c>
      <c r="H39" s="18">
        <f>Tabelle11131419[[#This Row],[Time]]/(24*3600)</f>
        <v>1.948806560701794E-3</v>
      </c>
      <c r="I39" s="16">
        <v>62.905021559185499</v>
      </c>
      <c r="J39" s="16">
        <v>55.4115695076812</v>
      </c>
      <c r="K39" s="16">
        <v>59.357448887189101</v>
      </c>
      <c r="L39" s="17">
        <v>168.84174227714539</v>
      </c>
      <c r="M39" s="19">
        <f>Tabelle11131419[[#This Row],[Time2]]/(24*3600)</f>
        <v>1.9541868319114049E-3</v>
      </c>
      <c r="O39" s="27">
        <f>SUM(O34:O38)</f>
        <v>339.87430841233976</v>
      </c>
      <c r="P39" s="27">
        <f>SUM(P34:P38)</f>
        <v>336.26764880735942</v>
      </c>
      <c r="R39" s="27">
        <f>SUM(R34:R38)</f>
        <v>5862.9515821933755</v>
      </c>
      <c r="S39" s="27">
        <f>SUM(S34:S38)</f>
        <v>5878.8491402665777</v>
      </c>
      <c r="T39" s="2"/>
      <c r="U39" s="2"/>
    </row>
    <row r="40" spans="2:21" x14ac:dyDescent="0.25">
      <c r="C40" s="20" t="s">
        <v>17</v>
      </c>
      <c r="D40" s="21">
        <f>AVERAGE(D37:D39)</f>
        <v>62.452834081676507</v>
      </c>
      <c r="E40" s="21">
        <f>AVERAGE(E37:E39)</f>
        <v>50.737208861067764</v>
      </c>
      <c r="F40" s="21">
        <f>AVERAGE(F37:F39)</f>
        <v>56.148771499459265</v>
      </c>
      <c r="G40" s="21">
        <f>AVERAGE(G37:G39)</f>
        <v>915.45329197247827</v>
      </c>
      <c r="H40" s="21"/>
      <c r="I40" s="21">
        <f>AVERAGE(I37:I39)</f>
        <v>62.059758409793154</v>
      </c>
      <c r="J40" s="21">
        <f>AVERAGE(J37:J39)</f>
        <v>49.834564336466165</v>
      </c>
      <c r="K40" s="21">
        <f>AVERAGE(K37:K39)</f>
        <v>55.879237279535801</v>
      </c>
      <c r="L40" s="21">
        <f>AVERAGE(L37:L39)</f>
        <v>913.84280776977539</v>
      </c>
      <c r="M40" s="22"/>
      <c r="O40" s="2" t="s">
        <v>49</v>
      </c>
      <c r="P40" s="2">
        <f>(O39-P39)/COUNT(O34:O38)</f>
        <v>0.72133192099606736</v>
      </c>
      <c r="R40" s="2">
        <f>(R39-S39)/COUNT(R34:R38)</f>
        <v>-3.1795116146404325</v>
      </c>
      <c r="S40" s="2"/>
      <c r="T40" s="2"/>
      <c r="U40" s="2"/>
    </row>
    <row r="41" spans="2:21" x14ac:dyDescent="0.25">
      <c r="C41" s="7" t="s">
        <v>18</v>
      </c>
      <c r="D41" s="8">
        <v>78.104513733875294</v>
      </c>
      <c r="E41" s="8">
        <v>69.545018695548407</v>
      </c>
      <c r="F41" s="8">
        <v>76.475553761078203</v>
      </c>
      <c r="G41" s="9">
        <v>250.35737466812134</v>
      </c>
      <c r="H41" s="10">
        <f>Tabelle11131419[[#This Row],[Time]]/(24*3600)</f>
        <v>2.8976547993995526E-3</v>
      </c>
      <c r="I41" s="8">
        <v>79.176408045301798</v>
      </c>
      <c r="J41" s="8">
        <v>73.611638030269702</v>
      </c>
      <c r="K41" s="8">
        <v>78.850851915891099</v>
      </c>
      <c r="L41" s="9">
        <v>252.03935241699219</v>
      </c>
      <c r="M41" s="11">
        <f>Tabelle11131419[[#This Row],[Time2]]/(24*3600)</f>
        <v>2.917122134455928E-3</v>
      </c>
      <c r="R41" s="28">
        <f>R40/(24*3600)</f>
        <v>-3.6799902947227226E-5</v>
      </c>
      <c r="S41" s="2" t="s">
        <v>50</v>
      </c>
      <c r="T41" s="2"/>
      <c r="U41" s="2"/>
    </row>
    <row r="42" spans="2:21" x14ac:dyDescent="0.25">
      <c r="C42" s="7" t="s">
        <v>19</v>
      </c>
      <c r="D42" s="8">
        <v>87.191624590309203</v>
      </c>
      <c r="E42" s="8">
        <v>31.0524984981218</v>
      </c>
      <c r="F42" s="8">
        <v>81.225753686252801</v>
      </c>
      <c r="G42" s="9">
        <v>115.01704478263855</v>
      </c>
      <c r="H42" s="10">
        <f>Tabelle11131419[[#This Row],[Time]]/(24*3600)</f>
        <v>1.3312157960953537E-3</v>
      </c>
      <c r="I42" s="8">
        <v>87.191624590309203</v>
      </c>
      <c r="J42" s="8">
        <v>31.0524984981218</v>
      </c>
      <c r="K42" s="8">
        <v>81.225753686252801</v>
      </c>
      <c r="L42" s="9">
        <v>115.48884439468384</v>
      </c>
      <c r="M42" s="11">
        <f>Tabelle11131419[[#This Row],[Time2]]/(24*3600)</f>
        <v>1.3366764397532852E-3</v>
      </c>
      <c r="O42" s="2" t="s">
        <v>35</v>
      </c>
      <c r="P42" s="2" t="s">
        <v>44</v>
      </c>
    </row>
    <row r="43" spans="2:21" x14ac:dyDescent="0.25">
      <c r="B43" s="1"/>
      <c r="C43" s="7" t="s">
        <v>20</v>
      </c>
      <c r="D43" s="8">
        <v>67.685352872053599</v>
      </c>
      <c r="E43" s="8">
        <v>45.1115843527081</v>
      </c>
      <c r="F43" s="8">
        <v>66.982017725591206</v>
      </c>
      <c r="G43" s="9">
        <v>350.83398914337158</v>
      </c>
      <c r="H43" s="10">
        <f>Tabelle11131419[[#This Row],[Time]]/(24*3600)</f>
        <v>4.0605785780482824E-3</v>
      </c>
      <c r="I43" s="8">
        <v>67.8691082112787</v>
      </c>
      <c r="J43" s="8">
        <v>45.2288684494536</v>
      </c>
      <c r="K43" s="8">
        <v>67.186341986079697</v>
      </c>
      <c r="L43" s="9">
        <v>353.9040949344635</v>
      </c>
      <c r="M43" s="11">
        <f>Tabelle11131419[[#This Row],[Time2]]/(24*3600)</f>
        <v>4.0961122098896238E-3</v>
      </c>
      <c r="O43" s="2" t="s">
        <v>47</v>
      </c>
      <c r="P43" s="2" t="s">
        <v>46</v>
      </c>
    </row>
    <row r="44" spans="2:21" x14ac:dyDescent="0.25">
      <c r="C44" s="12" t="s">
        <v>21</v>
      </c>
      <c r="D44" s="13">
        <f>AVERAGE(D41:D43)</f>
        <v>77.660497065412699</v>
      </c>
      <c r="E44" s="13">
        <f>AVERAGE(E41:E43)</f>
        <v>48.569700515459431</v>
      </c>
      <c r="F44" s="13">
        <f>AVERAGE(F41:F43)</f>
        <v>74.894441724307399</v>
      </c>
      <c r="G44" s="13">
        <f>AVERAGE(G41:G43)</f>
        <v>238.73613619804382</v>
      </c>
      <c r="H44" s="13"/>
      <c r="I44" s="13">
        <f>AVERAGE(I41:I43)</f>
        <v>78.079046948963239</v>
      </c>
      <c r="J44" s="13">
        <f>AVERAGE(J41:J43)</f>
        <v>49.964334992615044</v>
      </c>
      <c r="K44" s="13">
        <f>AVERAGE(K41:K43)</f>
        <v>75.754315862741194</v>
      </c>
      <c r="L44" s="13">
        <f>AVERAGE(L41:L43)</f>
        <v>240.47743058204651</v>
      </c>
      <c r="M44" s="14"/>
      <c r="O44" s="26">
        <v>38.968825118279696</v>
      </c>
      <c r="P44" s="26">
        <v>35.547281628460802</v>
      </c>
    </row>
    <row r="45" spans="2:21" x14ac:dyDescent="0.25">
      <c r="C45" s="15" t="s">
        <v>22</v>
      </c>
      <c r="D45" s="16">
        <v>85.762548262548293</v>
      </c>
      <c r="E45" s="16">
        <v>30.778554778554799</v>
      </c>
      <c r="F45" s="16">
        <v>79.189432189432196</v>
      </c>
      <c r="G45" s="17">
        <v>91.643012285232544</v>
      </c>
      <c r="H45" s="18">
        <f>Tabelle11131419[[#This Row],[Time]]/(24*3600)</f>
        <v>1.0606830125605619E-3</v>
      </c>
      <c r="I45" s="16">
        <v>85.762548262548293</v>
      </c>
      <c r="J45" s="16">
        <v>30.778554778554799</v>
      </c>
      <c r="K45" s="16">
        <v>79.189432189432196</v>
      </c>
      <c r="L45" s="17">
        <v>91.539736986160278</v>
      </c>
      <c r="M45" s="19">
        <f>Tabelle11131419[[#This Row],[Time2]]/(24*3600)</f>
        <v>1.0594876965990773E-3</v>
      </c>
      <c r="O45" s="26">
        <v>56.148771499459265</v>
      </c>
      <c r="P45" s="26">
        <v>55.879237279535801</v>
      </c>
    </row>
    <row r="46" spans="2:21" x14ac:dyDescent="0.25">
      <c r="C46" s="15" t="s">
        <v>23</v>
      </c>
      <c r="D46" s="16">
        <v>72.116512362558893</v>
      </c>
      <c r="E46" s="16">
        <v>72.145522080643602</v>
      </c>
      <c r="F46" s="16">
        <v>72.145529184904603</v>
      </c>
      <c r="G46" s="17">
        <v>6449.2011780738831</v>
      </c>
      <c r="H46" s="18">
        <f>Tabelle11131419[[#This Row],[Time]]/(24*3600)</f>
        <v>7.464353215363291E-2</v>
      </c>
      <c r="I46" s="16">
        <v>71.847948280506401</v>
      </c>
      <c r="J46" s="16">
        <v>71.934605645134098</v>
      </c>
      <c r="K46" s="16">
        <v>71.934626649435103</v>
      </c>
      <c r="L46" s="17">
        <v>6487.8359780311584</v>
      </c>
      <c r="M46" s="19">
        <f>Tabelle11131419[[#This Row],[Time2]]/(24*3600)</f>
        <v>7.5090694190175444E-2</v>
      </c>
      <c r="O46" s="26">
        <v>74.894441724307399</v>
      </c>
      <c r="P46" s="26">
        <v>75.754315862741194</v>
      </c>
    </row>
    <row r="47" spans="2:21" x14ac:dyDescent="0.25">
      <c r="B47" s="1"/>
      <c r="C47" s="15" t="s">
        <v>24</v>
      </c>
      <c r="D47" s="16">
        <v>74.895447535207296</v>
      </c>
      <c r="E47" s="16">
        <v>64.148542019987502</v>
      </c>
      <c r="F47" s="16">
        <v>72.101626108381197</v>
      </c>
      <c r="G47" s="17">
        <v>191.10504055023193</v>
      </c>
      <c r="H47" s="18">
        <f>Tabelle11131419[[#This Row],[Time]]/(24*3600)</f>
        <v>2.2118638952573141E-3</v>
      </c>
      <c r="I47" s="16">
        <v>73.292403552813795</v>
      </c>
      <c r="J47" s="16">
        <v>57.668420377746799</v>
      </c>
      <c r="K47" s="16">
        <v>68.220752513543403</v>
      </c>
      <c r="L47" s="17">
        <v>191.89707541465759</v>
      </c>
      <c r="M47" s="19">
        <f>Tabelle11131419[[#This Row],[Time2]]/(24*3600)</f>
        <v>2.2210309654474257E-3</v>
      </c>
      <c r="O47" s="26">
        <v>75.419355165930341</v>
      </c>
      <c r="P47" s="26">
        <v>74.345946192604174</v>
      </c>
    </row>
    <row r="48" spans="2:21" x14ac:dyDescent="0.25">
      <c r="C48" s="15" t="s">
        <v>25</v>
      </c>
      <c r="D48" s="16">
        <v>78.401254046557</v>
      </c>
      <c r="E48" s="16">
        <v>73.6141104023922</v>
      </c>
      <c r="F48" s="16">
        <v>78.240833181003396</v>
      </c>
      <c r="G48" s="17">
        <v>6607.989602804184</v>
      </c>
      <c r="H48" s="18">
        <f>Tabelle11131419[[#This Row],[Time]]/(24*3600)</f>
        <v>7.6481361143566948E-2</v>
      </c>
      <c r="I48" s="16">
        <v>78.391538898353204</v>
      </c>
      <c r="J48" s="16">
        <v>73.355582622550799</v>
      </c>
      <c r="K48" s="16">
        <v>78.038973418005995</v>
      </c>
      <c r="L48" s="17">
        <v>6639.5829112529755</v>
      </c>
      <c r="M48" s="19">
        <f>Tabelle11131419[[#This Row],[Time2]]/(24*3600)</f>
        <v>7.6847024435798328E-2</v>
      </c>
      <c r="O48" s="26">
        <v>64.352202175991167</v>
      </c>
      <c r="P48" s="26">
        <v>62.815563445759572</v>
      </c>
    </row>
    <row r="49" spans="2:16" x14ac:dyDescent="0.25">
      <c r="C49" s="20" t="s">
        <v>26</v>
      </c>
      <c r="D49" s="21">
        <f>AVERAGE(D45:D48)</f>
        <v>77.793940551717867</v>
      </c>
      <c r="E49" s="21">
        <f>AVERAGE(E45:E48)</f>
        <v>60.171682320394524</v>
      </c>
      <c r="F49" s="21">
        <f>AVERAGE(F45:F48)</f>
        <v>75.419355165930341</v>
      </c>
      <c r="G49" s="21">
        <f>AVERAGE(G45:G48)</f>
        <v>3334.9847084283829</v>
      </c>
      <c r="H49" s="21"/>
      <c r="I49" s="21">
        <f>AVERAGE(I45:I48)</f>
        <v>77.323609748555427</v>
      </c>
      <c r="J49" s="21">
        <f>AVERAGE(J45:J48)</f>
        <v>58.434290855996622</v>
      </c>
      <c r="K49" s="21">
        <f>AVERAGE(K45:K48)</f>
        <v>74.345946192604174</v>
      </c>
      <c r="L49" s="21">
        <f>AVERAGE(L45:L48)</f>
        <v>3352.7139254212379</v>
      </c>
      <c r="M49" s="22"/>
      <c r="O49" s="27">
        <f>SUM(O44:O48)</f>
        <v>309.78359568396786</v>
      </c>
      <c r="P49" s="27">
        <f>SUM(P44:P48)</f>
        <v>304.34234440910154</v>
      </c>
    </row>
    <row r="50" spans="2:16" x14ac:dyDescent="0.25">
      <c r="C50" s="7" t="s">
        <v>27</v>
      </c>
      <c r="D50" s="8">
        <v>78.002154011847097</v>
      </c>
      <c r="E50" s="8">
        <v>72.138653042280595</v>
      </c>
      <c r="F50" s="8">
        <v>78.227498362656902</v>
      </c>
      <c r="G50" s="9">
        <v>721.67883896827698</v>
      </c>
      <c r="H50" s="10">
        <f>Tabelle11131419[[#This Row],[Time]]/(24*3600)</f>
        <v>8.3527643399106139E-3</v>
      </c>
      <c r="I50" s="8">
        <v>76.645264847511996</v>
      </c>
      <c r="J50" s="8">
        <v>70.099900045298895</v>
      </c>
      <c r="K50" s="8">
        <v>76.718260808546106</v>
      </c>
      <c r="L50" s="9">
        <v>722.74250245094288</v>
      </c>
      <c r="M50" s="11">
        <f>Tabelle11131419[[#This Row],[Time2]]/(24*3600)</f>
        <v>8.3650752598488764E-3</v>
      </c>
      <c r="O50" s="2" t="s">
        <v>49</v>
      </c>
      <c r="P50" s="2">
        <f>(O49-P49)/COUNT(O44:O48)</f>
        <v>1.0882502549732636</v>
      </c>
    </row>
    <row r="51" spans="2:16" x14ac:dyDescent="0.25">
      <c r="C51" s="7" t="s">
        <v>28</v>
      </c>
      <c r="D51" s="8">
        <v>75.130369980079095</v>
      </c>
      <c r="E51" s="8">
        <v>73.020339911524999</v>
      </c>
      <c r="F51" s="8">
        <v>75.202618318673601</v>
      </c>
      <c r="G51" s="9">
        <v>709.32822060585022</v>
      </c>
      <c r="H51" s="10">
        <f>Tabelle11131419[[#This Row],[Time]]/(24*3600)</f>
        <v>8.2098173681232657E-3</v>
      </c>
      <c r="I51" s="8">
        <v>74.691450195359494</v>
      </c>
      <c r="J51" s="8">
        <v>72.316691111719095</v>
      </c>
      <c r="K51" s="8">
        <v>74.696758386962799</v>
      </c>
      <c r="L51" s="9">
        <v>706.82383871078491</v>
      </c>
      <c r="M51" s="11">
        <f>Tabelle11131419[[#This Row],[Time2]]/(24*3600)</f>
        <v>8.1808314665600106E-3</v>
      </c>
    </row>
    <row r="52" spans="2:16" x14ac:dyDescent="0.25">
      <c r="C52" s="7" t="s">
        <v>29</v>
      </c>
      <c r="D52" s="8">
        <v>68.757784762237307</v>
      </c>
      <c r="E52" s="8">
        <v>45.597353698467799</v>
      </c>
      <c r="F52" s="8">
        <v>65.133373913648398</v>
      </c>
      <c r="G52" s="9">
        <v>191.00927305221558</v>
      </c>
      <c r="H52" s="10">
        <f>Tabelle11131419[[#This Row],[Time]]/(24*3600)</f>
        <v>2.2107554751413841E-3</v>
      </c>
      <c r="I52" s="8">
        <v>66.987951807228896</v>
      </c>
      <c r="J52" s="8">
        <v>45.767027553938298</v>
      </c>
      <c r="K52" s="8">
        <v>64.273567677616896</v>
      </c>
      <c r="L52" s="9">
        <v>188.45578622817993</v>
      </c>
      <c r="M52" s="11">
        <f>Tabelle11131419[[#This Row],[Time2]]/(24*3600)</f>
        <v>2.1812012294928234E-3</v>
      </c>
    </row>
    <row r="53" spans="2:16" x14ac:dyDescent="0.25">
      <c r="B53" s="1"/>
      <c r="C53" s="7" t="s">
        <v>30</v>
      </c>
      <c r="D53" s="8">
        <v>68.755531776408105</v>
      </c>
      <c r="E53" s="8">
        <v>65.206433360844301</v>
      </c>
      <c r="F53" s="8">
        <v>68.735625265873495</v>
      </c>
      <c r="G53" s="9">
        <v>5989.1271874904633</v>
      </c>
      <c r="H53" s="10">
        <f>Tabelle11131419[[#This Row],[Time]]/(24*3600)</f>
        <v>6.9318601707065552E-2</v>
      </c>
      <c r="I53" s="8">
        <v>68.2689525547177</v>
      </c>
      <c r="J53" s="8">
        <v>64.526275853787098</v>
      </c>
      <c r="K53" s="8">
        <v>68.243068381793293</v>
      </c>
      <c r="L53" s="9">
        <v>5983.9795298576355</v>
      </c>
      <c r="M53" s="11">
        <f>Tabelle11131419[[#This Row],[Time2]]/(24*3600)</f>
        <v>6.9259022336315229E-2</v>
      </c>
    </row>
    <row r="54" spans="2:16" x14ac:dyDescent="0.25">
      <c r="C54" s="7" t="s">
        <v>31</v>
      </c>
      <c r="D54" s="8">
        <v>65.640243902438996</v>
      </c>
      <c r="E54" s="8">
        <v>26.418597742127201</v>
      </c>
      <c r="F54" s="8">
        <v>52.0246945784966</v>
      </c>
      <c r="G54" s="9">
        <v>55.294094324111938</v>
      </c>
      <c r="H54" s="10">
        <f>Tabelle11131419[[#This Row],[Time]]/(24*3600)</f>
        <v>6.3997794356611035E-4</v>
      </c>
      <c r="I54" s="8">
        <v>65.640243902438996</v>
      </c>
      <c r="J54" s="8">
        <v>26.418597742127201</v>
      </c>
      <c r="K54" s="8">
        <v>52.0246945784966</v>
      </c>
      <c r="L54" s="9">
        <v>52.969110012054443</v>
      </c>
      <c r="M54" s="11">
        <f>Tabelle11131419[[#This Row],[Time2]]/(24*3600)</f>
        <v>6.1306840291729678E-4</v>
      </c>
    </row>
    <row r="55" spans="2:16" x14ac:dyDescent="0.25">
      <c r="C55" s="7" t="s">
        <v>32</v>
      </c>
      <c r="D55" s="8">
        <v>59.179661468745799</v>
      </c>
      <c r="E55" s="8">
        <v>28.890119326295199</v>
      </c>
      <c r="F55" s="8">
        <v>46.789402616597997</v>
      </c>
      <c r="G55" s="9">
        <v>81.860080480575562</v>
      </c>
      <c r="H55" s="10">
        <f>Tabelle11131419[[#This Row],[Time]]/(24*3600)</f>
        <v>9.4745463519184674E-4</v>
      </c>
      <c r="I55" s="8">
        <v>56.619019059043097</v>
      </c>
      <c r="J55" s="8">
        <v>24.100335758981402</v>
      </c>
      <c r="K55" s="8">
        <v>40.937030841141699</v>
      </c>
      <c r="L55" s="9">
        <v>80.167289972305298</v>
      </c>
      <c r="M55" s="11">
        <f>Tabelle11131419[[#This Row],[Time2]]/(24*3600)</f>
        <v>9.2786215245723727E-4</v>
      </c>
    </row>
    <row r="56" spans="2:16" x14ac:dyDescent="0.25">
      <c r="C56" s="23" t="s">
        <v>33</v>
      </c>
      <c r="D56" s="24">
        <f>AVERAGE(D50:D55)</f>
        <v>69.244290983626072</v>
      </c>
      <c r="E56" s="24">
        <f>AVERAGE(E50:E55)</f>
        <v>51.878582846923344</v>
      </c>
      <c r="F56" s="24">
        <f>AVERAGE(F50:F55)</f>
        <v>64.352202175991167</v>
      </c>
      <c r="G56" s="24">
        <f>AVERAGE(G50:G55)</f>
        <v>1291.3829491535823</v>
      </c>
      <c r="H56" s="24"/>
      <c r="I56" s="24">
        <f>AVERAGE(I50:I55)</f>
        <v>68.142147061050039</v>
      </c>
      <c r="J56" s="24">
        <f>AVERAGE(J50:J55)</f>
        <v>50.538138010975331</v>
      </c>
      <c r="K56" s="24">
        <f>AVERAGE(K50:K55)</f>
        <v>62.815563445759572</v>
      </c>
      <c r="L56" s="24">
        <f>AVERAGE(L50:L55)</f>
        <v>1289.1896762053173</v>
      </c>
      <c r="M56" s="25"/>
    </row>
    <row r="72" spans="2:2" x14ac:dyDescent="0.25">
      <c r="B72" s="1"/>
    </row>
  </sheetData>
  <mergeCells count="4">
    <mergeCell ref="C3:G3"/>
    <mergeCell ref="H3:M3"/>
    <mergeCell ref="C32:G32"/>
    <mergeCell ref="H32:M32"/>
  </mergeCells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Dichotom</vt:lpstr>
      <vt:lpstr>Trichotom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2023-02-10T08:25:45Z</dcterms:modified>
</cp:coreProperties>
</file>