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A200019390\Desktop\Dokumente\Projekt3\ZKTMMS\MMS Ergonomie und Barrierefreiheit\Ergebnis Test 1\"/>
    </mc:Choice>
  </mc:AlternateContent>
  <xr:revisionPtr revIDLastSave="0" documentId="13_ncr:1_{2F2B10DD-8482-4BD7-8BC9-2A064958836D}" xr6:coauthVersionLast="47" xr6:coauthVersionMax="47" xr10:uidLastSave="{00000000-0000-0000-0000-000000000000}"/>
  <bookViews>
    <workbookView xWindow="-108" yWindow="-108" windowWidth="23256" windowHeight="12456" xr2:uid="{00000000-000D-0000-FFFF-FFFF00000000}"/>
  </bookViews>
  <sheets>
    <sheet name="Projektinformation" sheetId="4" r:id="rId1"/>
    <sheet name="Maßnahmen" sheetId="5" r:id="rId2"/>
    <sheet name="Hinweise" sheetId="6" r:id="rId3"/>
  </sheets>
  <definedNames>
    <definedName name="Gesamtbewertung">Hinweise!$C$18:$C$22</definedName>
    <definedName name="Gewichtung" localSheetId="2">Hinweise!$C$7:$C$10</definedName>
    <definedName name="Gewichtung" localSheetId="1">Hinweise!$C$7:$C$10</definedName>
    <definedName name="Gewichtung">#REF!</definedName>
    <definedName name="Maßnahme">Hinweise!$G$7:$G$8</definedName>
    <definedName name="OLE_LINK1" localSheetId="1">Maßnahmen!#REF!</definedName>
    <definedName name="OLE_LINK2" localSheetId="1">Maßnahmen!#REF!</definedName>
    <definedName name="OLE_LINK4" localSheetId="1">Maßnahmen!#REF!</definedName>
    <definedName name="OLE_LINK5" localSheetId="1">Maßnahmen!#REF!</definedName>
    <definedName name="Versionierung" localSheetId="2">Hinweise!$C$24:$C$25</definedName>
    <definedName name="Versionierun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5" l="1"/>
  <c r="D3" i="5"/>
  <c r="G3" i="5"/>
  <c r="I3" i="5"/>
  <c r="O3" i="5"/>
  <c r="P3" i="5"/>
  <c r="D4" i="5"/>
  <c r="G4" i="5"/>
  <c r="O4" i="5"/>
  <c r="P4" i="5"/>
  <c r="D5" i="5"/>
  <c r="G5" i="5" s="1"/>
  <c r="I5" i="5"/>
  <c r="O5" i="5"/>
  <c r="P5" i="5"/>
  <c r="D6" i="5"/>
  <c r="G6" i="5" s="1"/>
  <c r="I6" i="5" s="1"/>
  <c r="O6" i="5"/>
  <c r="P6" i="5"/>
  <c r="D7" i="5"/>
  <c r="G7" i="5"/>
  <c r="I7" i="5"/>
  <c r="O7" i="5"/>
  <c r="P7" i="5"/>
  <c r="D8" i="5"/>
  <c r="G8" i="5"/>
  <c r="O8" i="5"/>
  <c r="P8" i="5"/>
  <c r="D9" i="5"/>
  <c r="G9" i="5"/>
  <c r="I9" i="5"/>
  <c r="O9" i="5"/>
  <c r="P9" i="5"/>
  <c r="D10" i="5"/>
  <c r="G10" i="5"/>
  <c r="I10" i="5"/>
  <c r="O10" i="5"/>
  <c r="P10" i="5"/>
  <c r="L1" i="5" l="1"/>
  <c r="J1" i="5" s="1"/>
  <c r="Q1" i="5"/>
  <c r="G1" i="5"/>
  <c r="B1" i="5"/>
  <c r="O1" i="5"/>
</calcChain>
</file>

<file path=xl/sharedStrings.xml><?xml version="1.0" encoding="utf-8"?>
<sst xmlns="http://schemas.openxmlformats.org/spreadsheetml/2006/main" count="113" uniqueCount="79">
  <si>
    <t>Nr.</t>
  </si>
  <si>
    <t>Entwicklungsmaßnahme</t>
  </si>
  <si>
    <t>Umsetzung bis</t>
  </si>
  <si>
    <t>D</t>
  </si>
  <si>
    <t>DDD</t>
  </si>
  <si>
    <t>DD</t>
  </si>
  <si>
    <t>C</t>
  </si>
  <si>
    <t>Kommentar</t>
  </si>
  <si>
    <t>Anwendungsversion</t>
  </si>
  <si>
    <t>Version der Anwendung:</t>
  </si>
  <si>
    <t>Version des Maßnahmenplans:</t>
  </si>
  <si>
    <t>Hinweise</t>
  </si>
  <si>
    <t>Anwendung:</t>
  </si>
  <si>
    <t>Spalte3</t>
  </si>
  <si>
    <t>Punkte Nachtest</t>
  </si>
  <si>
    <t>Gewichtung NT</t>
  </si>
  <si>
    <t>Spalte2</t>
  </si>
  <si>
    <t>Maßnahme</t>
  </si>
  <si>
    <t>Punkte</t>
  </si>
  <si>
    <t>Relevanzfaktor</t>
  </si>
  <si>
    <t>Prüfkategorie</t>
  </si>
  <si>
    <t>Spalte1</t>
  </si>
  <si>
    <t>Gewichtung</t>
  </si>
  <si>
    <t>Anwendungsbereich/Szenario</t>
  </si>
  <si>
    <t>Gesamtbewertung</t>
  </si>
  <si>
    <t>Voraussichtliche
Gesamtbewertung</t>
  </si>
  <si>
    <t>Dies bezieht sich auf die Beeinträchtigungsfreiheit und Akzeptanz.</t>
  </si>
  <si>
    <t>Dies bezieht sich auf den eingesetzten Aufwand zur Zielerreichung.</t>
  </si>
  <si>
    <t>Dies bezieht sich auf die Vollständigkeit und Genauigkeit der Aufgabenerledigung.</t>
  </si>
  <si>
    <t>≥ 376</t>
  </si>
  <si>
    <t>niedrig</t>
  </si>
  <si>
    <t>5 - ungenügend gebrauchstauglich</t>
  </si>
  <si>
    <t>251 – 375</t>
  </si>
  <si>
    <t>mittel</t>
  </si>
  <si>
    <t>4 - mit wesentlichen Einschränkungen gebrauchstauglich</t>
  </si>
  <si>
    <t>126 – 250</t>
  </si>
  <si>
    <t>hoch</t>
  </si>
  <si>
    <t>3 - mit Einschränkungen gebrauchstauglich</t>
  </si>
  <si>
    <t>51 – 125</t>
  </si>
  <si>
    <t>2 - gut gebrauchstauglich</t>
  </si>
  <si>
    <t>≤ 50</t>
  </si>
  <si>
    <t>1 - sehr gut gebrauchstauglich</t>
  </si>
  <si>
    <t>Zufriedenstellung ist…</t>
  </si>
  <si>
    <t>Effizienz ist…</t>
  </si>
  <si>
    <t xml:space="preserve">Effektivität ist... </t>
  </si>
  <si>
    <t>Bewertungsmaßstab</t>
  </si>
  <si>
    <t>Die zu erwartende</t>
  </si>
  <si>
    <t>Erläuterung</t>
  </si>
  <si>
    <t>Das Problem wurde behoben.</t>
  </si>
  <si>
    <t>Das Problem sollte vor allem bei einer Häufung von vielen geringen Prob-lemen behoben werden, damit die Benutzer das Aufgabenziel optimal erreichen können.</t>
  </si>
  <si>
    <t>Ein geringes potentielles Usability-Problem führt dazu, dass ein Benutzer bei der Aufgabenerledigung gestört oder abgelenkt wird.</t>
  </si>
  <si>
    <t>nicht beheben</t>
  </si>
  <si>
    <t>Das Problem sollte beho-ben werden, damit die Benutzer das Aufgaben-ziel störungsfrei erreichen können.</t>
  </si>
  <si>
    <t>Ein ernstes potentielles Usability-Problem führt dazu, dass der Benutzer wesentlich bei der Aufgabenausführung beeinträchtigt wird.</t>
  </si>
  <si>
    <t>beheben</t>
  </si>
  <si>
    <t>Das Problem muss behoben werden, damit die Benutzer das Aufgaben-ziel erreichen können.</t>
  </si>
  <si>
    <t xml:space="preserve">Ein kritisches potentielles Usability-Problem führt dazu, dass eine Aufgabe nicht abgeschlossen werden kann. </t>
  </si>
  <si>
    <t>Legende:</t>
  </si>
  <si>
    <r>
      <rPr>
        <b/>
        <sz val="11"/>
        <color theme="1"/>
        <rFont val="Arial"/>
        <family val="2"/>
      </rPr>
      <t>HINWEISE:</t>
    </r>
    <r>
      <rPr>
        <sz val="11"/>
        <color theme="1"/>
        <rFont val="Arial"/>
        <family val="2"/>
      </rPr>
      <t xml:space="preserve">
Im Maßnahmenplan sind die festgestellten Probleme sowie deren Bewertung enthalten. In der Spalte Maßnahme (Spalte H) ist bereits eine Empfehlung gegeben, welche Probleme behoben werden sollten um die Bewertung auf „gut gebrauchstauglich“ anzuheben. Die Empfehlungen orientieren sich am Schweregrad und der Relevanz des Dialogprinzips, welche auf Basis der Kontexteigenschaften ermittelt wurde. 
Die aktuellen vorgeschlagenen Maßnahmen sind nur als Empfehlung zu verstehen. Sie können auch selbst in der Spalte Maßnahme die Probleme wählen (öffnen des Dropdown), die Sie beheben möchten. Je nach Auswahl ändert sich die voraussichtliche Gesamtbewertung in Zelle J/K 7 und Punktezahl in Zelle L7. Ziel sollte es sein einen Punktwert unter 126 Punkten anzustreben.
</t>
    </r>
  </si>
  <si>
    <t>Maßnahmenplan Software-Ergonomie zum Statusdokument Software-Ergonomie_ZKT Zugkräfte Tool_v1.0.docx</t>
  </si>
  <si>
    <t>ZKT Zugkräfte Tool</t>
  </si>
  <si>
    <t>Berechnung von Zugkräften an Masten</t>
  </si>
  <si>
    <t>[1]</t>
  </si>
  <si>
    <t>Übersichtlichkeit</t>
  </si>
  <si>
    <t>[2]</t>
  </si>
  <si>
    <t>Selbstbeschreibungsfähigkeit</t>
  </si>
  <si>
    <t>[3]</t>
  </si>
  <si>
    <t>Fehlertoleranz</t>
  </si>
  <si>
    <t>[4]</t>
  </si>
  <si>
    <t>[5]</t>
  </si>
  <si>
    <t>Aufgabenangemessenheit</t>
  </si>
  <si>
    <t>[6]</t>
  </si>
  <si>
    <t>Einheit (s) hinter die Benachritigungsausblendzeit hinzugefügt</t>
  </si>
  <si>
    <t>Link zur Startseite hinzugefügt</t>
  </si>
  <si>
    <t>von col 6|6 auf 3|9 geändert</t>
  </si>
  <si>
    <t>https://github.com/telekom/scale/issues/2090</t>
  </si>
  <si>
    <t>Ticket bei Scale eingestellt</t>
  </si>
  <si>
    <t>scale-dropdown durch scale-dropdown-select ersetzt</t>
  </si>
  <si>
    <t>Diese Fehlermeldung ist auf Programmfehler im Backend zurückzuführen, welche durch Testing provoziert, gesammelt und behoben werden müssen.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</si>
</sst>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2"/>
      <color theme="1"/>
      <name val="TeleGrotesk Next"/>
    </font>
    <font>
      <sz val="16"/>
      <color theme="1"/>
      <name val="TeleGrotesk Next"/>
    </font>
    <font>
      <sz val="16"/>
      <color rgb="FFE20074"/>
      <name val="TeleGrotesk Next Ultra"/>
    </font>
    <font>
      <b/>
      <sz val="16"/>
      <color rgb="FFE20074"/>
      <name val="Arial"/>
      <family val="2"/>
    </font>
    <font>
      <sz val="11"/>
      <color theme="1"/>
      <name val="Arial"/>
      <family val="2"/>
    </font>
    <font>
      <sz val="12"/>
      <color theme="1"/>
      <name val="Arial"/>
      <family val="2"/>
    </font>
    <font>
      <sz val="12"/>
      <color rgb="FFE20074"/>
      <name val="Arial"/>
      <family val="2"/>
    </font>
    <font>
      <b/>
      <sz val="11"/>
      <color theme="1"/>
      <name val="Arial"/>
      <family val="2"/>
    </font>
    <font>
      <sz val="10"/>
      <color theme="1"/>
      <name val="Arial"/>
      <family val="2"/>
    </font>
    <font>
      <sz val="11"/>
      <color theme="0"/>
      <name val="Arial"/>
      <family val="2"/>
    </font>
    <font>
      <b/>
      <sz val="12"/>
      <color theme="0"/>
      <name val="Arial"/>
      <family val="2"/>
    </font>
    <font>
      <b/>
      <sz val="12"/>
      <color theme="1"/>
      <name val="Arial"/>
      <family val="2"/>
    </font>
    <font>
      <b/>
      <sz val="12"/>
      <color rgb="FFFF0000"/>
      <name val="Arial"/>
      <family val="2"/>
    </font>
    <font>
      <sz val="12"/>
      <name val="Arial"/>
      <family val="2"/>
    </font>
    <font>
      <b/>
      <sz val="12"/>
      <name val="Arial"/>
      <family val="2"/>
    </font>
    <font>
      <i/>
      <sz val="12"/>
      <color theme="1"/>
      <name val="Arial"/>
      <family val="2"/>
    </font>
    <font>
      <b/>
      <sz val="11"/>
      <color rgb="FFFF0000"/>
      <name val="Arial"/>
      <family val="2"/>
    </font>
    <font>
      <b/>
      <sz val="11"/>
      <color rgb="FF00B050"/>
      <name val="Arial"/>
      <family val="2"/>
    </font>
    <font>
      <b/>
      <sz val="12"/>
      <color rgb="FFFF0000"/>
      <name val="Wingdings"/>
      <charset val="2"/>
    </font>
    <font>
      <sz val="12"/>
      <color rgb="FFFF0000"/>
      <name val="Arial"/>
      <family val="2"/>
    </font>
  </fonts>
  <fills count="10">
    <fill>
      <patternFill patternType="none"/>
    </fill>
    <fill>
      <patternFill patternType="gray125"/>
    </fill>
    <fill>
      <patternFill patternType="solid">
        <fgColor theme="0"/>
        <bgColor indexed="64"/>
      </patternFill>
    </fill>
    <fill>
      <patternFill patternType="solid">
        <fgColor rgb="FFE20074"/>
        <bgColor indexed="64"/>
      </patternFill>
    </fill>
    <fill>
      <patternFill patternType="solid">
        <fgColor rgb="FFE5B8B7"/>
        <bgColor indexed="64"/>
      </patternFill>
    </fill>
    <fill>
      <patternFill patternType="solid">
        <fgColor rgb="FFFABF8F"/>
        <bgColor indexed="64"/>
      </patternFill>
    </fill>
    <fill>
      <patternFill patternType="solid">
        <fgColor rgb="FFF7DCBC"/>
        <bgColor indexed="64"/>
      </patternFill>
    </fill>
    <fill>
      <patternFill patternType="solid">
        <fgColor rgb="FFD6E3BC"/>
        <bgColor indexed="64"/>
      </patternFill>
    </fill>
    <fill>
      <patternFill patternType="solid">
        <fgColor rgb="FFC2D69B"/>
        <bgColor indexed="64"/>
      </patternFill>
    </fill>
    <fill>
      <patternFill patternType="solid">
        <fgColor theme="3" tint="-0.249977111117893"/>
        <bgColor indexed="64"/>
      </patternFill>
    </fill>
  </fills>
  <borders count="41">
    <border>
      <left/>
      <right/>
      <top/>
      <bottom/>
      <diagonal/>
    </border>
    <border>
      <left/>
      <right style="medium">
        <color theme="0" tint="-0.499984740745262"/>
      </right>
      <top/>
      <bottom/>
      <diagonal/>
    </border>
    <border>
      <left/>
      <right/>
      <top style="thick">
        <color rgb="FFE20074"/>
      </top>
      <bottom/>
      <diagonal/>
    </border>
    <border>
      <left/>
      <right/>
      <top style="thick">
        <color rgb="FFE20074"/>
      </top>
      <bottom style="medium">
        <color theme="0" tint="-0.24994659260841701"/>
      </bottom>
      <diagonal/>
    </border>
    <border>
      <left/>
      <right/>
      <top style="medium">
        <color theme="0" tint="-0.24994659260841701"/>
      </top>
      <bottom style="medium">
        <color theme="0" tint="-0.24994659260841701"/>
      </bottom>
      <diagonal/>
    </border>
    <border>
      <left/>
      <right/>
      <top style="medium">
        <color theme="0" tint="-0.24994659260841701"/>
      </top>
      <bottom/>
      <diagonal/>
    </border>
    <border>
      <left style="medium">
        <color theme="0" tint="-0.499984740745262"/>
      </left>
      <right style="medium">
        <color theme="0" tint="-0.499984740745262"/>
      </right>
      <top/>
      <bottom/>
      <diagonal/>
    </border>
    <border>
      <left style="medium">
        <color theme="0" tint="-0.499984740745262"/>
      </left>
      <right/>
      <top/>
      <bottom/>
      <diagonal/>
    </border>
    <border>
      <left/>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medium">
        <color rgb="FFA6A6A6"/>
      </left>
      <right/>
      <top style="medium">
        <color rgb="FFBFBFBF"/>
      </top>
      <bottom/>
      <diagonal/>
    </border>
    <border>
      <left style="medium">
        <color rgb="FFBFBFBF"/>
      </left>
      <right/>
      <top/>
      <bottom style="medium">
        <color rgb="FFBFBFBF"/>
      </bottom>
      <diagonal/>
    </border>
    <border>
      <left/>
      <right/>
      <top/>
      <bottom style="medium">
        <color rgb="FFBFBFBF"/>
      </bottom>
      <diagonal/>
    </border>
    <border>
      <left/>
      <right style="medium">
        <color rgb="FFBFBFBF"/>
      </right>
      <top/>
      <bottom style="medium">
        <color rgb="FFBFBFBF"/>
      </bottom>
      <diagonal/>
    </border>
    <border>
      <left/>
      <right style="medium">
        <color rgb="FFA6A6A6"/>
      </right>
      <top/>
      <bottom/>
      <diagonal/>
    </border>
    <border>
      <left style="medium">
        <color rgb="FFBFBFBF"/>
      </left>
      <right/>
      <top style="medium">
        <color rgb="FFBFBFBF"/>
      </top>
      <bottom style="medium">
        <color theme="0" tint="-0.249977111117893"/>
      </bottom>
      <diagonal/>
    </border>
    <border>
      <left style="medium">
        <color rgb="FFBFBFBF"/>
      </left>
      <right style="medium">
        <color rgb="FFBFBFBF"/>
      </right>
      <top style="medium">
        <color rgb="FFBFBFBF"/>
      </top>
      <bottom style="medium">
        <color theme="0" tint="-0.249977111117893"/>
      </bottom>
      <diagonal/>
    </border>
    <border>
      <left style="medium">
        <color rgb="FFA6A6A6"/>
      </left>
      <right style="medium">
        <color rgb="FFBFBFBF"/>
      </right>
      <top style="medium">
        <color rgb="FFBFBFBF"/>
      </top>
      <bottom style="medium">
        <color theme="0" tint="-0.249977111117893"/>
      </bottom>
      <diagonal/>
    </border>
    <border>
      <left/>
      <right style="medium">
        <color rgb="FFA6A6A6"/>
      </right>
      <top style="medium">
        <color rgb="FFBFBFBF"/>
      </top>
      <bottom style="medium">
        <color theme="0" tint="-0.249977111117893"/>
      </bottom>
      <diagonal/>
    </border>
    <border>
      <left style="medium">
        <color rgb="FFBFBFBF"/>
      </left>
      <right/>
      <top style="medium">
        <color rgb="FFBFBFBF"/>
      </top>
      <bottom/>
      <diagonal/>
    </border>
    <border>
      <left style="medium">
        <color rgb="FFBFBFBF"/>
      </left>
      <right style="medium">
        <color rgb="FFBFBFBF"/>
      </right>
      <top style="medium">
        <color rgb="FFBFBFBF"/>
      </top>
      <bottom/>
      <diagonal/>
    </border>
    <border>
      <left style="medium">
        <color rgb="FFA6A6A6"/>
      </left>
      <right style="medium">
        <color rgb="FFBFBFBF"/>
      </right>
      <top style="medium">
        <color rgb="FFBFBFBF"/>
      </top>
      <bottom/>
      <diagonal/>
    </border>
    <border>
      <left/>
      <right style="medium">
        <color rgb="FFA6A6A6"/>
      </right>
      <top style="medium">
        <color rgb="FFBFBFBF"/>
      </top>
      <bottom/>
      <diagonal/>
    </border>
    <border>
      <left style="medium">
        <color rgb="FFA6A6A6"/>
      </left>
      <right/>
      <top/>
      <bottom style="medium">
        <color rgb="FFBFBFBF"/>
      </bottom>
      <diagonal/>
    </border>
    <border>
      <left/>
      <right style="medium">
        <color rgb="FFA6A6A6"/>
      </right>
      <top/>
      <bottom style="medium">
        <color rgb="FFBFBFBF"/>
      </bottom>
      <diagonal/>
    </border>
    <border>
      <left style="medium">
        <color rgb="FFA6A6A6"/>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medium">
        <color indexed="64"/>
      </left>
      <right/>
      <top style="thin">
        <color theme="0" tint="-0.499984740745262"/>
      </top>
      <bottom style="thin">
        <color theme="0" tint="-0.499984740745262"/>
      </bottom>
      <diagonal/>
    </border>
    <border>
      <left/>
      <right style="medium">
        <color rgb="FFE20074"/>
      </right>
      <top/>
      <bottom style="medium">
        <color rgb="FFE20074"/>
      </bottom>
      <diagonal/>
    </border>
    <border>
      <left/>
      <right/>
      <top/>
      <bottom style="medium">
        <color rgb="FFE20074"/>
      </bottom>
      <diagonal/>
    </border>
    <border>
      <left style="medium">
        <color rgb="FFE20074"/>
      </left>
      <right/>
      <top/>
      <bottom style="medium">
        <color rgb="FFE20074"/>
      </bottom>
      <diagonal/>
    </border>
    <border>
      <left/>
      <right style="medium">
        <color rgb="FFE20074"/>
      </right>
      <top/>
      <bottom/>
      <diagonal/>
    </border>
    <border>
      <left style="medium">
        <color rgb="FFE20074"/>
      </left>
      <right/>
      <top/>
      <bottom/>
      <diagonal/>
    </border>
    <border>
      <left/>
      <right style="medium">
        <color rgb="FFE20074"/>
      </right>
      <top style="medium">
        <color rgb="FFE20074"/>
      </top>
      <bottom/>
      <diagonal/>
    </border>
    <border>
      <left/>
      <right/>
      <top style="medium">
        <color rgb="FFE20074"/>
      </top>
      <bottom/>
      <diagonal/>
    </border>
    <border>
      <left style="medium">
        <color rgb="FFE20074"/>
      </left>
      <right/>
      <top style="medium">
        <color rgb="FFE20074"/>
      </top>
      <bottom/>
      <diagonal/>
    </border>
  </borders>
  <cellStyleXfs count="1">
    <xf numFmtId="0" fontId="0" fillId="0" borderId="0"/>
  </cellStyleXfs>
  <cellXfs count="93">
    <xf numFmtId="0" fontId="0" fillId="0" borderId="0" xfId="0"/>
    <xf numFmtId="0" fontId="3" fillId="2" borderId="0" xfId="0" applyFont="1" applyFill="1"/>
    <xf numFmtId="0" fontId="0" fillId="2" borderId="0" xfId="0" applyFill="1"/>
    <xf numFmtId="0" fontId="2" fillId="2" borderId="0" xfId="0" applyFont="1" applyFill="1"/>
    <xf numFmtId="0" fontId="1" fillId="2" borderId="0" xfId="0" applyFont="1" applyFill="1"/>
    <xf numFmtId="0" fontId="7" fillId="2" borderId="0" xfId="0" applyFont="1" applyFill="1" applyAlignment="1">
      <alignment vertical="top"/>
    </xf>
    <xf numFmtId="0" fontId="5" fillId="2" borderId="0" xfId="0" applyFont="1" applyFill="1" applyAlignment="1">
      <alignment vertical="top"/>
    </xf>
    <xf numFmtId="0" fontId="4" fillId="2" borderId="0" xfId="0" applyFont="1" applyFill="1" applyAlignment="1">
      <alignment vertical="top"/>
    </xf>
    <xf numFmtId="0" fontId="0" fillId="2" borderId="2" xfId="0" applyFill="1" applyBorder="1"/>
    <xf numFmtId="49" fontId="2" fillId="2" borderId="2" xfId="0" applyNumberFormat="1" applyFont="1" applyFill="1" applyBorder="1"/>
    <xf numFmtId="0" fontId="2" fillId="2" borderId="2" xfId="0" applyFont="1" applyFill="1" applyBorder="1"/>
    <xf numFmtId="0" fontId="5" fillId="2" borderId="4" xfId="0" applyFont="1" applyFill="1" applyBorder="1" applyAlignment="1">
      <alignment vertical="top"/>
    </xf>
    <xf numFmtId="0" fontId="5" fillId="2" borderId="5" xfId="0" applyFont="1" applyFill="1" applyBorder="1" applyAlignment="1">
      <alignment vertical="top"/>
    </xf>
    <xf numFmtId="0" fontId="1" fillId="2" borderId="2" xfId="0" applyFont="1" applyFill="1" applyBorder="1"/>
    <xf numFmtId="0" fontId="8" fillId="2" borderId="3" xfId="0" applyFont="1" applyFill="1" applyBorder="1"/>
    <xf numFmtId="49" fontId="5" fillId="2" borderId="3" xfId="0" applyNumberFormat="1" applyFont="1" applyFill="1" applyBorder="1" applyAlignment="1">
      <alignment vertical="top"/>
    </xf>
    <xf numFmtId="0" fontId="8" fillId="2" borderId="4" xfId="0" applyFont="1" applyFill="1" applyBorder="1" applyAlignment="1">
      <alignment horizontal="left" vertical="top"/>
    </xf>
    <xf numFmtId="0" fontId="8" fillId="2" borderId="5" xfId="0" applyFont="1" applyFill="1" applyBorder="1" applyAlignment="1">
      <alignment horizontal="left" vertical="top"/>
    </xf>
    <xf numFmtId="0" fontId="6" fillId="0" borderId="0" xfId="0" applyFont="1"/>
    <xf numFmtId="0" fontId="11" fillId="3" borderId="9" xfId="0" applyFont="1" applyFill="1" applyBorder="1" applyAlignment="1">
      <alignment vertical="center"/>
    </xf>
    <xf numFmtId="0" fontId="11" fillId="3" borderId="8" xfId="0" applyFont="1" applyFill="1" applyBorder="1" applyAlignment="1">
      <alignment vertical="center"/>
    </xf>
    <xf numFmtId="0" fontId="11" fillId="3" borderId="10" xfId="0" applyFont="1" applyFill="1" applyBorder="1" applyAlignment="1">
      <alignment horizontal="center" vertical="center"/>
    </xf>
    <xf numFmtId="0" fontId="11" fillId="9" borderId="9" xfId="0" applyFont="1" applyFill="1" applyBorder="1" applyAlignment="1">
      <alignment horizontal="center" vertical="center" wrapText="1"/>
    </xf>
    <xf numFmtId="0" fontId="11" fillId="9" borderId="8" xfId="0" applyFont="1" applyFill="1" applyBorder="1" applyAlignment="1">
      <alignment vertical="center"/>
    </xf>
    <xf numFmtId="0" fontId="11" fillId="3" borderId="8" xfId="0" applyFont="1" applyFill="1" applyBorder="1" applyAlignment="1">
      <alignment horizontal="center" vertical="center"/>
    </xf>
    <xf numFmtId="0" fontId="8" fillId="0" borderId="0" xfId="0" applyFont="1"/>
    <xf numFmtId="0" fontId="12" fillId="0" borderId="0" xfId="0" applyFont="1" applyAlignment="1">
      <alignment vertical="center"/>
    </xf>
    <xf numFmtId="0" fontId="6" fillId="0" borderId="7" xfId="0" applyFont="1" applyBorder="1" applyAlignment="1">
      <alignment horizontal="center"/>
    </xf>
    <xf numFmtId="0" fontId="6" fillId="0" borderId="0" xfId="0" applyFont="1" applyAlignment="1">
      <alignment horizontal="center"/>
    </xf>
    <xf numFmtId="0" fontId="6" fillId="0" borderId="1" xfId="0" applyFont="1" applyBorder="1" applyAlignment="1">
      <alignment horizontal="center"/>
    </xf>
    <xf numFmtId="0" fontId="6" fillId="0" borderId="0" xfId="0" applyFont="1" applyAlignment="1">
      <alignment horizontal="left"/>
    </xf>
    <xf numFmtId="0" fontId="6" fillId="0" borderId="1" xfId="0" applyFont="1" applyBorder="1" applyAlignment="1">
      <alignment horizontal="left"/>
    </xf>
    <xf numFmtId="0" fontId="6" fillId="0" borderId="7" xfId="0" applyFont="1" applyBorder="1" applyAlignment="1">
      <alignment vertical="top" wrapText="1"/>
    </xf>
    <xf numFmtId="0" fontId="6" fillId="0" borderId="0" xfId="0" applyFont="1" applyAlignment="1">
      <alignment horizontal="center" vertical="top" wrapText="1"/>
    </xf>
    <xf numFmtId="0" fontId="13" fillId="0" borderId="0" xfId="0" applyFont="1" applyAlignment="1">
      <alignment horizontal="center" vertical="top" wrapText="1"/>
    </xf>
    <xf numFmtId="0" fontId="6" fillId="0" borderId="0" xfId="0" applyFont="1" applyAlignment="1">
      <alignment horizontal="center" vertical="center"/>
    </xf>
    <xf numFmtId="0" fontId="5" fillId="0" borderId="0" xfId="0" applyFont="1" applyAlignment="1">
      <alignment vertical="top" wrapText="1"/>
    </xf>
    <xf numFmtId="0" fontId="6" fillId="0" borderId="1" xfId="0" applyFont="1" applyBorder="1" applyAlignment="1">
      <alignment horizontal="center" vertical="top" wrapText="1"/>
    </xf>
    <xf numFmtId="0" fontId="6" fillId="0" borderId="6" xfId="0" applyFont="1" applyBorder="1" applyAlignment="1">
      <alignment horizontal="center" vertical="top" wrapText="1"/>
    </xf>
    <xf numFmtId="14" fontId="14" fillId="0" borderId="0" xfId="0" applyNumberFormat="1" applyFont="1" applyAlignment="1">
      <alignment horizontal="center" vertical="top" wrapText="1"/>
    </xf>
    <xf numFmtId="0" fontId="14" fillId="0" borderId="0" xfId="0" applyFont="1" applyAlignment="1">
      <alignment vertical="top" wrapText="1"/>
    </xf>
    <xf numFmtId="49" fontId="6" fillId="0" borderId="0" xfId="0" applyNumberFormat="1" applyFont="1" applyAlignment="1">
      <alignment vertical="top" wrapText="1"/>
    </xf>
    <xf numFmtId="14" fontId="6" fillId="0" borderId="1" xfId="0" applyNumberFormat="1" applyFont="1" applyBorder="1" applyAlignment="1">
      <alignment vertical="top" wrapText="1"/>
    </xf>
    <xf numFmtId="0" fontId="14" fillId="0" borderId="0" xfId="0" applyFont="1" applyAlignment="1">
      <alignment horizontal="center" vertical="top" wrapText="1"/>
    </xf>
    <xf numFmtId="0" fontId="15" fillId="0" borderId="0" xfId="0" applyFont="1" applyAlignment="1">
      <alignment horizontal="center" vertical="top" wrapText="1"/>
    </xf>
    <xf numFmtId="0" fontId="6" fillId="0" borderId="0" xfId="0" applyFont="1" applyAlignment="1">
      <alignment vertical="top" wrapText="1"/>
    </xf>
    <xf numFmtId="49" fontId="16" fillId="0" borderId="0" xfId="0" applyNumberFormat="1" applyFont="1" applyAlignment="1">
      <alignment vertical="top" wrapText="1"/>
    </xf>
    <xf numFmtId="14" fontId="6" fillId="0" borderId="0" xfId="0" applyNumberFormat="1" applyFont="1" applyAlignment="1">
      <alignment vertical="top" wrapText="1"/>
    </xf>
    <xf numFmtId="0" fontId="8" fillId="0" borderId="0" xfId="0" applyFont="1" applyAlignment="1">
      <alignment vertical="top" wrapText="1"/>
    </xf>
    <xf numFmtId="0" fontId="17" fillId="0" borderId="32" xfId="0" applyFont="1" applyBorder="1" applyAlignment="1">
      <alignment vertical="top" wrapText="1"/>
    </xf>
    <xf numFmtId="0" fontId="5" fillId="0" borderId="31" xfId="0" applyFont="1" applyBorder="1" applyAlignment="1">
      <alignment vertical="top" wrapText="1"/>
    </xf>
    <xf numFmtId="0" fontId="5" fillId="0" borderId="30" xfId="0" applyFont="1" applyBorder="1" applyAlignment="1">
      <alignment vertical="top" wrapText="1"/>
    </xf>
    <xf numFmtId="0" fontId="10" fillId="2" borderId="0" xfId="0" applyFont="1" applyFill="1" applyAlignment="1">
      <alignment vertical="top" wrapText="1"/>
    </xf>
    <xf numFmtId="0" fontId="17" fillId="0" borderId="29" xfId="0" applyFont="1" applyBorder="1" applyAlignment="1">
      <alignment vertical="top" wrapText="1"/>
    </xf>
    <xf numFmtId="0" fontId="5" fillId="0" borderId="28" xfId="0" applyFont="1" applyBorder="1" applyAlignment="1">
      <alignment vertical="top" wrapText="1"/>
    </xf>
    <xf numFmtId="0" fontId="5" fillId="0" borderId="27" xfId="0" applyFont="1" applyBorder="1" applyAlignment="1">
      <alignment vertical="top" wrapText="1"/>
    </xf>
    <xf numFmtId="0" fontId="18" fillId="0" borderId="29" xfId="0" applyFont="1" applyBorder="1" applyAlignment="1">
      <alignment vertical="top" wrapText="1"/>
    </xf>
    <xf numFmtId="0" fontId="9" fillId="0" borderId="2" xfId="0" applyFont="1" applyBorder="1" applyAlignment="1">
      <alignment vertical="center" wrapText="1"/>
    </xf>
    <xf numFmtId="0" fontId="9" fillId="0" borderId="2"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26" xfId="0" applyFont="1" applyBorder="1" applyAlignment="1">
      <alignment horizontal="center" vertical="center" wrapText="1"/>
    </xf>
    <xf numFmtId="0" fontId="9" fillId="0" borderId="25" xfId="0" applyFont="1" applyBorder="1" applyAlignment="1">
      <alignment horizontal="center" vertical="center" wrapText="1"/>
    </xf>
    <xf numFmtId="0" fontId="9" fillId="0" borderId="24" xfId="0" applyFont="1" applyBorder="1" applyAlignment="1">
      <alignment horizontal="center" vertical="center" wrapText="1"/>
    </xf>
    <xf numFmtId="0" fontId="9" fillId="8" borderId="23" xfId="0" applyFont="1" applyFill="1" applyBorder="1" applyAlignment="1">
      <alignment vertical="center" wrapText="1"/>
    </xf>
    <xf numFmtId="0" fontId="9" fillId="0" borderId="22"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11" xfId="0" applyFont="1" applyBorder="1" applyAlignment="1">
      <alignment horizontal="center" vertical="center" wrapText="1"/>
    </xf>
    <xf numFmtId="0" fontId="9" fillId="7" borderId="23" xfId="0" applyFont="1" applyFill="1" applyBorder="1" applyAlignment="1">
      <alignment vertical="center" wrapText="1"/>
    </xf>
    <xf numFmtId="0" fontId="9" fillId="6" borderId="23" xfId="0" applyFont="1" applyFill="1" applyBorder="1" applyAlignment="1">
      <alignment vertical="center" wrapText="1"/>
    </xf>
    <xf numFmtId="0" fontId="9" fillId="5" borderId="23" xfId="0" applyFont="1" applyFill="1" applyBorder="1" applyAlignment="1">
      <alignment vertical="center" wrapText="1"/>
    </xf>
    <xf numFmtId="0" fontId="9" fillId="4" borderId="19" xfId="0" applyFont="1" applyFill="1" applyBorder="1" applyAlignment="1">
      <alignment vertical="center" wrapText="1"/>
    </xf>
    <xf numFmtId="0" fontId="9" fillId="0" borderId="18"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15" xfId="0" applyFont="1" applyBorder="1" applyAlignment="1">
      <alignment vertical="center" wrapText="1"/>
    </xf>
    <xf numFmtId="0" fontId="9" fillId="0" borderId="14"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2" xfId="0" applyFont="1" applyBorder="1" applyAlignment="1">
      <alignment horizontal="center" vertical="center" wrapText="1"/>
    </xf>
    <xf numFmtId="0" fontId="19" fillId="0" borderId="0" xfId="0" applyFont="1" applyAlignment="1">
      <alignment horizontal="center" vertical="top" wrapText="1"/>
    </xf>
    <xf numFmtId="49" fontId="20" fillId="0" borderId="0" xfId="0" applyNumberFormat="1" applyFont="1" applyAlignment="1">
      <alignment vertical="top" wrapText="1"/>
    </xf>
    <xf numFmtId="0" fontId="11" fillId="3" borderId="8" xfId="0" applyFont="1" applyFill="1" applyBorder="1" applyAlignment="1">
      <alignment horizontal="center" vertical="center"/>
    </xf>
    <xf numFmtId="0" fontId="11" fillId="9" borderId="8" xfId="0" applyFont="1" applyFill="1" applyBorder="1" applyAlignment="1">
      <alignment horizontal="center" vertical="center"/>
    </xf>
    <xf numFmtId="0" fontId="9" fillId="0" borderId="2" xfId="0" applyFont="1" applyBorder="1" applyAlignment="1">
      <alignment horizontal="center" vertical="center" wrapText="1"/>
    </xf>
    <xf numFmtId="0" fontId="5" fillId="0" borderId="40" xfId="0" applyFont="1" applyBorder="1" applyAlignment="1">
      <alignment horizontal="left" vertical="top" wrapText="1"/>
    </xf>
    <xf numFmtId="0" fontId="5" fillId="0" borderId="39" xfId="0" applyFont="1" applyBorder="1" applyAlignment="1">
      <alignment horizontal="left" vertical="top" wrapText="1"/>
    </xf>
    <xf numFmtId="0" fontId="5" fillId="0" borderId="38" xfId="0" applyFont="1" applyBorder="1" applyAlignment="1">
      <alignment horizontal="left" vertical="top" wrapText="1"/>
    </xf>
    <xf numFmtId="0" fontId="5" fillId="0" borderId="37" xfId="0" applyFont="1" applyBorder="1" applyAlignment="1">
      <alignment horizontal="left" vertical="top" wrapText="1"/>
    </xf>
    <xf numFmtId="0" fontId="5" fillId="0" borderId="0" xfId="0" applyFont="1" applyAlignment="1">
      <alignment horizontal="left" vertical="top" wrapText="1"/>
    </xf>
    <xf numFmtId="0" fontId="5" fillId="0" borderId="36" xfId="0" applyFont="1" applyBorder="1" applyAlignment="1">
      <alignment horizontal="left" vertical="top" wrapText="1"/>
    </xf>
    <xf numFmtId="0" fontId="5" fillId="0" borderId="35" xfId="0" applyFont="1" applyBorder="1" applyAlignment="1">
      <alignment horizontal="left" vertical="top" wrapText="1"/>
    </xf>
    <xf numFmtId="0" fontId="5" fillId="0" borderId="34" xfId="0" applyFont="1" applyBorder="1" applyAlignment="1">
      <alignment horizontal="left" vertical="top" wrapText="1"/>
    </xf>
    <xf numFmtId="0" fontId="5" fillId="0" borderId="33" xfId="0" applyFont="1" applyBorder="1" applyAlignment="1">
      <alignment horizontal="left" vertical="top" wrapText="1"/>
    </xf>
  </cellXfs>
  <cellStyles count="1">
    <cellStyle name="Standard" xfId="0" builtinId="0"/>
  </cellStyles>
  <dxfs count="23">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i val="0"/>
        <strike val="0"/>
        <condense val="0"/>
        <extend val="0"/>
        <outline val="0"/>
        <shadow val="0"/>
        <u val="none"/>
        <vertAlign val="baseline"/>
        <sz val="12"/>
        <color auto="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center" vertical="top" textRotation="0" wrapText="1" indent="0" justifyLastLine="0" shrinkToFit="0" readingOrder="0"/>
    </dxf>
    <dxf>
      <font>
        <b/>
        <i val="0"/>
        <strike val="0"/>
        <condense val="0"/>
        <extend val="0"/>
        <outline val="0"/>
        <shadow val="0"/>
        <u val="none"/>
        <vertAlign val="baseline"/>
        <sz val="12"/>
        <color rgb="FFFF0000"/>
        <name val="Arial"/>
        <family val="2"/>
        <scheme val="none"/>
      </font>
      <alignment horizontal="center" vertical="top" textRotation="0" wrapText="1" indent="0" justifyLastLine="0" shrinkToFit="0" readingOrder="0"/>
    </dxf>
    <dxf>
      <font>
        <b/>
        <i val="0"/>
        <strike val="0"/>
        <condense val="0"/>
        <extend val="0"/>
        <outline val="0"/>
        <shadow val="0"/>
        <u val="none"/>
        <vertAlign val="baseline"/>
        <sz val="12"/>
        <color rgb="FF00B050"/>
        <name val="Arial"/>
        <family val="2"/>
        <scheme val="none"/>
      </font>
      <numFmt numFmtId="30" formatCode="@"/>
      <alignment horizontal="general" vertical="top" textRotation="0" wrapText="1" indent="0" justifyLastLine="0" shrinkToFit="0" readingOrder="0"/>
      <border diagonalUp="0" diagonalDown="0" outline="0">
        <left/>
        <right style="medium">
          <color theme="0" tint="-0.499984740745262"/>
        </right>
        <top/>
        <bottom/>
      </border>
    </dxf>
    <dxf>
      <font>
        <b val="0"/>
        <i val="0"/>
        <strike val="0"/>
        <condense val="0"/>
        <extend val="0"/>
        <outline val="0"/>
        <shadow val="0"/>
        <u val="none"/>
        <vertAlign val="baseline"/>
        <sz val="12"/>
        <color theme="1"/>
        <name val="Arial"/>
        <family val="2"/>
        <scheme val="none"/>
      </font>
      <numFmt numFmtId="19" formatCode="dd/mm/yyyy"/>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9" formatCode="dd/mm/yyyy"/>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alignment horizontal="center" vertical="top" textRotation="0" wrapText="1" indent="0" justifyLastLine="0" shrinkToFit="0" readingOrder="0"/>
      <border diagonalUp="0" diagonalDown="0" outline="0">
        <left style="medium">
          <color theme="0" tint="-0.499984740745262"/>
        </left>
        <right style="medium">
          <color theme="0" tint="-0.499984740745262"/>
        </right>
        <top/>
        <bottom/>
      </border>
    </dxf>
    <dxf>
      <font>
        <b/>
        <i val="0"/>
        <strike val="0"/>
        <condense val="0"/>
        <extend val="0"/>
        <outline val="0"/>
        <shadow val="0"/>
        <u val="none"/>
        <vertAlign val="baseline"/>
        <sz val="12"/>
        <color rgb="FFFF0000"/>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30" formatCode="@"/>
      <alignment horizontal="general" vertical="top" textRotation="0" wrapText="1" indent="0" justifyLastLine="0" shrinkToFit="0" readingOrder="0"/>
    </dxf>
    <dxf>
      <font>
        <b/>
        <i val="0"/>
        <strike val="0"/>
        <condense val="0"/>
        <extend val="0"/>
        <outline val="0"/>
        <shadow val="0"/>
        <u val="none"/>
        <vertAlign val="baseline"/>
        <sz val="12"/>
        <color rgb="FFFF0000"/>
        <name val="Arial"/>
        <family val="2"/>
        <scheme val="none"/>
      </font>
      <numFmt numFmtId="0" formatCode="General"/>
      <alignment horizontal="center" vertical="top" textRotation="0" wrapText="1" indent="0" justifyLastLine="0" shrinkToFit="0" readingOrder="0"/>
    </dxf>
    <dxf>
      <font>
        <b/>
        <i val="0"/>
        <strike val="0"/>
        <condense val="0"/>
        <extend val="0"/>
        <outline val="0"/>
        <shadow val="0"/>
        <u val="none"/>
        <vertAlign val="baseline"/>
        <sz val="12"/>
        <color rgb="FFFF0000"/>
        <name val="Arial"/>
        <family val="2"/>
        <scheme val="none"/>
      </font>
      <numFmt numFmtId="30" formatCode="@"/>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relativeIndent="0" justifyLastLine="0" shrinkToFit="0" readingOrder="0"/>
    </dxf>
    <dxf>
      <border>
        <top style="thin">
          <color theme="0" tint="-0.499984740745262"/>
        </top>
        <bottom style="thin">
          <color theme="0" tint="-0.499984740745262"/>
        </bottom>
        <horizontal style="thin">
          <color theme="0" tint="-0.499984740745262"/>
        </horizontal>
      </border>
    </dxf>
    <dxf>
      <fill>
        <patternFill>
          <bgColor theme="0" tint="-0.14996795556505021"/>
        </patternFill>
      </fill>
    </dxf>
    <dxf>
      <font>
        <b val="0"/>
        <i val="0"/>
      </font>
      <border>
        <bottom style="thin">
          <color theme="0" tint="-0.499984740745262"/>
        </bottom>
      </border>
    </dxf>
    <dxf>
      <border>
        <left style="medium">
          <color theme="0" tint="-0.499984740745262"/>
        </left>
        <right style="medium">
          <color theme="0" tint="-0.499984740745262"/>
        </right>
        <top style="medium">
          <color theme="0" tint="-0.499984740745262"/>
        </top>
        <bottom style="medium">
          <color theme="0" tint="-0.499984740745262"/>
        </bottom>
      </border>
    </dxf>
  </dxfs>
  <tableStyles count="2" defaultTableStyle="TableStyleMedium9" defaultPivotStyle="PivotStyleLight16">
    <tableStyle name="Maßnahmentabelle" pivot="0" count="3" xr9:uid="{00000000-0011-0000-FFFF-FFFF00000000}">
      <tableStyleElement type="wholeTable" dxfId="22"/>
      <tableStyleElement type="headerRow" dxfId="21"/>
      <tableStyleElement type="firstRowStripe" dxfId="20"/>
    </tableStyle>
    <tableStyle name="Tabellenformat 1" pivot="0" count="1" xr9:uid="{BB8AF998-29EF-4000-A7A5-801E95DA9DE7}">
      <tableStyleElement type="wholeTable" dxfId="19"/>
    </tableStyle>
  </tableStyles>
  <colors>
    <mruColors>
      <color rgb="FFE20074"/>
      <color rgb="FF1063AD"/>
      <color rgb="FF1BADA2"/>
      <color rgb="FFBFCB44"/>
      <color rgb="FF53BAF2"/>
      <color rgb="FFD8DF8E"/>
      <color rgb="FFFFEDA9"/>
      <color rgb="FFFFD6A5"/>
      <color rgb="FFD0AF9C"/>
      <color rgb="FFF2C0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697ECF-D4D7-4C58-8E5A-4E8CEDE3B33E}" name="Maßnahmenplan2" displayName="Maßnahmenplan2" ref="A2:Q10" totalsRowShown="0" headerRowDxfId="18" dataDxfId="17">
  <autoFilter ref="A2:Q10" xr:uid="{00000000-0009-0000-0100-000005000000}"/>
  <sortState xmlns:xlrd2="http://schemas.microsoft.com/office/spreadsheetml/2017/richdata2" ref="A3:Q10">
    <sortCondition ref="G2:G10"/>
  </sortState>
  <tableColumns count="17">
    <tableColumn id="3" xr3:uid="{00000000-0010-0000-0000-000003000000}" name="Anwendungsbereich/Szenario" dataDxfId="16"/>
    <tableColumn id="1" xr3:uid="{00000000-0010-0000-0000-000001000000}" name="Nr." dataDxfId="15"/>
    <tableColumn id="9" xr3:uid="{00000000-0010-0000-0000-000009000000}" name="Gewichtung" dataDxfId="14"/>
    <tableColumn id="11" xr3:uid="{00000000-0010-0000-0000-00000B000000}" name="Spalte1" dataDxfId="13">
      <calculatedColumnFormula>IF(C3="D",1,IF(C3="DD",2,IF(C3="DDD",3,IF(C3="C",0))))</calculatedColumnFormula>
    </tableColumn>
    <tableColumn id="5" xr3:uid="{00000000-0010-0000-0000-000005000000}" name="Prüfkategorie" dataDxfId="12"/>
    <tableColumn id="4" xr3:uid="{00000000-0010-0000-0000-000004000000}" name="Relevanzfaktor" dataDxfId="11"/>
    <tableColumn id="15" xr3:uid="{00000000-0010-0000-0000-00000F000000}" name="Punkte" dataDxfId="10">
      <calculatedColumnFormula>IF(E3&lt;&gt;"",Maßnahmenplan2[[#This Row],[Spalte1]]*Maßnahmenplan2[[#This Row],[Relevanzfaktor]],"")</calculatedColumnFormula>
    </tableColumn>
    <tableColumn id="6" xr3:uid="{00000000-0010-0000-0000-000006000000}" name="Maßnahme" dataDxfId="9"/>
    <tableColumn id="10" xr3:uid="{00000000-0010-0000-0000-00000A000000}" name="Spalte2" dataDxfId="8">
      <calculatedColumnFormula>IF(H3="beheben",G3,0)</calculatedColumnFormula>
    </tableColumn>
    <tableColumn id="19" xr3:uid="{00000000-0010-0000-0000-000013000000}" name="Entwicklungsmaßnahme" dataDxfId="7"/>
    <tableColumn id="14" xr3:uid="{00000000-0010-0000-0000-00000E000000}" name="Kommentar" dataDxfId="6"/>
    <tableColumn id="7" xr3:uid="{00000000-0010-0000-0000-000007000000}" name="Anwendungsversion" dataDxfId="5"/>
    <tableColumn id="8" xr3:uid="{00000000-0010-0000-0000-000008000000}" name="Umsetzung bis" dataDxfId="4"/>
    <tableColumn id="13" xr3:uid="{00000000-0010-0000-0000-00000D000000}" name="Gewichtung NT" dataDxfId="3"/>
    <tableColumn id="23" xr3:uid="{00000000-0010-0000-0000-000017000000}" name="Punkte Nachtest" dataDxfId="2">
      <calculatedColumnFormula>IF(N3&lt;&gt;"",Maßnahmenplan2[[#This Row],[Spalte3]]*Maßnahmenplan2[[#This Row],[Relevanzfaktor]],"")</calculatedColumnFormula>
    </tableColumn>
    <tableColumn id="12" xr3:uid="{00000000-0010-0000-0000-00000C000000}" name="Spalte3" dataDxfId="1">
      <calculatedColumnFormula>IF(N3="D",1,IF(N3="DD",2,IF(N3="DDD",3,IF(N3="C",0))))</calculatedColumnFormula>
    </tableColumn>
    <tableColumn id="2" xr3:uid="{00000000-0010-0000-0000-000002000000}" name="Hinweise" dataDxfId="0"/>
  </tableColumns>
  <tableStyleInfo name="Maßnahmentabelle"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B22FC-7CBA-4ED2-910D-D5553024188A}">
  <sheetPr>
    <tabColor theme="3"/>
  </sheetPr>
  <dimension ref="A1:H6"/>
  <sheetViews>
    <sheetView tabSelected="1" workbookViewId="0">
      <selection activeCell="A6" sqref="A6:XFD8"/>
    </sheetView>
  </sheetViews>
  <sheetFormatPr baseColWidth="10" defaultRowHeight="14.4" x14ac:dyDescent="0.3"/>
  <cols>
    <col min="1" max="1" width="33.44140625" customWidth="1"/>
    <col min="2" max="2" width="38.33203125" customWidth="1"/>
  </cols>
  <sheetData>
    <row r="1" spans="1:8" ht="27.75" customHeight="1" thickBot="1" x14ac:dyDescent="0.4">
      <c r="A1" s="7" t="s">
        <v>59</v>
      </c>
      <c r="B1" s="5"/>
      <c r="C1" s="1"/>
      <c r="D1" s="1"/>
      <c r="E1" s="1"/>
      <c r="F1" s="1"/>
      <c r="G1" s="1"/>
      <c r="H1" s="1"/>
    </row>
    <row r="2" spans="1:8" ht="26.25" customHeight="1" thickTop="1" thickBot="1" x14ac:dyDescent="0.4">
      <c r="A2" s="14" t="s">
        <v>12</v>
      </c>
      <c r="B2" s="15" t="s">
        <v>60</v>
      </c>
      <c r="C2" s="8"/>
      <c r="D2" s="9"/>
      <c r="E2" s="10"/>
      <c r="F2" s="10"/>
      <c r="G2" s="10"/>
      <c r="H2" s="13"/>
    </row>
    <row r="3" spans="1:8" ht="15" customHeight="1" thickBot="1" x14ac:dyDescent="0.4">
      <c r="A3" s="16" t="s">
        <v>9</v>
      </c>
      <c r="B3" s="11">
        <v>1</v>
      </c>
      <c r="C3" s="2"/>
      <c r="D3" s="4"/>
      <c r="E3" s="3"/>
      <c r="F3" s="3"/>
      <c r="G3" s="3"/>
      <c r="H3" s="4"/>
    </row>
    <row r="4" spans="1:8" ht="15" customHeight="1" x14ac:dyDescent="0.3">
      <c r="A4" s="17" t="s">
        <v>10</v>
      </c>
      <c r="B4" s="12">
        <v>1</v>
      </c>
      <c r="C4" s="2"/>
      <c r="D4" s="2"/>
      <c r="E4" s="2"/>
      <c r="F4" s="2"/>
      <c r="G4" s="2"/>
      <c r="H4" s="2"/>
    </row>
    <row r="5" spans="1:8" x14ac:dyDescent="0.3">
      <c r="A5" s="6"/>
      <c r="B5" s="6"/>
      <c r="C5" s="2"/>
      <c r="D5" s="2"/>
      <c r="E5" s="2"/>
      <c r="F5" s="2"/>
      <c r="G5" s="2"/>
      <c r="H5" s="2"/>
    </row>
    <row r="6" spans="1:8" x14ac:dyDescent="0.3">
      <c r="A6" s="2"/>
      <c r="B6" s="2"/>
      <c r="C6" s="2"/>
      <c r="D6" s="2"/>
      <c r="E6" s="2"/>
      <c r="F6" s="2"/>
      <c r="G6" s="2"/>
      <c r="H6" s="2"/>
    </row>
  </sheetData>
  <pageMargins left="0.7" right="0.7" top="0.78740157499999996" bottom="0.78740157499999996" header="0.3" footer="0.3"/>
  <pageSetup paperSize="9" orientation="portrait" r:id="rId1"/>
  <headerFooter>
    <oddFooter>&amp;LAnwendung: ZKT Zugkräfte Tool_x000D_Version: 1.0&amp;CDokumentbezug: Statusdokument Software-Ergonomie_ZKT Zugkräfte Tool_v1.0.docx&amp;RVersion MP: 1.0_x000D_Erstellt am: 23.06.2023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7FE51-B68C-467A-BC09-F1562B5A1EF4}">
  <sheetPr>
    <tabColor rgb="FFE20074"/>
  </sheetPr>
  <dimension ref="A1:S10"/>
  <sheetViews>
    <sheetView showGridLines="0" zoomScale="70" zoomScaleNormal="70" workbookViewId="0">
      <selection sqref="A1:XFD1"/>
    </sheetView>
  </sheetViews>
  <sheetFormatPr baseColWidth="10" defaultColWidth="11.44140625" defaultRowHeight="15" x14ac:dyDescent="0.25"/>
  <cols>
    <col min="1" max="1" width="34.109375" style="28" bestFit="1" customWidth="1"/>
    <col min="2" max="2" width="9" style="18" bestFit="1" customWidth="1"/>
    <col min="3" max="3" width="17.44140625" style="18" bestFit="1" customWidth="1"/>
    <col min="4" max="4" width="16.6640625" style="18" hidden="1" customWidth="1"/>
    <col min="5" max="5" width="47.33203125" style="18" customWidth="1"/>
    <col min="6" max="6" width="16.77734375" style="18" hidden="1" customWidth="1"/>
    <col min="7" max="7" width="16.77734375" style="18" customWidth="1"/>
    <col min="8" max="8" width="23.33203125" style="18" customWidth="1"/>
    <col min="9" max="9" width="16.44140625" style="18" hidden="1" customWidth="1"/>
    <col min="10" max="10" width="42.33203125" style="18" customWidth="1"/>
    <col min="11" max="11" width="18.44140625" style="18" customWidth="1"/>
    <col min="12" max="12" width="22.44140625" style="18" bestFit="1" customWidth="1"/>
    <col min="13" max="13" width="17.33203125" style="18" bestFit="1" customWidth="1"/>
    <col min="14" max="14" width="21" style="18" bestFit="1" customWidth="1"/>
    <col min="15" max="15" width="33.44140625" style="18" customWidth="1"/>
    <col min="16" max="16" width="18.33203125" style="18" hidden="1" customWidth="1"/>
    <col min="17" max="17" width="28.77734375" style="18" customWidth="1"/>
    <col min="18" max="18" width="8.44140625" style="18" customWidth="1"/>
    <col min="19" max="19" width="8.6640625" style="18" customWidth="1"/>
    <col min="20" max="16384" width="11.44140625" style="18"/>
  </cols>
  <sheetData>
    <row r="1" spans="1:19" s="26" customFormat="1" ht="37.5" customHeight="1" thickBot="1" x14ac:dyDescent="0.3">
      <c r="A1" s="19" t="s">
        <v>24</v>
      </c>
      <c r="B1" s="81" t="str">
        <f>IF(SUMPRODUCT(Maßnahmenplan2[Spalte1],Maßnahmenplan2[Relevanzfaktor])&lt;51,Hinweise!C18,IF(AND(SUMPRODUCT(Maßnahmenplan2[Spalte1],Maßnahmenplan2[Relevanzfaktor])&gt;50,SUMPRODUCT(Maßnahmenplan2[Spalte1],Maßnahmenplan2[Relevanzfaktor])&lt;126),Hinweise!C19,IF(AND(SUMPRODUCT(Maßnahmenplan2[Spalte1],Maßnahmenplan2[Relevanzfaktor])&gt;125,SUMPRODUCT(Maßnahmenplan2[Spalte1],Maßnahmenplan2[Relevanzfaktor])&lt;251),Hinweise!C20,IF(AND(SUMPRODUCT(Maßnahmenplan2[Spalte1],Maßnahmenplan2[Relevanzfaktor])&gt;250,SUMPRODUCT(Maßnahmenplan2[Spalte1],Maßnahmenplan2[Relevanzfaktor])&lt;376),Hinweise!C21,IF(SUMPRODUCT(Maßnahmenplan2[Spalte1],Maßnahmenplan2[Relevanzfaktor])&gt;375,Hinweise!C22,0)))))</f>
        <v>1 - sehr gut gebrauchstauglich</v>
      </c>
      <c r="C1" s="81"/>
      <c r="D1" s="81"/>
      <c r="E1" s="81"/>
      <c r="F1" s="20"/>
      <c r="G1" s="21" t="str">
        <f>CONCATENATE(SUMPRODUCT(Maßnahmenplan2[Spalte1],Maßnahmenplan2[Relevanzfaktor])," Punkte")</f>
        <v>47 Punkte</v>
      </c>
      <c r="H1" s="22" t="s">
        <v>25</v>
      </c>
      <c r="I1" s="23"/>
      <c r="J1" s="82" t="str">
        <f>IF(L1&lt;51,Hinweise!C18,IF(AND(L1&gt;50,L1&lt;126),Hinweise!C19,IF(AND(L1&gt;125,L1&lt;251),Hinweise!C20,IF(AND(L1&gt;250,L1&lt;376),Hinweise!C21,IF(L1&gt;375,Hinweise!C22,0)))))</f>
        <v>1 - sehr gut gebrauchstauglich</v>
      </c>
      <c r="K1" s="82"/>
      <c r="L1" s="23">
        <f>(SUMPRODUCT(Maßnahmenplan2[Spalte1],Maßnahmenplan2[Relevanzfaktor])-SUM(Maßnahmenplan2[Spalte2]))</f>
        <v>15</v>
      </c>
      <c r="M1" s="23" t="s">
        <v>18</v>
      </c>
      <c r="N1" s="19" t="s">
        <v>24</v>
      </c>
      <c r="O1" s="24" t="str">
        <f>IF(SUM(Maßnahmenplan2[Punkte Nachtest])&lt;51,Hinweise!C18,IF(AND(SUM(Maßnahmenplan2[Punkte Nachtest])&gt;50,SUM(Maßnahmenplan2[Punkte Nachtest])&lt;126),Hinweise!C19,IF(AND(SUM(Maßnahmenplan2[Punkte Nachtest])&gt;125,SUM(Maßnahmenplan2[Punkte Nachtest])&lt;251),Hinweise!C20,IF(AND(SUM(Maßnahmenplan2[Punkte Nachtest])&gt;250,SUM(Maßnahmenplan2[Punkte Nachtest])&lt;376),Hinweise!C21,IF(SUM(Maßnahmenplan2[Punkte Nachtest])&gt;375,Hinweise!C22,0)))))</f>
        <v>1 - sehr gut gebrauchstauglich</v>
      </c>
      <c r="P1" s="20"/>
      <c r="Q1" s="24" t="str">
        <f>CONCATENATE(SUM(Maßnahmenplan2[Punkte Nachtest])," Punkte")</f>
        <v>0 Punkte</v>
      </c>
      <c r="R1" s="25"/>
      <c r="S1" s="25"/>
    </row>
    <row r="2" spans="1:19" x14ac:dyDescent="0.25">
      <c r="A2" s="27" t="s">
        <v>23</v>
      </c>
      <c r="B2" s="28" t="s">
        <v>0</v>
      </c>
      <c r="C2" s="28" t="s">
        <v>22</v>
      </c>
      <c r="D2" s="28" t="s">
        <v>21</v>
      </c>
      <c r="E2" s="28" t="s">
        <v>20</v>
      </c>
      <c r="F2" s="29" t="s">
        <v>19</v>
      </c>
      <c r="G2" s="29" t="s">
        <v>18</v>
      </c>
      <c r="H2" s="28" t="s">
        <v>17</v>
      </c>
      <c r="I2" s="28" t="s">
        <v>16</v>
      </c>
      <c r="J2" s="28" t="s">
        <v>1</v>
      </c>
      <c r="K2" s="30" t="s">
        <v>7</v>
      </c>
      <c r="L2" s="30" t="s">
        <v>8</v>
      </c>
      <c r="M2" s="31" t="s">
        <v>2</v>
      </c>
      <c r="N2" s="28" t="s">
        <v>15</v>
      </c>
      <c r="O2" s="28" t="s">
        <v>14</v>
      </c>
      <c r="P2" s="28" t="s">
        <v>13</v>
      </c>
      <c r="Q2" s="28" t="s">
        <v>11</v>
      </c>
      <c r="R2" s="28"/>
    </row>
    <row r="3" spans="1:19" s="45" customFormat="1" ht="30" x14ac:dyDescent="0.3">
      <c r="A3" s="32" t="s">
        <v>61</v>
      </c>
      <c r="B3" s="33" t="s">
        <v>62</v>
      </c>
      <c r="C3" s="79" t="s">
        <v>3</v>
      </c>
      <c r="D3" s="35">
        <f t="shared" ref="D3:D10" si="0">IF(C3="D",1,IF(C3="DD",2,IF(C3="DDD",3,IF(C3="C",0))))</f>
        <v>1</v>
      </c>
      <c r="E3" s="36" t="s">
        <v>63</v>
      </c>
      <c r="F3" s="37">
        <v>6</v>
      </c>
      <c r="G3" s="38">
        <f>IF(E3&lt;&gt;"",Maßnahmenplan2[[#This Row],[Spalte1]]*Maßnahmenplan2[[#This Row],[Relevanzfaktor]],"")</f>
        <v>6</v>
      </c>
      <c r="H3" s="39" t="s">
        <v>54</v>
      </c>
      <c r="I3" s="40">
        <f t="shared" ref="I3:I10" si="1">IF(H3="beheben",G3,0)</f>
        <v>6</v>
      </c>
      <c r="J3" s="80" t="s">
        <v>75</v>
      </c>
      <c r="K3" s="41" t="s">
        <v>76</v>
      </c>
      <c r="L3" s="41"/>
      <c r="M3" s="42"/>
      <c r="N3" s="34"/>
      <c r="O3" s="43" t="str">
        <f>IF(N3&lt;&gt;"",Maßnahmenplan2[[#This Row],[Spalte3]]*Maßnahmenplan2[[#This Row],[Relevanzfaktor]],"")</f>
        <v/>
      </c>
      <c r="P3" s="44" t="b">
        <f t="shared" ref="P3:P10" si="2">IF(N3="D",1,IF(N3="DD",2,IF(N3="DDD",3,IF(N3="C",0))))</f>
        <v>0</v>
      </c>
      <c r="Q3" s="41"/>
    </row>
    <row r="4" spans="1:19" s="45" customFormat="1" ht="30" x14ac:dyDescent="0.3">
      <c r="A4" s="32" t="s">
        <v>61</v>
      </c>
      <c r="B4" s="33" t="s">
        <v>64</v>
      </c>
      <c r="C4" s="79" t="s">
        <v>3</v>
      </c>
      <c r="D4" s="35">
        <f t="shared" si="0"/>
        <v>1</v>
      </c>
      <c r="E4" s="36" t="s">
        <v>65</v>
      </c>
      <c r="F4" s="37">
        <v>8</v>
      </c>
      <c r="G4" s="38">
        <f>IF(E4&lt;&gt;"",Maßnahmenplan2[[#This Row],[Spalte1]]*Maßnahmenplan2[[#This Row],[Relevanzfaktor]],"")</f>
        <v>8</v>
      </c>
      <c r="H4" s="39"/>
      <c r="I4" s="40"/>
      <c r="J4" s="41" t="s">
        <v>77</v>
      </c>
      <c r="K4" s="41"/>
      <c r="L4" s="46"/>
      <c r="M4" s="42"/>
      <c r="N4" s="34"/>
      <c r="O4" s="43" t="str">
        <f>IF(N4&lt;&gt;"",Maßnahmenplan2[[#This Row],[Spalte3]]*Maßnahmenplan2[[#This Row],[Relevanzfaktor]],"")</f>
        <v/>
      </c>
      <c r="P4" s="44" t="b">
        <f t="shared" si="2"/>
        <v>0</v>
      </c>
    </row>
    <row r="5" spans="1:19" s="45" customFormat="1" ht="73.95" customHeight="1" x14ac:dyDescent="0.3">
      <c r="A5" s="32" t="s">
        <v>61</v>
      </c>
      <c r="B5" s="33" t="s">
        <v>66</v>
      </c>
      <c r="C5" s="79" t="s">
        <v>3</v>
      </c>
      <c r="D5" s="35">
        <f t="shared" si="0"/>
        <v>1</v>
      </c>
      <c r="E5" s="36" t="s">
        <v>67</v>
      </c>
      <c r="F5" s="37">
        <v>7</v>
      </c>
      <c r="G5" s="38">
        <f>IF(E5&lt;&gt;"",Maßnahmenplan2[[#This Row],[Spalte1]]*Maßnahmenplan2[[#This Row],[Relevanzfaktor]],"")</f>
        <v>7</v>
      </c>
      <c r="H5" s="39"/>
      <c r="I5" s="40">
        <f t="shared" si="1"/>
        <v>0</v>
      </c>
      <c r="J5" s="80" t="s">
        <v>78</v>
      </c>
      <c r="K5" s="41"/>
      <c r="L5" s="41"/>
      <c r="M5" s="42"/>
      <c r="N5" s="34"/>
      <c r="O5" s="43" t="str">
        <f>IF(N5&lt;&gt;"",Maßnahmenplan2[[#This Row],[Spalte3]]*Maßnahmenplan2[[#This Row],[Relevanzfaktor]],"")</f>
        <v/>
      </c>
      <c r="P5" s="44" t="b">
        <f t="shared" si="2"/>
        <v>0</v>
      </c>
    </row>
    <row r="6" spans="1:19" s="45" customFormat="1" ht="30" x14ac:dyDescent="0.3">
      <c r="A6" s="32" t="s">
        <v>61</v>
      </c>
      <c r="B6" s="33" t="s">
        <v>68</v>
      </c>
      <c r="C6" s="79" t="s">
        <v>3</v>
      </c>
      <c r="D6" s="35">
        <f t="shared" si="0"/>
        <v>1</v>
      </c>
      <c r="E6" s="36" t="s">
        <v>63</v>
      </c>
      <c r="F6" s="37">
        <v>6</v>
      </c>
      <c r="G6" s="38">
        <f>IF(E6&lt;&gt;"",Maßnahmenplan2[[#This Row],[Spalte1]]*Maßnahmenplan2[[#This Row],[Relevanzfaktor]],"")</f>
        <v>6</v>
      </c>
      <c r="H6" s="39" t="s">
        <v>54</v>
      </c>
      <c r="I6" s="40">
        <f t="shared" si="1"/>
        <v>6</v>
      </c>
      <c r="J6" s="41" t="s">
        <v>74</v>
      </c>
      <c r="K6" s="41"/>
      <c r="L6" s="41"/>
      <c r="M6" s="42"/>
      <c r="N6" s="34"/>
      <c r="O6" s="43" t="str">
        <f>IF(N6&lt;&gt;"",Maßnahmenplan2[[#This Row],[Spalte3]]*Maßnahmenplan2[[#This Row],[Relevanzfaktor]],"")</f>
        <v/>
      </c>
      <c r="P6" s="44" t="b">
        <f t="shared" si="2"/>
        <v>0</v>
      </c>
    </row>
    <row r="7" spans="1:19" s="45" customFormat="1" ht="30" x14ac:dyDescent="0.3">
      <c r="A7" s="32" t="s">
        <v>61</v>
      </c>
      <c r="B7" s="33" t="s">
        <v>69</v>
      </c>
      <c r="C7" s="79" t="s">
        <v>3</v>
      </c>
      <c r="D7" s="35">
        <f t="shared" si="0"/>
        <v>1</v>
      </c>
      <c r="E7" s="36" t="s">
        <v>70</v>
      </c>
      <c r="F7" s="37">
        <v>12</v>
      </c>
      <c r="G7" s="38">
        <f>IF(E7&lt;&gt;"",Maßnahmenplan2[[#This Row],[Spalte1]]*Maßnahmenplan2[[#This Row],[Relevanzfaktor]],"")</f>
        <v>12</v>
      </c>
      <c r="H7" s="39" t="s">
        <v>54</v>
      </c>
      <c r="I7" s="40">
        <f t="shared" si="1"/>
        <v>12</v>
      </c>
      <c r="J7" s="41" t="s">
        <v>73</v>
      </c>
      <c r="K7" s="41"/>
      <c r="L7" s="41"/>
      <c r="M7" s="42"/>
      <c r="N7" s="34"/>
      <c r="O7" s="43" t="str">
        <f>IF(N7&lt;&gt;"",Maßnahmenplan2[[#This Row],[Spalte3]]*Maßnahmenplan2[[#This Row],[Relevanzfaktor]],"")</f>
        <v/>
      </c>
      <c r="P7" s="44" t="b">
        <f t="shared" si="2"/>
        <v>0</v>
      </c>
    </row>
    <row r="8" spans="1:19" s="45" customFormat="1" ht="30" x14ac:dyDescent="0.3">
      <c r="A8" s="32" t="s">
        <v>61</v>
      </c>
      <c r="B8" s="33" t="s">
        <v>71</v>
      </c>
      <c r="C8" s="79" t="s">
        <v>3</v>
      </c>
      <c r="D8" s="35">
        <f t="shared" si="0"/>
        <v>1</v>
      </c>
      <c r="E8" s="36" t="s">
        <v>65</v>
      </c>
      <c r="F8" s="37">
        <v>8</v>
      </c>
      <c r="G8" s="38">
        <f>IF(E8&lt;&gt;"",Maßnahmenplan2[[#This Row],[Spalte1]]*Maßnahmenplan2[[#This Row],[Relevanzfaktor]],"")</f>
        <v>8</v>
      </c>
      <c r="H8" s="39" t="s">
        <v>54</v>
      </c>
      <c r="I8" s="40">
        <f t="shared" ref="I8" si="3">IF(H8="beheben",G8,0)</f>
        <v>8</v>
      </c>
      <c r="J8" s="41" t="s">
        <v>72</v>
      </c>
      <c r="K8" s="41"/>
      <c r="L8" s="47"/>
      <c r="M8" s="42"/>
      <c r="N8" s="34"/>
      <c r="O8" s="43" t="str">
        <f>IF(N8&lt;&gt;"",Maßnahmenplan2[[#This Row],[Spalte3]]*Maßnahmenplan2[[#This Row],[Relevanzfaktor]],"")</f>
        <v/>
      </c>
      <c r="P8" s="44" t="b">
        <f t="shared" si="2"/>
        <v>0</v>
      </c>
    </row>
    <row r="9" spans="1:19" s="45" customFormat="1" ht="15.6" x14ac:dyDescent="0.3">
      <c r="A9" s="32"/>
      <c r="B9" s="33"/>
      <c r="C9" s="34"/>
      <c r="D9" s="35" t="b">
        <f t="shared" si="0"/>
        <v>0</v>
      </c>
      <c r="E9" s="36"/>
      <c r="F9" s="37">
        <v>12</v>
      </c>
      <c r="G9" s="38" t="str">
        <f>IF(E9&lt;&gt;"",Maßnahmenplan2[[#This Row],[Spalte1]]*Maßnahmenplan2[[#This Row],[Relevanzfaktor]],"")</f>
        <v/>
      </c>
      <c r="H9" s="39"/>
      <c r="I9" s="40">
        <f t="shared" si="1"/>
        <v>0</v>
      </c>
      <c r="J9" s="41"/>
      <c r="K9" s="41"/>
      <c r="L9" s="41"/>
      <c r="M9" s="42"/>
      <c r="N9" s="34"/>
      <c r="O9" s="43" t="str">
        <f>IF(N9&lt;&gt;"",Maßnahmenplan2[[#This Row],[Spalte3]]*Maßnahmenplan2[[#This Row],[Relevanzfaktor]],"")</f>
        <v/>
      </c>
      <c r="P9" s="44" t="b">
        <f t="shared" si="2"/>
        <v>0</v>
      </c>
    </row>
    <row r="10" spans="1:19" s="45" customFormat="1" ht="15.6" x14ac:dyDescent="0.3">
      <c r="A10" s="32"/>
      <c r="B10" s="33"/>
      <c r="C10" s="34"/>
      <c r="D10" s="35" t="b">
        <f t="shared" si="0"/>
        <v>0</v>
      </c>
      <c r="E10" s="36"/>
      <c r="F10" s="37">
        <v>6</v>
      </c>
      <c r="G10" s="38" t="str">
        <f>IF(E10&lt;&gt;"",Maßnahmenplan2[[#This Row],[Spalte1]]*Maßnahmenplan2[[#This Row],[Relevanzfaktor]],"")</f>
        <v/>
      </c>
      <c r="H10" s="39"/>
      <c r="I10" s="40">
        <f t="shared" si="1"/>
        <v>0</v>
      </c>
      <c r="J10" s="41"/>
      <c r="K10" s="41"/>
      <c r="L10" s="41"/>
      <c r="M10" s="42"/>
      <c r="N10" s="34"/>
      <c r="O10" s="43" t="str">
        <f>IF(N10&lt;&gt;"",Maßnahmenplan2[[#This Row],[Spalte3]]*Maßnahmenplan2[[#This Row],[Relevanzfaktor]],"")</f>
        <v/>
      </c>
      <c r="P10" s="44" t="b">
        <f t="shared" si="2"/>
        <v>0</v>
      </c>
    </row>
  </sheetData>
  <mergeCells count="2">
    <mergeCell ref="B1:E1"/>
    <mergeCell ref="J1:K1"/>
  </mergeCells>
  <dataValidations count="3">
    <dataValidation type="list" allowBlank="1" showInputMessage="1" showErrorMessage="1" sqref="H3:H10" xr:uid="{00000000-0002-0000-0000-000003000000}">
      <formula1>Maßnahme</formula1>
    </dataValidation>
    <dataValidation type="list" allowBlank="1" showInputMessage="1" showErrorMessage="1" sqref="N3:N10" xr:uid="{00000000-0002-0000-0000-000002000000}">
      <formula1>Gewichtung</formula1>
    </dataValidation>
    <dataValidation type="list" allowBlank="1" showErrorMessage="1" errorTitle="Gewichtung unzulässig" error="3 = Zugänglichkeitsblockade_x000a_2 = Zugänglichkeitshürde_x000a_1 = leiche Zugänglichkeitseinschränkung" sqref="C3:C10" xr:uid="{00000000-0002-0000-0000-000000000000}">
      <formula1>Gewichtung</formula1>
    </dataValidation>
  </dataValidations>
  <pageMargins left="0.70866141732283472" right="0.70866141732283472" top="0.78740157480314965" bottom="0.78740157480314965" header="0.31496062992125984" footer="0.31496062992125984"/>
  <pageSetup paperSize="9" orientation="portrait" horizontalDpi="720" verticalDpi="720" r:id="rId1"/>
  <headerFooter>
    <oddFooter>&amp;LAnwendung: ZKT Zugkräfte Tool_x000D_Version: 1.0&amp;CDokumentbezug: Statusdokument Software-Ergonomie_ZKT Zugkräfte Tool_v1.0.docx&amp;RVersion MP: 1.0_x000D_Erstellt am: 23.06.2023</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C9049-2332-462C-8C82-D6A3F4979612}">
  <sheetPr>
    <tabColor theme="3" tint="0.79998168889431442"/>
  </sheetPr>
  <dimension ref="B1:G23"/>
  <sheetViews>
    <sheetView showGridLines="0" zoomScale="70" zoomScaleNormal="70" workbookViewId="0">
      <selection activeCell="F8" sqref="F8"/>
    </sheetView>
  </sheetViews>
  <sheetFormatPr baseColWidth="10" defaultColWidth="11.44140625" defaultRowHeight="13.8" x14ac:dyDescent="0.3"/>
  <cols>
    <col min="1" max="2" width="11.44140625" style="36"/>
    <col min="3" max="3" width="15.77734375" style="36" customWidth="1"/>
    <col min="4" max="4" width="42.33203125" style="36" customWidth="1"/>
    <col min="5" max="5" width="33.33203125" style="36" customWidth="1"/>
    <col min="6" max="6" width="23.6640625" style="36" customWidth="1"/>
    <col min="7" max="7" width="31.6640625" style="36" customWidth="1"/>
    <col min="8" max="16384" width="11.44140625" style="36"/>
  </cols>
  <sheetData>
    <row r="1" spans="2:7" ht="14.4" thickBot="1" x14ac:dyDescent="0.35"/>
    <row r="2" spans="2:7" x14ac:dyDescent="0.3">
      <c r="B2" s="84" t="s">
        <v>58</v>
      </c>
      <c r="C2" s="85"/>
      <c r="D2" s="85"/>
      <c r="E2" s="85"/>
      <c r="F2" s="86"/>
    </row>
    <row r="3" spans="2:7" x14ac:dyDescent="0.3">
      <c r="B3" s="87"/>
      <c r="C3" s="88"/>
      <c r="D3" s="88"/>
      <c r="E3" s="88"/>
      <c r="F3" s="89"/>
    </row>
    <row r="4" spans="2:7" x14ac:dyDescent="0.3">
      <c r="B4" s="87"/>
      <c r="C4" s="88"/>
      <c r="D4" s="88"/>
      <c r="E4" s="88"/>
      <c r="F4" s="89"/>
    </row>
    <row r="5" spans="2:7" ht="100.5" customHeight="1" thickBot="1" x14ac:dyDescent="0.35">
      <c r="B5" s="90"/>
      <c r="C5" s="91"/>
      <c r="D5" s="91"/>
      <c r="E5" s="91"/>
      <c r="F5" s="92"/>
    </row>
    <row r="6" spans="2:7" ht="30.75" customHeight="1" x14ac:dyDescent="0.3"/>
    <row r="7" spans="2:7" ht="101.25" customHeight="1" x14ac:dyDescent="0.3">
      <c r="B7" s="48" t="s">
        <v>57</v>
      </c>
      <c r="C7" s="49" t="s">
        <v>4</v>
      </c>
      <c r="D7" s="50" t="s">
        <v>56</v>
      </c>
      <c r="E7" s="51" t="s">
        <v>55</v>
      </c>
      <c r="G7" s="52" t="s">
        <v>54</v>
      </c>
    </row>
    <row r="8" spans="2:7" ht="55.2" x14ac:dyDescent="0.3">
      <c r="C8" s="49" t="s">
        <v>5</v>
      </c>
      <c r="D8" s="50" t="s">
        <v>53</v>
      </c>
      <c r="E8" s="51" t="s">
        <v>52</v>
      </c>
      <c r="G8" s="52" t="s">
        <v>51</v>
      </c>
    </row>
    <row r="9" spans="2:7" ht="69.599999999999994" thickBot="1" x14ac:dyDescent="0.35">
      <c r="C9" s="53" t="s">
        <v>3</v>
      </c>
      <c r="D9" s="54" t="s">
        <v>50</v>
      </c>
      <c r="E9" s="55" t="s">
        <v>49</v>
      </c>
    </row>
    <row r="10" spans="2:7" ht="14.4" thickBot="1" x14ac:dyDescent="0.35">
      <c r="C10" s="56" t="s">
        <v>6</v>
      </c>
      <c r="D10" s="54" t="s">
        <v>48</v>
      </c>
      <c r="E10" s="55"/>
    </row>
    <row r="14" spans="2:7" ht="14.4" thickBot="1" x14ac:dyDescent="0.35"/>
    <row r="15" spans="2:7" ht="14.4" thickTop="1" x14ac:dyDescent="0.3">
      <c r="C15" s="57"/>
      <c r="D15" s="83" t="s">
        <v>47</v>
      </c>
      <c r="E15" s="83"/>
      <c r="F15" s="83"/>
      <c r="G15" s="58"/>
    </row>
    <row r="16" spans="2:7" ht="24" customHeight="1" x14ac:dyDescent="0.3">
      <c r="C16" s="59" t="s">
        <v>24</v>
      </c>
      <c r="D16" s="59" t="s">
        <v>46</v>
      </c>
      <c r="E16" s="59" t="s">
        <v>46</v>
      </c>
      <c r="F16" s="60" t="s">
        <v>46</v>
      </c>
      <c r="G16" s="60" t="s">
        <v>45</v>
      </c>
    </row>
    <row r="17" spans="3:7" ht="15.75" customHeight="1" thickBot="1" x14ac:dyDescent="0.35">
      <c r="C17" s="61"/>
      <c r="D17" s="61" t="s">
        <v>44</v>
      </c>
      <c r="E17" s="61" t="s">
        <v>43</v>
      </c>
      <c r="F17" s="62" t="s">
        <v>42</v>
      </c>
      <c r="G17" s="62"/>
    </row>
    <row r="18" spans="3:7" ht="27" thickBot="1" x14ac:dyDescent="0.35">
      <c r="C18" s="63" t="s">
        <v>41</v>
      </c>
      <c r="D18" s="64" t="s">
        <v>36</v>
      </c>
      <c r="E18" s="65" t="s">
        <v>36</v>
      </c>
      <c r="F18" s="66" t="s">
        <v>36</v>
      </c>
      <c r="G18" s="67" t="s">
        <v>40</v>
      </c>
    </row>
    <row r="19" spans="3:7" ht="27" thickBot="1" x14ac:dyDescent="0.35">
      <c r="C19" s="68" t="s">
        <v>39</v>
      </c>
      <c r="D19" s="64" t="s">
        <v>36</v>
      </c>
      <c r="E19" s="65" t="s">
        <v>36</v>
      </c>
      <c r="F19" s="66" t="s">
        <v>33</v>
      </c>
      <c r="G19" s="67" t="s">
        <v>38</v>
      </c>
    </row>
    <row r="20" spans="3:7" ht="40.200000000000003" thickBot="1" x14ac:dyDescent="0.35">
      <c r="C20" s="69" t="s">
        <v>37</v>
      </c>
      <c r="D20" s="64" t="s">
        <v>36</v>
      </c>
      <c r="E20" s="65" t="s">
        <v>33</v>
      </c>
      <c r="F20" s="66" t="s">
        <v>30</v>
      </c>
      <c r="G20" s="67" t="s">
        <v>35</v>
      </c>
    </row>
    <row r="21" spans="3:7" ht="53.4" thickBot="1" x14ac:dyDescent="0.35">
      <c r="C21" s="70" t="s">
        <v>34</v>
      </c>
      <c r="D21" s="64" t="s">
        <v>33</v>
      </c>
      <c r="E21" s="65" t="s">
        <v>30</v>
      </c>
      <c r="F21" s="66" t="s">
        <v>30</v>
      </c>
      <c r="G21" s="67" t="s">
        <v>32</v>
      </c>
    </row>
    <row r="22" spans="3:7" ht="27" thickBot="1" x14ac:dyDescent="0.35">
      <c r="C22" s="71" t="s">
        <v>31</v>
      </c>
      <c r="D22" s="72" t="s">
        <v>30</v>
      </c>
      <c r="E22" s="73" t="s">
        <v>30</v>
      </c>
      <c r="F22" s="74" t="s">
        <v>30</v>
      </c>
      <c r="G22" s="67" t="s">
        <v>29</v>
      </c>
    </row>
    <row r="23" spans="3:7" ht="40.200000000000003" thickBot="1" x14ac:dyDescent="0.35">
      <c r="C23" s="75"/>
      <c r="D23" s="76" t="s">
        <v>28</v>
      </c>
      <c r="E23" s="77" t="s">
        <v>27</v>
      </c>
      <c r="F23" s="78" t="s">
        <v>26</v>
      </c>
      <c r="G23" s="67"/>
    </row>
  </sheetData>
  <mergeCells count="2">
    <mergeCell ref="D15:F15"/>
    <mergeCell ref="B2:F5"/>
  </mergeCells>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909FB526C5CF0C499A1B17A2275FABDB" ma:contentTypeVersion="15" ma:contentTypeDescription="Ein neues Dokument erstellen." ma:contentTypeScope="" ma:versionID="095cbabe996e369f766174a7a5230bf9">
  <xsd:schema xmlns:xsd="http://www.w3.org/2001/XMLSchema" xmlns:xs="http://www.w3.org/2001/XMLSchema" xmlns:p="http://schemas.microsoft.com/office/2006/metadata/properties" xmlns:ns2="b46fa9c3-2956-4f24-b930-e3ef0bd7f78a" xmlns:ns3="2e0db9fa-a93f-4b93-b3c0-c28435abbd51" targetNamespace="http://schemas.microsoft.com/office/2006/metadata/properties" ma:root="true" ma:fieldsID="8789e638f624d5aa3c88d07d3dbf9617" ns2:_="" ns3:_="">
    <xsd:import namespace="b46fa9c3-2956-4f24-b930-e3ef0bd7f78a"/>
    <xsd:import namespace="2e0db9fa-a93f-4b93-b3c0-c28435abbd5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6fa9c3-2956-4f24-b930-e3ef0bd7f7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ildmarkierungen" ma:readOnly="false" ma:fieldId="{5cf76f15-5ced-4ddc-b409-7134ff3c332f}" ma:taxonomyMulti="true" ma:sspId="55a6c181-b3a6-4e6d-958a-84db063416a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element name="MediaServiceLocation" ma:index="21" nillable="true" ma:displayName="Location" ma:descrip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e0db9fa-a93f-4b93-b3c0-c28435abbd5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514ecd7-c3b6-4e52-8579-66812f260e18}" ma:internalName="TaxCatchAll" ma:showField="CatchAllData" ma:web="2e0db9fa-a93f-4b93-b3c0-c28435abbd51">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TaxCatchAll xmlns="2e0db9fa-a93f-4b93-b3c0-c28435abbd51" xsi:nil="true"/>
    <lcf76f155ced4ddcb4097134ff3c332f xmlns="b46fa9c3-2956-4f24-b930-e3ef0bd7f78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DDC7034-DA79-4F8C-AC10-9711686FDA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6fa9c3-2956-4f24-b930-e3ef0bd7f78a"/>
    <ds:schemaRef ds:uri="2e0db9fa-a93f-4b93-b3c0-c28435abbd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956BB16-EFA5-47A8-9349-57A61C4BF5F7}">
  <ds:schemaRefs>
    <ds:schemaRef ds:uri="http://schemas.microsoft.com/sharepoint/v3/contenttype/forms"/>
  </ds:schemaRefs>
</ds:datastoreItem>
</file>

<file path=customXml/itemProps3.xml><?xml version="1.0" encoding="utf-8"?>
<ds:datastoreItem xmlns:ds="http://schemas.openxmlformats.org/officeDocument/2006/customXml" ds:itemID="{2EED64EC-414B-4E94-AB06-ACA654C944CC}">
  <ds:schemaRefs>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http://purl.org/dc/elements/1.1/"/>
    <ds:schemaRef ds:uri="6d108112-d5c9-4f7b-92bc-4de305ce17d6"/>
    <ds:schemaRef ds:uri="http://schemas.microsoft.com/office/2006/metadata/properties"/>
    <ds:schemaRef ds:uri="http://www.w3.org/XML/1998/namespace"/>
    <ds:schemaRef ds:uri="2e0db9fa-a93f-4b93-b3c0-c28435abbd51"/>
    <ds:schemaRef ds:uri="b46fa9c3-2956-4f24-b930-e3ef0bd7f78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5</vt:i4>
      </vt:variant>
    </vt:vector>
  </HeadingPairs>
  <TitlesOfParts>
    <vt:vector size="8" baseType="lpstr">
      <vt:lpstr>Projektinformation</vt:lpstr>
      <vt:lpstr>Maßnahmen</vt:lpstr>
      <vt:lpstr>Hinweise</vt:lpstr>
      <vt:lpstr>Gesamtbewertung</vt:lpstr>
      <vt:lpstr>Hinweise!Gewichtung</vt:lpstr>
      <vt:lpstr>Maßnahmen!Gewichtung</vt:lpstr>
      <vt:lpstr>Maßnahme</vt:lpstr>
      <vt:lpstr>Hinweise!Versionierung</vt:lpstr>
    </vt:vector>
  </TitlesOfParts>
  <Company>Deutsche Telekom MMS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Maßnahmenplan Software-Ergonomie für ZKT Zugkräfte Tool</dc:title>
  <dc:subject/>
  <dc:creator>Thomas Seeling &amp; André Meixner</dc:creator>
  <cp:lastModifiedBy>Büttner, Valentin</cp:lastModifiedBy>
  <cp:lastPrinted>2015-10-09T13:26:08Z</cp:lastPrinted>
  <dcterms:created xsi:type="dcterms:W3CDTF">2011-09-14T18:17:17Z</dcterms:created>
  <dcterms:modified xsi:type="dcterms:W3CDTF">2024-07-11T07:38:46Z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rstellt von">
    <vt:lpwstr>Thomas Seeling</vt:lpwstr>
  </property>
  <property fmtid="{D5CDD505-2E9C-101B-9397-08002B2CF9AE}" pid="3" name="Gegenstand">
    <vt:lpwstr>ZKT Zugkräfte Tool</vt:lpwstr>
  </property>
  <property fmtid="{D5CDD505-2E9C-101B-9397-08002B2CF9AE}" pid="4" name="Anwendungsversion">
    <vt:lpwstr>1.0</vt:lpwstr>
  </property>
  <property fmtid="{D5CDD505-2E9C-101B-9397-08002B2CF9AE}" pid="5" name="Bericht">
    <vt:lpwstr>Statusdokument Software-Ergonomie_ZKT Zugkräfte Tool_v1.0.docx</vt:lpwstr>
  </property>
  <property fmtid="{D5CDD505-2E9C-101B-9397-08002B2CF9AE}" pid="6" name="ContentTypeId">
    <vt:lpwstr>0x010100909FB526C5CF0C499A1B17A2275FABDB</vt:lpwstr>
  </property>
  <property fmtid="{D5CDD505-2E9C-101B-9397-08002B2CF9AE}" pid="7" name="Order">
    <vt:r8>786500</vt:r8>
  </property>
  <property fmtid="{D5CDD505-2E9C-101B-9397-08002B2CF9AE}" pid="8" name="_dlc_DocIdItemGuid">
    <vt:lpwstr>311619df-523b-42e0-9b07-bc3f59f17e3e</vt:lpwstr>
  </property>
</Properties>
</file>