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U12" i="1" l="1"/>
  <c r="U13" i="1"/>
  <c r="U14" i="1"/>
  <c r="U15" i="1"/>
  <c r="U16" i="1"/>
  <c r="U17" i="1"/>
  <c r="U11" i="1"/>
  <c r="C11" i="1"/>
  <c r="B8" i="1"/>
  <c r="U9" i="1"/>
  <c r="V9" i="1"/>
  <c r="T9" i="1"/>
  <c r="U8" i="1"/>
  <c r="V8" i="1"/>
  <c r="U7" i="1"/>
  <c r="T8" i="1"/>
  <c r="T7" i="1"/>
  <c r="O12" i="1"/>
  <c r="O13" i="1"/>
  <c r="O14" i="1"/>
  <c r="O11" i="1"/>
  <c r="I12" i="1"/>
  <c r="I13" i="1"/>
  <c r="I14" i="1"/>
  <c r="I11" i="1"/>
  <c r="O8" i="1"/>
  <c r="P8" i="1"/>
  <c r="P7" i="1"/>
  <c r="O7" i="1"/>
  <c r="O15" i="1" s="1"/>
  <c r="N8" i="1"/>
  <c r="O16" i="1" s="1"/>
  <c r="N7" i="1"/>
  <c r="J7" i="1"/>
  <c r="J8" i="1"/>
  <c r="I16" i="1" s="1"/>
  <c r="I8" i="1"/>
  <c r="H8" i="1"/>
  <c r="H7" i="1"/>
  <c r="I15" i="1" s="1"/>
  <c r="I7" i="1"/>
  <c r="C6" i="1"/>
  <c r="D6" i="1"/>
  <c r="C14" i="1" s="1"/>
  <c r="B7" i="1"/>
  <c r="C15" i="1" s="1"/>
  <c r="C13" i="1"/>
  <c r="D7" i="1"/>
  <c r="C7" i="1"/>
  <c r="C5" i="1"/>
  <c r="C12" i="1"/>
</calcChain>
</file>

<file path=xl/sharedStrings.xml><?xml version="1.0" encoding="utf-8"?>
<sst xmlns="http://schemas.openxmlformats.org/spreadsheetml/2006/main" count="16" uniqueCount="7">
  <si>
    <t>размер</t>
  </si>
  <si>
    <t>перестановки</t>
  </si>
  <si>
    <t>сравнения</t>
  </si>
  <si>
    <t>Хоара:</t>
  </si>
  <si>
    <t>Сортировка слиянием:</t>
  </si>
  <si>
    <t>выбороми:</t>
  </si>
  <si>
    <t>Поразрядная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</si>
</sst>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topLeftCell="C1" workbookViewId="0">
      <selection activeCell="O13" sqref="O13"/>
    </sheetView>
  </sheetViews>
  <sheetFormatPr defaultRowHeight="15" x14ac:dyDescent="0.25"/>
  <cols>
    <col min="3" max="3" width="12" bestFit="1" customWidth="1"/>
    <col min="10" max="10" width="11" bestFit="1" customWidth="1"/>
    <col min="20" max="22" width="10" bestFit="1" customWidth="1"/>
  </cols>
  <sheetData>
    <row r="1" spans="1:22" x14ac:dyDescent="0.25">
      <c r="A1" t="s">
        <v>5</v>
      </c>
      <c r="B1" t="s">
        <v>0</v>
      </c>
      <c r="C1" t="s">
        <v>2</v>
      </c>
      <c r="D1" t="s">
        <v>1</v>
      </c>
      <c r="G1" t="s">
        <v>3</v>
      </c>
      <c r="H1" t="s">
        <v>0</v>
      </c>
      <c r="I1" t="s">
        <v>2</v>
      </c>
      <c r="J1" t="s">
        <v>1</v>
      </c>
      <c r="L1" t="s">
        <v>4</v>
      </c>
      <c r="N1" t="s">
        <v>0</v>
      </c>
      <c r="O1" t="s">
        <v>2</v>
      </c>
      <c r="P1" t="s">
        <v>1</v>
      </c>
      <c r="S1" t="s">
        <v>6</v>
      </c>
      <c r="T1" t="s">
        <v>0</v>
      </c>
      <c r="U1" t="s">
        <v>2</v>
      </c>
      <c r="V1" t="s">
        <v>1</v>
      </c>
    </row>
    <row r="2" spans="1:22" x14ac:dyDescent="0.25">
      <c r="B2">
        <v>10</v>
      </c>
      <c r="C2">
        <v>108</v>
      </c>
      <c r="D2">
        <v>18</v>
      </c>
      <c r="H2">
        <v>10</v>
      </c>
      <c r="I2">
        <v>48</v>
      </c>
      <c r="J2">
        <v>16</v>
      </c>
      <c r="N2">
        <v>10</v>
      </c>
      <c r="O2">
        <v>91</v>
      </c>
      <c r="P2">
        <v>68</v>
      </c>
      <c r="T2">
        <v>10</v>
      </c>
      <c r="U2">
        <v>2654</v>
      </c>
      <c r="V2">
        <v>56</v>
      </c>
    </row>
    <row r="3" spans="1:22" x14ac:dyDescent="0.25">
      <c r="B3">
        <v>100</v>
      </c>
      <c r="C3">
        <v>10098</v>
      </c>
      <c r="D3">
        <v>198</v>
      </c>
      <c r="H3">
        <v>100</v>
      </c>
      <c r="I3">
        <v>1058</v>
      </c>
      <c r="J3">
        <v>326</v>
      </c>
      <c r="N3">
        <v>100</v>
      </c>
      <c r="O3">
        <v>1876</v>
      </c>
      <c r="P3">
        <v>1344</v>
      </c>
      <c r="T3">
        <v>100</v>
      </c>
      <c r="U3">
        <v>2986</v>
      </c>
      <c r="V3">
        <v>550</v>
      </c>
    </row>
    <row r="4" spans="1:22" x14ac:dyDescent="0.25">
      <c r="B4">
        <v>500</v>
      </c>
      <c r="C4">
        <v>250500</v>
      </c>
      <c r="D4">
        <v>998</v>
      </c>
      <c r="H4">
        <v>500</v>
      </c>
      <c r="I4">
        <v>7723</v>
      </c>
      <c r="J4">
        <v>2162</v>
      </c>
      <c r="N4">
        <v>500</v>
      </c>
      <c r="O4">
        <v>12827</v>
      </c>
      <c r="P4">
        <v>8976</v>
      </c>
      <c r="T4">
        <v>500</v>
      </c>
      <c r="U4">
        <v>6700</v>
      </c>
      <c r="V4">
        <v>2758</v>
      </c>
    </row>
    <row r="5" spans="1:22" x14ac:dyDescent="0.25">
      <c r="B5">
        <v>1000</v>
      </c>
      <c r="C5">
        <f>10^6</f>
        <v>1000000</v>
      </c>
      <c r="D5">
        <v>2000</v>
      </c>
      <c r="H5">
        <v>1000</v>
      </c>
      <c r="I5">
        <v>16374</v>
      </c>
      <c r="J5">
        <v>4726</v>
      </c>
      <c r="N5">
        <v>1000</v>
      </c>
      <c r="O5">
        <v>28667</v>
      </c>
      <c r="P5">
        <v>19952</v>
      </c>
      <c r="T5">
        <v>1000</v>
      </c>
      <c r="U5">
        <v>11317</v>
      </c>
      <c r="V5">
        <v>5518</v>
      </c>
    </row>
    <row r="6" spans="1:22" x14ac:dyDescent="0.25">
      <c r="B6">
        <v>10000</v>
      </c>
      <c r="C6">
        <f>10^8</f>
        <v>100000000</v>
      </c>
      <c r="D6">
        <f>2*10^4</f>
        <v>20000</v>
      </c>
      <c r="H6">
        <v>10000</v>
      </c>
      <c r="I6">
        <v>227900</v>
      </c>
      <c r="J6">
        <v>63306</v>
      </c>
      <c r="N6">
        <v>10000</v>
      </c>
      <c r="O6">
        <v>387726</v>
      </c>
      <c r="P6">
        <v>267232</v>
      </c>
      <c r="T6">
        <v>10000</v>
      </c>
      <c r="U6">
        <v>94670</v>
      </c>
      <c r="V6">
        <v>55000</v>
      </c>
    </row>
    <row r="7" spans="1:22" x14ac:dyDescent="0.25">
      <c r="B7">
        <f>10^5</f>
        <v>100000</v>
      </c>
      <c r="C7">
        <f>10*10^9</f>
        <v>10000000000</v>
      </c>
      <c r="D7">
        <f>2*10^5</f>
        <v>200000</v>
      </c>
      <c r="H7">
        <f>10^5</f>
        <v>100000</v>
      </c>
      <c r="I7">
        <f>3.13*10^6</f>
        <v>3130000</v>
      </c>
      <c r="J7">
        <f>7.84*10^5</f>
        <v>784000</v>
      </c>
      <c r="N7">
        <f>10^5</f>
        <v>100000</v>
      </c>
      <c r="O7">
        <f>4.87*10^6</f>
        <v>4870000</v>
      </c>
      <c r="P7">
        <f>3.33*10^6</f>
        <v>3330000</v>
      </c>
      <c r="T7">
        <f>10^5</f>
        <v>100000</v>
      </c>
      <c r="U7">
        <f>0.927*10^6</f>
        <v>927000</v>
      </c>
      <c r="V7">
        <v>550000</v>
      </c>
    </row>
    <row r="8" spans="1:22" x14ac:dyDescent="0.25">
      <c r="B8">
        <f>10^6</f>
        <v>1000000</v>
      </c>
      <c r="H8" s="1">
        <f>10^6</f>
        <v>1000000</v>
      </c>
      <c r="I8">
        <f>59.5*10^6</f>
        <v>59500000</v>
      </c>
      <c r="J8">
        <f>8.9*10^6</f>
        <v>8900000</v>
      </c>
      <c r="N8">
        <f>10^6</f>
        <v>1000000</v>
      </c>
      <c r="O8">
        <f>58.5*10^6</f>
        <v>58500000</v>
      </c>
      <c r="P8">
        <f>39.9*10^6</f>
        <v>39900000</v>
      </c>
      <c r="T8">
        <f>10^6</f>
        <v>1000000</v>
      </c>
      <c r="U8">
        <f>9.9252*10^6</f>
        <v>9925200</v>
      </c>
      <c r="V8">
        <f>5.5*10^6</f>
        <v>5500000</v>
      </c>
    </row>
    <row r="9" spans="1:22" x14ac:dyDescent="0.25">
      <c r="T9">
        <f>10^8</f>
        <v>100000000</v>
      </c>
      <c r="U9">
        <f>925*10^6</f>
        <v>925000000</v>
      </c>
      <c r="V9">
        <f>550*10^6</f>
        <v>550000000</v>
      </c>
    </row>
    <row r="11" spans="1:22" x14ac:dyDescent="0.25">
      <c r="C11">
        <f>((C$2+D$2)*(B3/B$2)*(B3/B$2))/(C3+D3)</f>
        <v>1.2237762237762237</v>
      </c>
      <c r="I11">
        <f>((I$2+J$2)*(H3/H$2)*LOG(H3/H$2,EXP(1)))/(I3+J3)</f>
        <v>1.0647792337544721</v>
      </c>
      <c r="O11">
        <f>((O$2+P$2)*(N3/N$2)*LOG(N3/N$2,EXP(1)))/(O3+P3)</f>
        <v>1.1369907757330848</v>
      </c>
      <c r="U11">
        <f>((U$2+V$2)*(T3/T$2))/(U3+V3)</f>
        <v>7.6640271493212673</v>
      </c>
    </row>
    <row r="12" spans="1:22" x14ac:dyDescent="0.25">
      <c r="C12">
        <f>((C$2+D$2)*(B4/B$2)*(B4/B$2))/(C4+D4)</f>
        <v>1.2524950496624228</v>
      </c>
      <c r="I12">
        <f t="shared" ref="I12:I14" si="0">((I$2+J$2)*(H4/H$2)*LOG(H4/H$2,EXP(1)))/(I4+J4)</f>
        <v>1.2664110892635374</v>
      </c>
      <c r="O12">
        <f t="shared" ref="O12:O16" si="1">((O$2+P$2)*(N4/N$2)*LOG(N4/N$2,EXP(1)))/(O4+P4)</f>
        <v>1.4264359442807761</v>
      </c>
      <c r="U12">
        <f t="shared" ref="U12:U17" si="2">((U$2+V$2)*(T4/T$2))/(U4+V4)</f>
        <v>14.326496087967858</v>
      </c>
    </row>
    <row r="13" spans="1:22" x14ac:dyDescent="0.25">
      <c r="C13">
        <f t="shared" ref="C13:C16" si="3">((C$2+D$2)*(B5/B$2)*(B5/B$2))/(C5+D5)</f>
        <v>1.2574850299401197</v>
      </c>
      <c r="I13">
        <f t="shared" si="0"/>
        <v>1.3968288715793264</v>
      </c>
      <c r="O13">
        <f t="shared" si="1"/>
        <v>1.5060409707565081</v>
      </c>
      <c r="U13">
        <f t="shared" si="2"/>
        <v>16.097416097416097</v>
      </c>
    </row>
    <row r="14" spans="1:22" x14ac:dyDescent="0.25">
      <c r="C14">
        <f t="shared" si="3"/>
        <v>1.2597480503899221</v>
      </c>
      <c r="I14">
        <f t="shared" si="0"/>
        <v>1.5181566927015815</v>
      </c>
      <c r="O14">
        <f t="shared" si="1"/>
        <v>1.676951940976612</v>
      </c>
      <c r="U14">
        <f t="shared" si="2"/>
        <v>18.106500968798024</v>
      </c>
    </row>
    <row r="15" spans="1:22" x14ac:dyDescent="0.25">
      <c r="C15">
        <f>((C$2+D$2)*(B7/B$2)*(B7/B$2))/(C7+D7)</f>
        <v>1.2599748005039899</v>
      </c>
      <c r="I15">
        <f>((I$2+J$2)*(H7/H$2)*LOG(H7/H$2,EXP(1)))/(I7+J7)</f>
        <v>1.5060341947022884</v>
      </c>
      <c r="O15">
        <f t="shared" si="1"/>
        <v>1.7859074623709916</v>
      </c>
      <c r="U15">
        <f t="shared" si="2"/>
        <v>18.348002708192283</v>
      </c>
    </row>
    <row r="16" spans="1:22" x14ac:dyDescent="0.25">
      <c r="I16">
        <f>((I$2+J$2)*(H8/H$2)*LOG(H8/H$2,EXP(1)))/(I8+J8)</f>
        <v>1.0772327920439981</v>
      </c>
      <c r="O16">
        <f t="shared" si="1"/>
        <v>1.8603202733031161</v>
      </c>
      <c r="U16">
        <f t="shared" si="2"/>
        <v>17.568653891035449</v>
      </c>
    </row>
    <row r="17" spans="21:21" x14ac:dyDescent="0.25">
      <c r="U17">
        <f t="shared" si="2"/>
        <v>18.372881355932204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2020-12-25T18:18:17Z</dcterms:modified>
</cp:coreProperties>
</file>