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w\Downloads\BattleTech\Campain\"/>
    </mc:Choice>
  </mc:AlternateContent>
  <xr:revisionPtr revIDLastSave="0" documentId="13_ncr:1_{EF860133-CC87-4E0E-857C-5D1F36060855}" xr6:coauthVersionLast="47" xr6:coauthVersionMax="47" xr10:uidLastSave="{00000000-0000-0000-0000-000000000000}"/>
  <bookViews>
    <workbookView xWindow="-108" yWindow="-108" windowWidth="23256" windowHeight="12576" activeTab="1" xr2:uid="{9F314F98-F329-4BB5-98FB-84C7747884C8}"/>
  </bookViews>
  <sheets>
    <sheet name="Rules" sheetId="4" r:id="rId1"/>
    <sheet name="AnRigaer" sheetId="2" r:id="rId2"/>
    <sheet name="Cyber" sheetId="3" r:id="rId3"/>
    <sheet name="Shabl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8" i="3" l="1"/>
  <c r="D188" i="3"/>
  <c r="C188" i="3"/>
  <c r="D162" i="3"/>
  <c r="C169" i="3" s="1"/>
  <c r="C162" i="3"/>
  <c r="C172" i="3" s="1"/>
  <c r="C152" i="3"/>
  <c r="C150" i="3"/>
  <c r="C149" i="3"/>
  <c r="C148" i="3"/>
  <c r="C145" i="3"/>
  <c r="C144" i="3"/>
  <c r="C140" i="3"/>
  <c r="C133" i="3" s="1"/>
  <c r="C139" i="3"/>
  <c r="C138" i="3"/>
  <c r="D136" i="3"/>
  <c r="C147" i="3" s="1"/>
  <c r="C136" i="3"/>
  <c r="C146" i="3" s="1"/>
  <c r="C125" i="3"/>
  <c r="C124" i="3"/>
  <c r="C123" i="3"/>
  <c r="C119" i="3"/>
  <c r="C117" i="3"/>
  <c r="C114" i="3"/>
  <c r="C113" i="3"/>
  <c r="D110" i="3"/>
  <c r="C110" i="3"/>
  <c r="C122" i="3" s="1"/>
  <c r="C99" i="3"/>
  <c r="C98" i="3"/>
  <c r="C91" i="3"/>
  <c r="C88" i="3"/>
  <c r="D84" i="3"/>
  <c r="C84" i="3"/>
  <c r="C97" i="3" s="1"/>
  <c r="C74" i="3"/>
  <c r="C73" i="3"/>
  <c r="C67" i="3"/>
  <c r="C66" i="3"/>
  <c r="C65" i="3"/>
  <c r="D58" i="3"/>
  <c r="C72" i="3" s="1"/>
  <c r="C58" i="3"/>
  <c r="C68" i="3" s="1"/>
  <c r="C48" i="3"/>
  <c r="C41" i="3"/>
  <c r="C40" i="3"/>
  <c r="D32" i="3"/>
  <c r="C32" i="3"/>
  <c r="C47" i="3" s="1"/>
  <c r="C15" i="3"/>
  <c r="D6" i="3"/>
  <c r="C6" i="3"/>
  <c r="C22" i="3" s="1"/>
  <c r="D188" i="2"/>
  <c r="C188" i="2"/>
  <c r="D162" i="2"/>
  <c r="C162" i="2"/>
  <c r="C177" i="2" s="1"/>
  <c r="D136" i="2"/>
  <c r="C136" i="2"/>
  <c r="D110" i="2"/>
  <c r="C110" i="2"/>
  <c r="D84" i="2"/>
  <c r="C84" i="2"/>
  <c r="C92" i="2" s="1"/>
  <c r="D58" i="2"/>
  <c r="C58" i="2"/>
  <c r="C70" i="2" s="1"/>
  <c r="D32" i="2"/>
  <c r="C32" i="2"/>
  <c r="D6" i="2"/>
  <c r="C6" i="2"/>
  <c r="C20" i="2" s="1"/>
  <c r="C6" i="1"/>
  <c r="B6" i="1"/>
  <c r="C16" i="3" l="1"/>
  <c r="C164" i="3"/>
  <c r="C199" i="3"/>
  <c r="C42" i="3"/>
  <c r="C76" i="3"/>
  <c r="C92" i="3"/>
  <c r="C102" i="3" s="1"/>
  <c r="C100" i="3"/>
  <c r="C165" i="3"/>
  <c r="C175" i="3"/>
  <c r="C190" i="3"/>
  <c r="C200" i="3"/>
  <c r="C8" i="3"/>
  <c r="C18" i="3"/>
  <c r="C43" i="3"/>
  <c r="C93" i="3"/>
  <c r="C118" i="3"/>
  <c r="C126" i="3"/>
  <c r="C143" i="3"/>
  <c r="C151" i="3"/>
  <c r="C166" i="3"/>
  <c r="C159" i="3" s="1"/>
  <c r="C176" i="3"/>
  <c r="C191" i="3"/>
  <c r="C201" i="3"/>
  <c r="C17" i="3"/>
  <c r="C34" i="3"/>
  <c r="C69" i="3"/>
  <c r="C170" i="3"/>
  <c r="C180" i="3" s="1"/>
  <c r="C178" i="3"/>
  <c r="C195" i="3"/>
  <c r="C206" i="3" s="1"/>
  <c r="C203" i="3"/>
  <c r="C173" i="3"/>
  <c r="C174" i="3"/>
  <c r="C19" i="3"/>
  <c r="C94" i="3"/>
  <c r="C177" i="3"/>
  <c r="C202" i="3"/>
  <c r="C20" i="3"/>
  <c r="C45" i="3"/>
  <c r="C60" i="3"/>
  <c r="C120" i="3"/>
  <c r="C13" i="3"/>
  <c r="C21" i="3"/>
  <c r="C36" i="3"/>
  <c r="C29" i="3" s="1"/>
  <c r="C46" i="3"/>
  <c r="C61" i="3"/>
  <c r="C71" i="3"/>
  <c r="C86" i="3"/>
  <c r="C96" i="3"/>
  <c r="C121" i="3"/>
  <c r="C171" i="3"/>
  <c r="C196" i="3"/>
  <c r="C204" i="3"/>
  <c r="C9" i="3"/>
  <c r="C44" i="3"/>
  <c r="C192" i="3"/>
  <c r="C185" i="3" s="1"/>
  <c r="C10" i="3"/>
  <c r="C35" i="3"/>
  <c r="C70" i="3"/>
  <c r="C95" i="3"/>
  <c r="C14" i="3"/>
  <c r="C39" i="3"/>
  <c r="C62" i="3"/>
  <c r="C87" i="3"/>
  <c r="C81" i="3" s="1"/>
  <c r="C112" i="3"/>
  <c r="C107" i="3" s="1"/>
  <c r="C197" i="3"/>
  <c r="C204" i="2"/>
  <c r="C144" i="2"/>
  <c r="C93" i="2"/>
  <c r="C100" i="2"/>
  <c r="C164" i="2"/>
  <c r="C126" i="2"/>
  <c r="C178" i="2"/>
  <c r="C199" i="2"/>
  <c r="C197" i="2"/>
  <c r="C191" i="2"/>
  <c r="C201" i="2"/>
  <c r="C198" i="2"/>
  <c r="C190" i="2"/>
  <c r="C192" i="2"/>
  <c r="C202" i="2"/>
  <c r="C200" i="2"/>
  <c r="C195" i="2"/>
  <c r="C203" i="2"/>
  <c r="C196" i="2"/>
  <c r="C173" i="2"/>
  <c r="C170" i="2"/>
  <c r="C171" i="2"/>
  <c r="C172" i="2"/>
  <c r="C165" i="2"/>
  <c r="C175" i="2"/>
  <c r="C176" i="2"/>
  <c r="C174" i="2"/>
  <c r="C166" i="2"/>
  <c r="C169" i="2"/>
  <c r="C147" i="2"/>
  <c r="C152" i="2"/>
  <c r="C145" i="2"/>
  <c r="C138" i="2"/>
  <c r="C139" i="2"/>
  <c r="C140" i="2"/>
  <c r="C150" i="2"/>
  <c r="C146" i="2"/>
  <c r="C148" i="2"/>
  <c r="C149" i="2"/>
  <c r="C143" i="2"/>
  <c r="C151" i="2"/>
  <c r="C119" i="2"/>
  <c r="C121" i="2"/>
  <c r="C112" i="2"/>
  <c r="C122" i="2"/>
  <c r="C113" i="2"/>
  <c r="C114" i="2"/>
  <c r="C124" i="2"/>
  <c r="C120" i="2"/>
  <c r="C117" i="2"/>
  <c r="C125" i="2"/>
  <c r="C123" i="2"/>
  <c r="C118" i="2"/>
  <c r="C95" i="2"/>
  <c r="C97" i="2"/>
  <c r="C98" i="2"/>
  <c r="C94" i="2"/>
  <c r="C86" i="2"/>
  <c r="C96" i="2"/>
  <c r="C87" i="2"/>
  <c r="C88" i="2"/>
  <c r="C91" i="2"/>
  <c r="C99" i="2"/>
  <c r="C69" i="2"/>
  <c r="C67" i="2"/>
  <c r="C60" i="2"/>
  <c r="C71" i="2"/>
  <c r="C73" i="2"/>
  <c r="C68" i="2"/>
  <c r="C61" i="2"/>
  <c r="C62" i="2"/>
  <c r="C72" i="2"/>
  <c r="C65" i="2"/>
  <c r="C66" i="2"/>
  <c r="C74" i="2"/>
  <c r="C43" i="2"/>
  <c r="C45" i="2"/>
  <c r="C42" i="2"/>
  <c r="C44" i="2"/>
  <c r="C35" i="2"/>
  <c r="C36" i="2"/>
  <c r="C46" i="2"/>
  <c r="C47" i="2"/>
  <c r="C34" i="2"/>
  <c r="C39" i="2"/>
  <c r="C40" i="2"/>
  <c r="C48" i="2"/>
  <c r="C41" i="2"/>
  <c r="C14" i="2"/>
  <c r="C15" i="2"/>
  <c r="C13" i="2"/>
  <c r="C21" i="2"/>
  <c r="C22" i="2"/>
  <c r="C17" i="2"/>
  <c r="C18" i="2"/>
  <c r="C16" i="2"/>
  <c r="C8" i="2"/>
  <c r="C9" i="2"/>
  <c r="C19" i="2"/>
  <c r="C10" i="2"/>
  <c r="B14" i="1"/>
  <c r="B21" i="1"/>
  <c r="B10" i="1"/>
  <c r="B20" i="1"/>
  <c r="B17" i="1"/>
  <c r="B15" i="1"/>
  <c r="B22" i="1"/>
  <c r="B13" i="1"/>
  <c r="B9" i="1"/>
  <c r="B16" i="1"/>
  <c r="B19" i="1"/>
  <c r="B8" i="1"/>
  <c r="B18" i="1"/>
  <c r="C154" i="3" l="1"/>
  <c r="C3" i="3"/>
  <c r="C24" i="3"/>
  <c r="C128" i="3"/>
  <c r="C55" i="3"/>
  <c r="C50" i="3"/>
  <c r="C24" i="2"/>
  <c r="C102" i="2"/>
  <c r="C3" i="2"/>
  <c r="C128" i="2"/>
  <c r="C206" i="2"/>
  <c r="C76" i="2"/>
  <c r="C55" i="2"/>
  <c r="C154" i="2"/>
  <c r="C50" i="2"/>
  <c r="C81" i="2"/>
  <c r="C180" i="2"/>
  <c r="C159" i="2"/>
  <c r="C29" i="2"/>
  <c r="C185" i="2"/>
  <c r="C133" i="2"/>
  <c r="C107" i="2"/>
  <c r="B24" i="1"/>
  <c r="B3" i="1"/>
</calcChain>
</file>

<file path=xl/sharedStrings.xml><?xml version="1.0" encoding="utf-8"?>
<sst xmlns="http://schemas.openxmlformats.org/spreadsheetml/2006/main" count="815" uniqueCount="140">
  <si>
    <t>Pilot name</t>
  </si>
  <si>
    <t>Piloting</t>
  </si>
  <si>
    <t>Gunnery</t>
  </si>
  <si>
    <t>Avilable Mech's</t>
  </si>
  <si>
    <t>Light</t>
  </si>
  <si>
    <t>Pilot Battle Value</t>
  </si>
  <si>
    <t>Atack of secondary target</t>
  </si>
  <si>
    <t>Indirect fire without penalty</t>
  </si>
  <si>
    <t>Aimed shot</t>
  </si>
  <si>
    <t>Atack of secondary target without penalty</t>
  </si>
  <si>
    <t>Stable position</t>
  </si>
  <si>
    <t>При уроне более 20 не проходит проверку на пилотирование</t>
  </si>
  <si>
    <t>Атака второй цели без штрафа</t>
  </si>
  <si>
    <t>Defence position</t>
  </si>
  <si>
    <t>Атака непрямой наводкой без штрафа</t>
  </si>
  <si>
    <t>Pilot rank</t>
  </si>
  <si>
    <t>Active</t>
  </si>
  <si>
    <t>Passive</t>
  </si>
  <si>
    <t>Focus fire</t>
  </si>
  <si>
    <t xml:space="preserve">Атака второй цели </t>
  </si>
  <si>
    <t>Защитная стойка</t>
  </si>
  <si>
    <t>Сосредоточенный огонь</t>
  </si>
  <si>
    <t>Pilot skills</t>
  </si>
  <si>
    <t>Штраф к стрельбе +2</t>
  </si>
  <si>
    <t>Штраф к нагреву +5</t>
  </si>
  <si>
    <t>Ability</t>
  </si>
  <si>
    <t>Avilable Ability</t>
  </si>
  <si>
    <t>Combat Status</t>
  </si>
  <si>
    <t>Comment</t>
  </si>
  <si>
    <t>Устойчивое положение</t>
  </si>
  <si>
    <t>Прицельный выстрел одним оружием в выбранную локацию</t>
  </si>
  <si>
    <t>Soft turn</t>
  </si>
  <si>
    <t>Плавный поворот</t>
  </si>
  <si>
    <t>Бесплатный поторот для мехов классов Heavy и Assault</t>
  </si>
  <si>
    <t>Recon Master</t>
  </si>
  <si>
    <t>Гений разведки</t>
  </si>
  <si>
    <t>Цель подсвеченная ЛЦУ получает -3 к уклонению для непрямой наводки (LRM) и -1 для прямой наводки (SRM), только для Light и Medium</t>
  </si>
  <si>
    <t>Сlosely-grouped fire</t>
  </si>
  <si>
    <t>Кучная стрельба</t>
  </si>
  <si>
    <t>Один раз за бой</t>
  </si>
  <si>
    <t>Штраф к стрельбе 0</t>
  </si>
  <si>
    <t>Штраф к стрельбе непрямой наводкой 0</t>
  </si>
  <si>
    <t>Бонус кучности для ракет и снарядов +2</t>
  </si>
  <si>
    <t>Penalty/Bonus</t>
  </si>
  <si>
    <t>Dow Jones</t>
  </si>
  <si>
    <t>Pilot Status</t>
  </si>
  <si>
    <t>Кампания состоит из серии боёв</t>
  </si>
  <si>
    <t>1 бой в неделю</t>
  </si>
  <si>
    <t>Условия победы</t>
  </si>
  <si>
    <t>Mech's</t>
  </si>
  <si>
    <t>Правила</t>
  </si>
  <si>
    <t>Комментарий</t>
  </si>
  <si>
    <t>Общие</t>
  </si>
  <si>
    <t>Пилоты</t>
  </si>
  <si>
    <t>Навыки</t>
  </si>
  <si>
    <t>Статус пилота</t>
  </si>
  <si>
    <t>Ранг</t>
  </si>
  <si>
    <t>Готов/Поврежден/Уничтожен</t>
  </si>
  <si>
    <t>Игрок выигравший инициативу делает заявку на Меха. В случае большей суммы на кубиках, игрок получает заявленного Меха.</t>
  </si>
  <si>
    <t>В каждый бой можно набрать доступных Мехов и пилотов</t>
  </si>
  <si>
    <t>Отсутствие у соперника боеготовых Мехов и/или пилотов</t>
  </si>
  <si>
    <t>Распределение Мехов</t>
  </si>
  <si>
    <t>Статус Мехов</t>
  </si>
  <si>
    <t>При потере Меха в бою с вероятностью 30% он будет уничтожен и недоступен до конца кампании</t>
  </si>
  <si>
    <t>В начале кампании игроки получают по 8 пилотов</t>
  </si>
  <si>
    <t>В ходе кампании можно нанимать пилотов за трофеи</t>
  </si>
  <si>
    <t>Не выше 12 по сумме навыков</t>
  </si>
  <si>
    <t>Каждый пилот имеет ранг, зависящий от суммы навыков</t>
  </si>
  <si>
    <t>Ранг определяет доступность Мехов определенного класса</t>
  </si>
  <si>
    <t>Навыки пилота меняются каждый бой</t>
  </si>
  <si>
    <t>Ready</t>
  </si>
  <si>
    <t>Готов (Ready) - пилот может участвовать в бою</t>
  </si>
  <si>
    <t>2-4 на кубиках</t>
  </si>
  <si>
    <t>5-12 на кубиках</t>
  </si>
  <si>
    <t>Погиб (Dead) - пилот выбывает до конца кампании</t>
  </si>
  <si>
    <t>не более 3</t>
  </si>
  <si>
    <t>Гибель пилота</t>
  </si>
  <si>
    <t>В случае, если пилот получил более 3 пунктов ранений, он может погибнуть с вероятностью 30%</t>
  </si>
  <si>
    <t>Трофеи</t>
  </si>
  <si>
    <t>Получение трофеев</t>
  </si>
  <si>
    <t>В случае получения 12 пунктов ранений пилот погибает по умолчанию</t>
  </si>
  <si>
    <t>В случае победы в бою, за каждого уничтоженного меха игрок получает 1 единицу трофеев</t>
  </si>
  <si>
    <t>Назначение трофеев</t>
  </si>
  <si>
    <t>Сборка Мехов</t>
  </si>
  <si>
    <t>Улучшение снабжения</t>
  </si>
  <si>
    <t>Готов/Ранен/Погиб/Пленен</t>
  </si>
  <si>
    <t>6 ед., недоступен 2 боя</t>
  </si>
  <si>
    <t>Поврежденного меха можно отремонтировать</t>
  </si>
  <si>
    <t>Уничтоженного меха можно вернуть в строй</t>
  </si>
  <si>
    <t>1 ед. за каждую потерянную часть, недоступен 1 бой</t>
  </si>
  <si>
    <t>Покупка пилотов</t>
  </si>
  <si>
    <t>Выкуп пилотов из плена</t>
  </si>
  <si>
    <t>Ранен (Injured) - пилот недоступен то количество боёв, сколько пунктов ранений он получил в предыдущем бою.</t>
  </si>
  <si>
    <t>Стрельба</t>
  </si>
  <si>
    <t>+0,2 за бой + 0,3 за каждого пораженного Меха + 0,2 за победу в бою</t>
  </si>
  <si>
    <t>+0,2 за бой + 0,2 за победу в бою</t>
  </si>
  <si>
    <t>Пилотирование</t>
  </si>
  <si>
    <t>Пленен (Captured) - пилот находится в плену у соперника</t>
  </si>
  <si>
    <t>2-6 на кубиках</t>
  </si>
  <si>
    <t>Попавший в плен пилот может быть выкуплен за трофеи</t>
  </si>
  <si>
    <t>1 ед. за каждую единицу навыка, но не более 4.</t>
  </si>
  <si>
    <t>1 ед. за каждую единицу навыка</t>
  </si>
  <si>
    <t>С вероятностью 70% он будет поврежден и недоступен на 2 боя</t>
  </si>
  <si>
    <t>2/4/8 ед., бонус получения навыков 0,1/0,2/0,3 за бой, стрельба и пилотирование улучшаются отдельно</t>
  </si>
  <si>
    <t>Ускорение роста навыков (тренажёры)</t>
  </si>
  <si>
    <t>Все стартовые Мехи делятся на пары по тоннажу. Возможность делать заявку на Меха определяется инициативой.</t>
  </si>
  <si>
    <t>Покупка Мехов</t>
  </si>
  <si>
    <t>1 ед. за 10 тонн массы, масса округляется в большую сторону</t>
  </si>
  <si>
    <t>Статус: Avilable/Ready</t>
  </si>
  <si>
    <t>Модернизация Мехов</t>
  </si>
  <si>
    <t>Смена модификации шасси</t>
  </si>
  <si>
    <t>1 ед.</t>
  </si>
  <si>
    <t>Не участвует в фазе стрельбы. урон от каждой атаки -1</t>
  </si>
  <si>
    <t>Pilot</t>
  </si>
  <si>
    <t>Mech</t>
  </si>
  <si>
    <t>Chassis</t>
  </si>
  <si>
    <t>Model</t>
  </si>
  <si>
    <t>Status</t>
  </si>
  <si>
    <t>Raven</t>
  </si>
  <si>
    <t>Battle value</t>
  </si>
  <si>
    <t>RVN-1X</t>
  </si>
  <si>
    <t>1.</t>
  </si>
  <si>
    <t>2.</t>
  </si>
  <si>
    <t>3.</t>
  </si>
  <si>
    <t>4.</t>
  </si>
  <si>
    <t>5.</t>
  </si>
  <si>
    <t>6.</t>
  </si>
  <si>
    <t>7.</t>
  </si>
  <si>
    <t>8.</t>
  </si>
  <si>
    <t>Pilot Status menu</t>
  </si>
  <si>
    <t>Injured</t>
  </si>
  <si>
    <t>Dead</t>
  </si>
  <si>
    <t>Captured</t>
  </si>
  <si>
    <t>Column1</t>
  </si>
  <si>
    <t>Column2</t>
  </si>
  <si>
    <t>Mech Status Menu</t>
  </si>
  <si>
    <t>Avilable</t>
  </si>
  <si>
    <t>Repair</t>
  </si>
  <si>
    <t>Modified</t>
  </si>
  <si>
    <t>Destroyed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</si>
</sst>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5" borderId="0" xfId="0" applyFont="1" applyFill="1" applyAlignment="1">
      <alignment horizontal="right" vertical="center"/>
    </xf>
  </cellXfs>
  <cellStyles count="1">
    <cellStyle name="Normal" xfId="0" builtinId="0"/>
  </cellStyles>
  <dxfs count="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90D44-1C34-4A06-A230-B59CEA16D750}" name="Table1" displayName="Table1" ref="A27:B31" totalsRowShown="0" headerRowDxfId="3" dataDxfId="2">
  <autoFilter ref="A27:B31" xr:uid="{1AC90D44-1C34-4A06-A230-B59CEA16D750}"/>
  <tableColumns count="2">
    <tableColumn id="1" xr3:uid="{BEF2D4C1-DABF-4B01-96D1-F55A355677F4}" name="Column1" dataDxfId="1"/>
    <tableColumn id="2" xr3:uid="{B2162AA9-35BC-4361-B50E-B5AA60B9B7E7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8D7E-F377-497E-AA06-7B3EE8BD5C75}">
  <dimension ref="A1:D35"/>
  <sheetViews>
    <sheetView workbookViewId="0">
      <selection activeCell="B33" sqref="B33"/>
    </sheetView>
  </sheetViews>
  <sheetFormatPr defaultRowHeight="14.4" x14ac:dyDescent="0.3"/>
  <cols>
    <col min="1" max="1" width="52.44140625" style="1" bestFit="1" customWidth="1"/>
    <col min="2" max="2" width="31.5546875" style="7" customWidth="1"/>
    <col min="3" max="3" width="47.21875" style="7" customWidth="1"/>
    <col min="4" max="4" width="47.44140625" style="7" bestFit="1" customWidth="1"/>
  </cols>
  <sheetData>
    <row r="1" spans="1:4" x14ac:dyDescent="0.3">
      <c r="A1" s="5" t="s">
        <v>50</v>
      </c>
      <c r="B1" s="6" t="s">
        <v>51</v>
      </c>
    </row>
    <row r="2" spans="1:4" x14ac:dyDescent="0.3">
      <c r="A2" s="5" t="s">
        <v>52</v>
      </c>
      <c r="B2" s="6"/>
    </row>
    <row r="3" spans="1:4" x14ac:dyDescent="0.3">
      <c r="A3" s="1" t="s">
        <v>46</v>
      </c>
      <c r="B3" s="7" t="s">
        <v>47</v>
      </c>
    </row>
    <row r="4" spans="1:4" x14ac:dyDescent="0.3">
      <c r="A4" s="1" t="s">
        <v>59</v>
      </c>
      <c r="B4" s="7" t="s">
        <v>108</v>
      </c>
    </row>
    <row r="5" spans="1:4" ht="28.8" x14ac:dyDescent="0.3">
      <c r="A5" s="1" t="s">
        <v>48</v>
      </c>
      <c r="B5" s="7" t="s">
        <v>60</v>
      </c>
    </row>
    <row r="7" spans="1:4" x14ac:dyDescent="0.3">
      <c r="A7" s="5" t="s">
        <v>49</v>
      </c>
    </row>
    <row r="8" spans="1:4" ht="57.6" x14ac:dyDescent="0.3">
      <c r="A8" s="1" t="s">
        <v>61</v>
      </c>
      <c r="B8" s="7" t="s">
        <v>105</v>
      </c>
      <c r="C8" s="7" t="s">
        <v>58</v>
      </c>
    </row>
    <row r="9" spans="1:4" ht="28.8" x14ac:dyDescent="0.3">
      <c r="A9" s="1" t="s">
        <v>62</v>
      </c>
      <c r="B9" s="7" t="s">
        <v>57</v>
      </c>
      <c r="C9" s="7" t="s">
        <v>63</v>
      </c>
      <c r="D9" s="7" t="s">
        <v>72</v>
      </c>
    </row>
    <row r="10" spans="1:4" ht="28.8" x14ac:dyDescent="0.3">
      <c r="C10" s="7" t="s">
        <v>102</v>
      </c>
      <c r="D10" s="7" t="s">
        <v>73</v>
      </c>
    </row>
    <row r="12" spans="1:4" x14ac:dyDescent="0.3">
      <c r="A12" s="5" t="s">
        <v>53</v>
      </c>
    </row>
    <row r="13" spans="1:4" ht="28.8" x14ac:dyDescent="0.3">
      <c r="A13" s="5"/>
      <c r="B13" s="7" t="s">
        <v>64</v>
      </c>
    </row>
    <row r="14" spans="1:4" ht="28.8" x14ac:dyDescent="0.3">
      <c r="A14" s="5"/>
      <c r="B14" s="7" t="s">
        <v>65</v>
      </c>
      <c r="C14" s="7" t="s">
        <v>66</v>
      </c>
    </row>
    <row r="15" spans="1:4" ht="28.8" x14ac:dyDescent="0.3">
      <c r="A15" s="1" t="s">
        <v>56</v>
      </c>
      <c r="B15" s="7" t="s">
        <v>67</v>
      </c>
      <c r="C15" s="7" t="s">
        <v>68</v>
      </c>
    </row>
    <row r="16" spans="1:4" ht="28.8" x14ac:dyDescent="0.3">
      <c r="A16" s="1" t="s">
        <v>54</v>
      </c>
      <c r="B16" s="7" t="s">
        <v>69</v>
      </c>
      <c r="C16" s="7" t="s">
        <v>93</v>
      </c>
      <c r="D16" s="8" t="s">
        <v>94</v>
      </c>
    </row>
    <row r="17" spans="1:4" x14ac:dyDescent="0.3">
      <c r="C17" s="7" t="s">
        <v>96</v>
      </c>
      <c r="D17" s="8" t="s">
        <v>95</v>
      </c>
    </row>
    <row r="18" spans="1:4" x14ac:dyDescent="0.3">
      <c r="A18" s="1" t="s">
        <v>55</v>
      </c>
      <c r="B18" s="7" t="s">
        <v>85</v>
      </c>
      <c r="C18" s="7" t="s">
        <v>71</v>
      </c>
    </row>
    <row r="19" spans="1:4" ht="43.2" x14ac:dyDescent="0.3">
      <c r="C19" s="7" t="s">
        <v>92</v>
      </c>
      <c r="D19" s="7" t="s">
        <v>75</v>
      </c>
    </row>
    <row r="20" spans="1:4" x14ac:dyDescent="0.3">
      <c r="C20" s="7" t="s">
        <v>74</v>
      </c>
    </row>
    <row r="21" spans="1:4" ht="28.8" x14ac:dyDescent="0.3">
      <c r="C21" s="7" t="s">
        <v>97</v>
      </c>
      <c r="D21" s="7" t="s">
        <v>98</v>
      </c>
    </row>
    <row r="22" spans="1:4" ht="28.8" x14ac:dyDescent="0.3">
      <c r="C22" s="7" t="s">
        <v>99</v>
      </c>
    </row>
    <row r="23" spans="1:4" ht="28.8" x14ac:dyDescent="0.3">
      <c r="B23" s="7" t="s">
        <v>76</v>
      </c>
      <c r="C23" s="7" t="s">
        <v>77</v>
      </c>
      <c r="D23" s="7" t="s">
        <v>72</v>
      </c>
    </row>
    <row r="24" spans="1:4" ht="28.8" x14ac:dyDescent="0.3">
      <c r="C24" s="7" t="s">
        <v>80</v>
      </c>
    </row>
    <row r="27" spans="1:4" x14ac:dyDescent="0.3">
      <c r="A27" s="5" t="s">
        <v>78</v>
      </c>
    </row>
    <row r="28" spans="1:4" ht="43.2" x14ac:dyDescent="0.3">
      <c r="A28" s="1" t="s">
        <v>79</v>
      </c>
      <c r="B28" s="7" t="s">
        <v>81</v>
      </c>
    </row>
    <row r="29" spans="1:4" x14ac:dyDescent="0.3">
      <c r="A29" s="1" t="s">
        <v>82</v>
      </c>
      <c r="B29" s="7" t="s">
        <v>83</v>
      </c>
      <c r="C29" s="7" t="s">
        <v>88</v>
      </c>
      <c r="D29" s="7" t="s">
        <v>86</v>
      </c>
    </row>
    <row r="30" spans="1:4" x14ac:dyDescent="0.3">
      <c r="C30" s="7" t="s">
        <v>87</v>
      </c>
      <c r="D30" s="7" t="s">
        <v>89</v>
      </c>
    </row>
    <row r="31" spans="1:4" ht="28.8" x14ac:dyDescent="0.3">
      <c r="B31" s="7" t="s">
        <v>106</v>
      </c>
      <c r="D31" s="7" t="s">
        <v>107</v>
      </c>
    </row>
    <row r="32" spans="1:4" x14ac:dyDescent="0.3">
      <c r="B32" s="7" t="s">
        <v>109</v>
      </c>
      <c r="C32" s="7" t="s">
        <v>110</v>
      </c>
      <c r="D32" s="7" t="s">
        <v>111</v>
      </c>
    </row>
    <row r="33" spans="2:4" x14ac:dyDescent="0.3">
      <c r="B33" s="7" t="s">
        <v>90</v>
      </c>
      <c r="D33" s="7" t="s">
        <v>100</v>
      </c>
    </row>
    <row r="34" spans="2:4" x14ac:dyDescent="0.3">
      <c r="B34" s="7" t="s">
        <v>91</v>
      </c>
      <c r="D34" s="7" t="s">
        <v>101</v>
      </c>
    </row>
    <row r="35" spans="2:4" ht="43.2" x14ac:dyDescent="0.3">
      <c r="B35" s="7" t="s">
        <v>84</v>
      </c>
      <c r="C35" s="7" t="s">
        <v>104</v>
      </c>
      <c r="D35" s="7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B1E5-A71B-44EF-9610-DBA63CCEEFC3}">
  <dimension ref="A1:I206"/>
  <sheetViews>
    <sheetView tabSelected="1" zoomScaleNormal="100" workbookViewId="0">
      <selection activeCell="B13" sqref="B13"/>
    </sheetView>
  </sheetViews>
  <sheetFormatPr defaultRowHeight="14.4" x14ac:dyDescent="0.3"/>
  <cols>
    <col min="1" max="1" width="2.5546875" bestFit="1" customWidth="1"/>
    <col min="2" max="2" width="35.77734375" bestFit="1" customWidth="1"/>
    <col min="3" max="3" width="24.109375" bestFit="1" customWidth="1"/>
    <col min="4" max="4" width="13.44140625" bestFit="1" customWidth="1"/>
    <col min="8" max="8" width="10.88671875" bestFit="1" customWidth="1"/>
    <col min="9" max="9" width="8.88671875" style="2"/>
  </cols>
  <sheetData>
    <row r="1" spans="1:9" x14ac:dyDescent="0.3">
      <c r="A1" s="11" t="s">
        <v>121</v>
      </c>
      <c r="B1" s="11" t="s">
        <v>113</v>
      </c>
      <c r="C1" s="11"/>
      <c r="D1" s="11"/>
      <c r="E1" s="11"/>
      <c r="F1" s="11"/>
      <c r="G1" s="14" t="s">
        <v>121</v>
      </c>
      <c r="H1" s="12" t="s">
        <v>114</v>
      </c>
      <c r="I1" s="12"/>
    </row>
    <row r="2" spans="1:9" x14ac:dyDescent="0.3">
      <c r="A2" s="11"/>
      <c r="B2" s="10" t="s">
        <v>0</v>
      </c>
      <c r="C2" s="2"/>
      <c r="D2" s="2"/>
      <c r="E2" s="7"/>
      <c r="F2" s="7"/>
      <c r="G2" s="14"/>
      <c r="H2" s="13" t="s">
        <v>115</v>
      </c>
    </row>
    <row r="3" spans="1:9" x14ac:dyDescent="0.3">
      <c r="A3" s="11"/>
      <c r="B3" s="10" t="s">
        <v>15</v>
      </c>
      <c r="C3" s="2" t="str">
        <f>IF(C10="Assault","Elite",IF(C9="Heavy","Veteran",IF(C8="Medium","Regular",IF(C7="Light","Rokie"))))</f>
        <v>Rokie</v>
      </c>
      <c r="D3" s="2"/>
      <c r="E3" s="7"/>
      <c r="F3" s="7"/>
      <c r="G3" s="14"/>
      <c r="H3" s="13" t="s">
        <v>116</v>
      </c>
    </row>
    <row r="4" spans="1:9" x14ac:dyDescent="0.3">
      <c r="A4" s="11"/>
      <c r="B4" s="10" t="s">
        <v>45</v>
      </c>
      <c r="C4" s="2" t="s">
        <v>70</v>
      </c>
      <c r="D4" s="2"/>
      <c r="E4" s="7"/>
      <c r="F4" s="7"/>
      <c r="G4" s="14"/>
      <c r="H4" s="13" t="s">
        <v>117</v>
      </c>
      <c r="I4" s="2" t="s">
        <v>136</v>
      </c>
    </row>
    <row r="5" spans="1:9" x14ac:dyDescent="0.3">
      <c r="A5" s="11"/>
      <c r="B5" s="10" t="s">
        <v>22</v>
      </c>
      <c r="C5" s="2" t="s">
        <v>2</v>
      </c>
      <c r="D5" s="2" t="s">
        <v>1</v>
      </c>
      <c r="E5" s="7"/>
      <c r="F5" s="7"/>
      <c r="G5" s="14"/>
      <c r="H5" s="13" t="s">
        <v>119</v>
      </c>
      <c r="I5" s="16"/>
    </row>
    <row r="6" spans="1:9" x14ac:dyDescent="0.3">
      <c r="A6" s="11"/>
      <c r="B6" s="1"/>
      <c r="C6" s="2">
        <f>ROUNDUP(E6,0)</f>
        <v>7</v>
      </c>
      <c r="D6" s="2">
        <f>ROUNDUP(F6,0)</f>
        <v>7</v>
      </c>
      <c r="E6" s="7">
        <v>7</v>
      </c>
      <c r="F6" s="7">
        <v>7</v>
      </c>
      <c r="G6" s="7"/>
    </row>
    <row r="7" spans="1:9" x14ac:dyDescent="0.3">
      <c r="A7" s="11"/>
      <c r="B7" s="10" t="s">
        <v>3</v>
      </c>
      <c r="C7" s="2" t="s">
        <v>4</v>
      </c>
      <c r="D7" s="2"/>
      <c r="E7" s="7"/>
      <c r="F7" s="7"/>
      <c r="G7" s="7"/>
    </row>
    <row r="8" spans="1:9" x14ac:dyDescent="0.3">
      <c r="A8" s="11"/>
      <c r="B8" s="1"/>
      <c r="C8" s="2" t="str">
        <f>IF(SUM(C6:D6)&lt;=12,"Medium","Medium Mech's not avilable")</f>
        <v>Medium Mech's not avilable</v>
      </c>
      <c r="D8" s="2"/>
      <c r="E8" s="7"/>
      <c r="F8" s="7"/>
      <c r="G8" s="7"/>
    </row>
    <row r="9" spans="1:9" x14ac:dyDescent="0.3">
      <c r="A9" s="11"/>
      <c r="B9" s="1"/>
      <c r="C9" s="2" t="str">
        <f>IF(SUM(C6:D6)&lt;=9,"Heavy","Heavy Mech's not avilable")</f>
        <v>Heavy Mech's not avilable</v>
      </c>
      <c r="D9" s="2"/>
      <c r="E9" s="7"/>
      <c r="F9" s="7"/>
      <c r="G9" s="7"/>
    </row>
    <row r="10" spans="1:9" x14ac:dyDescent="0.3">
      <c r="A10" s="11"/>
      <c r="B10" s="1"/>
      <c r="C10" s="2" t="str">
        <f>IF(SUM(C6:D6)&lt;=7,"Assault","Assault Mech's not avilable")</f>
        <v>Assault Mech's not avilable</v>
      </c>
      <c r="D10" s="2"/>
      <c r="E10" s="7"/>
      <c r="F10" s="7"/>
      <c r="G10" s="7"/>
    </row>
    <row r="11" spans="1:9" x14ac:dyDescent="0.3">
      <c r="A11" s="11"/>
      <c r="B11" s="1"/>
      <c r="C11" s="2"/>
      <c r="D11" s="2"/>
      <c r="E11" s="7"/>
      <c r="F11" s="7"/>
      <c r="G11" s="7"/>
    </row>
    <row r="12" spans="1:9" x14ac:dyDescent="0.3">
      <c r="A12" s="11"/>
      <c r="B12" s="10" t="s">
        <v>25</v>
      </c>
      <c r="C12" s="3" t="s">
        <v>26</v>
      </c>
      <c r="D12" s="3" t="s">
        <v>27</v>
      </c>
    </row>
    <row r="13" spans="1:9" x14ac:dyDescent="0.3">
      <c r="A13" s="11"/>
      <c r="B13" s="1" t="s">
        <v>6</v>
      </c>
      <c r="C13" s="2" t="str">
        <f>IF(SUM(C6:D6)&lt;=13,"yes","no")</f>
        <v>no</v>
      </c>
      <c r="D13" s="2" t="s">
        <v>16</v>
      </c>
    </row>
    <row r="14" spans="1:9" x14ac:dyDescent="0.3">
      <c r="A14" s="11"/>
      <c r="B14" s="1" t="s">
        <v>34</v>
      </c>
      <c r="C14" s="2" t="str">
        <f>IF(SUM(C6:D6)&lt;=12,"yes","no")</f>
        <v>no</v>
      </c>
      <c r="D14" s="2" t="s">
        <v>17</v>
      </c>
    </row>
    <row r="15" spans="1:9" x14ac:dyDescent="0.3">
      <c r="A15" s="11"/>
      <c r="B15" s="1" t="s">
        <v>13</v>
      </c>
      <c r="C15" s="2" t="str">
        <f>IF(SUM(C6:D6)&lt;=11,"yes","no")</f>
        <v>no</v>
      </c>
      <c r="D15" s="2" t="s">
        <v>16</v>
      </c>
    </row>
    <row r="16" spans="1:9" x14ac:dyDescent="0.3">
      <c r="A16" s="11"/>
      <c r="B16" s="1" t="s">
        <v>18</v>
      </c>
      <c r="C16" s="2" t="str">
        <f>IF(SUM(C6:D6)&lt;=10,"yes","no")</f>
        <v>no</v>
      </c>
      <c r="D16" s="2" t="s">
        <v>16</v>
      </c>
    </row>
    <row r="17" spans="1:9" x14ac:dyDescent="0.3">
      <c r="A17" s="11"/>
      <c r="B17" s="1" t="s">
        <v>10</v>
      </c>
      <c r="C17" s="2" t="str">
        <f>IF(SUM(C6:D6)&lt;=9,"yes","no")</f>
        <v>no</v>
      </c>
      <c r="D17" s="2" t="s">
        <v>17</v>
      </c>
    </row>
    <row r="18" spans="1:9" x14ac:dyDescent="0.3">
      <c r="A18" s="11"/>
      <c r="B18" s="1" t="s">
        <v>8</v>
      </c>
      <c r="C18" s="2" t="str">
        <f>IF(SUM(C6:D6)&lt;=8,"yes","no")</f>
        <v>no</v>
      </c>
      <c r="D18" s="2" t="s">
        <v>16</v>
      </c>
    </row>
    <row r="19" spans="1:9" x14ac:dyDescent="0.3">
      <c r="A19" s="11"/>
      <c r="B19" s="1" t="s">
        <v>37</v>
      </c>
      <c r="C19" s="2" t="str">
        <f>IF(SUM(C6:D6)&lt;=7,"yes","no")</f>
        <v>no</v>
      </c>
      <c r="D19" s="2" t="s">
        <v>17</v>
      </c>
    </row>
    <row r="20" spans="1:9" x14ac:dyDescent="0.3">
      <c r="A20" s="11"/>
      <c r="B20" s="1" t="s">
        <v>31</v>
      </c>
      <c r="C20" s="2" t="str">
        <f>IF(SUM(C6:D6)&lt;=6,"yes","no")</f>
        <v>no</v>
      </c>
      <c r="D20" s="2" t="s">
        <v>17</v>
      </c>
    </row>
    <row r="21" spans="1:9" x14ac:dyDescent="0.3">
      <c r="A21" s="11"/>
      <c r="B21" s="1" t="s">
        <v>9</v>
      </c>
      <c r="C21" s="2" t="str">
        <f>IF(SUM(C6:D6)&lt;=5,"yes","no")</f>
        <v>no</v>
      </c>
      <c r="D21" s="2" t="s">
        <v>17</v>
      </c>
    </row>
    <row r="22" spans="1:9" x14ac:dyDescent="0.3">
      <c r="A22" s="11"/>
      <c r="B22" s="1" t="s">
        <v>7</v>
      </c>
      <c r="C22" s="2" t="str">
        <f>IF(SUM(C6:D6)&lt;=4,"yes","no")</f>
        <v>no</v>
      </c>
      <c r="D22" s="2" t="s">
        <v>17</v>
      </c>
    </row>
    <row r="23" spans="1:9" x14ac:dyDescent="0.3">
      <c r="A23" s="11"/>
      <c r="B23" s="1"/>
      <c r="C23" s="2"/>
      <c r="D23" s="2"/>
    </row>
    <row r="24" spans="1:9" x14ac:dyDescent="0.3">
      <c r="A24" s="11"/>
      <c r="B24" s="10" t="s">
        <v>5</v>
      </c>
      <c r="C24" s="4">
        <f>IF(OR(C4="Injured",C4="Dead",C4="Captured"),"Not avilable",IF(OR(C6&lt;=7,C6&gt;=4),(8-C6)*100,400+(4-C6)*200)+(8-D6)*50+IF(C13="yes",25,0)+IF(C14="yes",25,0)+IF(C15="yes",25,0)+IF(C16="yes",25,0)+IF(C17="yes",25,0)+IF(C18="yes",25,0)+IF(C19="yes",25,0)+IF(C20="yes",25,0)+IF(C21="yes",25,0)+IF(C22="yes",25,0))</f>
        <v>150</v>
      </c>
      <c r="D24" s="2"/>
      <c r="E24" s="7"/>
      <c r="F24" s="7"/>
      <c r="G24" s="7"/>
    </row>
    <row r="27" spans="1:9" x14ac:dyDescent="0.3">
      <c r="A27" s="11" t="s">
        <v>122</v>
      </c>
      <c r="B27" s="11" t="s">
        <v>113</v>
      </c>
      <c r="C27" s="11"/>
      <c r="D27" s="11"/>
      <c r="E27" s="11"/>
      <c r="F27" s="11"/>
      <c r="G27" s="14" t="s">
        <v>122</v>
      </c>
      <c r="H27" s="12" t="s">
        <v>114</v>
      </c>
      <c r="I27" s="12"/>
    </row>
    <row r="28" spans="1:9" x14ac:dyDescent="0.3">
      <c r="A28" s="11"/>
      <c r="B28" s="10" t="s">
        <v>0</v>
      </c>
      <c r="C28" s="2"/>
      <c r="D28" s="2"/>
      <c r="E28" s="7"/>
      <c r="F28" s="7"/>
      <c r="G28" s="14"/>
      <c r="H28" s="13" t="s">
        <v>115</v>
      </c>
    </row>
    <row r="29" spans="1:9" x14ac:dyDescent="0.3">
      <c r="A29" s="11"/>
      <c r="B29" s="10" t="s">
        <v>15</v>
      </c>
      <c r="C29" s="2" t="str">
        <f>IF(C36="Assault","Elite",IF(C35="Heavy","Veteran",IF(C34="Medium","Regular",IF(C33="Light","Rokie"))))</f>
        <v>Rokie</v>
      </c>
      <c r="D29" s="2"/>
      <c r="E29" s="7"/>
      <c r="F29" s="7"/>
      <c r="G29" s="14"/>
      <c r="H29" s="13" t="s">
        <v>116</v>
      </c>
    </row>
    <row r="30" spans="1:9" x14ac:dyDescent="0.3">
      <c r="A30" s="11"/>
      <c r="B30" s="10" t="s">
        <v>45</v>
      </c>
      <c r="C30" s="2" t="s">
        <v>70</v>
      </c>
      <c r="D30" s="2"/>
      <c r="E30" s="7"/>
      <c r="F30" s="7"/>
      <c r="G30" s="14"/>
      <c r="H30" s="13" t="s">
        <v>117</v>
      </c>
      <c r="I30" s="2" t="s">
        <v>136</v>
      </c>
    </row>
    <row r="31" spans="1:9" x14ac:dyDescent="0.3">
      <c r="A31" s="11"/>
      <c r="B31" s="10" t="s">
        <v>22</v>
      </c>
      <c r="C31" s="2" t="s">
        <v>2</v>
      </c>
      <c r="D31" s="2" t="s">
        <v>1</v>
      </c>
      <c r="E31" s="7"/>
      <c r="F31" s="7"/>
      <c r="G31" s="14"/>
      <c r="H31" s="13" t="s">
        <v>119</v>
      </c>
      <c r="I31" s="16"/>
    </row>
    <row r="32" spans="1:9" x14ac:dyDescent="0.3">
      <c r="A32" s="11"/>
      <c r="B32" s="1"/>
      <c r="C32" s="2">
        <f>ROUNDUP(E32,0)</f>
        <v>7</v>
      </c>
      <c r="D32" s="2">
        <f>ROUNDUP(F32,0)</f>
        <v>7</v>
      </c>
      <c r="E32" s="7">
        <v>7</v>
      </c>
      <c r="F32" s="7">
        <v>7</v>
      </c>
      <c r="G32" s="7"/>
    </row>
    <row r="33" spans="1:7" x14ac:dyDescent="0.3">
      <c r="A33" s="11"/>
      <c r="B33" s="10" t="s">
        <v>3</v>
      </c>
      <c r="C33" s="2" t="s">
        <v>4</v>
      </c>
      <c r="D33" s="2"/>
      <c r="E33" s="7"/>
      <c r="F33" s="7"/>
      <c r="G33" s="7"/>
    </row>
    <row r="34" spans="1:7" x14ac:dyDescent="0.3">
      <c r="A34" s="11"/>
      <c r="B34" s="1"/>
      <c r="C34" s="2" t="str">
        <f>IF(SUM(C32:D32)&lt;=12,"Medium","Medium Mech's not avilable")</f>
        <v>Medium Mech's not avilable</v>
      </c>
      <c r="D34" s="2"/>
      <c r="E34" s="7"/>
      <c r="F34" s="7"/>
      <c r="G34" s="7"/>
    </row>
    <row r="35" spans="1:7" x14ac:dyDescent="0.3">
      <c r="A35" s="11"/>
      <c r="B35" s="1"/>
      <c r="C35" s="2" t="str">
        <f>IF(SUM(C32:D32)&lt;=9,"Heavy","Heavy Mech's not avilable")</f>
        <v>Heavy Mech's not avilable</v>
      </c>
      <c r="D35" s="2"/>
      <c r="E35" s="7"/>
      <c r="F35" s="7"/>
      <c r="G35" s="7"/>
    </row>
    <row r="36" spans="1:7" x14ac:dyDescent="0.3">
      <c r="A36" s="11"/>
      <c r="B36" s="1"/>
      <c r="C36" s="2" t="str">
        <f>IF(SUM(C32:D32)&lt;=7,"Assault","Assault Mech's not avilable")</f>
        <v>Assault Mech's not avilable</v>
      </c>
      <c r="D36" s="2"/>
      <c r="E36" s="7"/>
      <c r="F36" s="7"/>
      <c r="G36" s="7"/>
    </row>
    <row r="37" spans="1:7" x14ac:dyDescent="0.3">
      <c r="A37" s="11"/>
      <c r="B37" s="1"/>
      <c r="C37" s="2"/>
      <c r="D37" s="2"/>
      <c r="E37" s="7"/>
      <c r="F37" s="7"/>
      <c r="G37" s="7"/>
    </row>
    <row r="38" spans="1:7" x14ac:dyDescent="0.3">
      <c r="A38" s="11"/>
      <c r="B38" s="10" t="s">
        <v>25</v>
      </c>
      <c r="C38" s="3" t="s">
        <v>26</v>
      </c>
      <c r="D38" s="3" t="s">
        <v>27</v>
      </c>
    </row>
    <row r="39" spans="1:7" x14ac:dyDescent="0.3">
      <c r="A39" s="11"/>
      <c r="B39" s="1" t="s">
        <v>6</v>
      </c>
      <c r="C39" s="2" t="str">
        <f>IF(SUM(C32:D32)&lt;=13,"yes","no")</f>
        <v>no</v>
      </c>
      <c r="D39" s="2" t="s">
        <v>16</v>
      </c>
    </row>
    <row r="40" spans="1:7" x14ac:dyDescent="0.3">
      <c r="A40" s="11"/>
      <c r="B40" s="1" t="s">
        <v>34</v>
      </c>
      <c r="C40" s="2" t="str">
        <f>IF(SUM(C32:D32)&lt;=12,"yes","no")</f>
        <v>no</v>
      </c>
      <c r="D40" s="2" t="s">
        <v>17</v>
      </c>
    </row>
    <row r="41" spans="1:7" x14ac:dyDescent="0.3">
      <c r="A41" s="11"/>
      <c r="B41" s="1" t="s">
        <v>13</v>
      </c>
      <c r="C41" s="2" t="str">
        <f>IF(SUM(C32:D32)&lt;=11,"yes","no")</f>
        <v>no</v>
      </c>
      <c r="D41" s="2" t="s">
        <v>16</v>
      </c>
    </row>
    <row r="42" spans="1:7" x14ac:dyDescent="0.3">
      <c r="A42" s="11"/>
      <c r="B42" s="1" t="s">
        <v>18</v>
      </c>
      <c r="C42" s="2" t="str">
        <f>IF(SUM(C32:D32)&lt;=10,"yes","no")</f>
        <v>no</v>
      </c>
      <c r="D42" s="2" t="s">
        <v>16</v>
      </c>
    </row>
    <row r="43" spans="1:7" x14ac:dyDescent="0.3">
      <c r="A43" s="11"/>
      <c r="B43" s="1" t="s">
        <v>10</v>
      </c>
      <c r="C43" s="2" t="str">
        <f>IF(SUM(C32:D32)&lt;=9,"yes","no")</f>
        <v>no</v>
      </c>
      <c r="D43" s="2" t="s">
        <v>17</v>
      </c>
    </row>
    <row r="44" spans="1:7" x14ac:dyDescent="0.3">
      <c r="A44" s="11"/>
      <c r="B44" s="1" t="s">
        <v>8</v>
      </c>
      <c r="C44" s="2" t="str">
        <f>IF(SUM(C32:D32)&lt;=8,"yes","no")</f>
        <v>no</v>
      </c>
      <c r="D44" s="2" t="s">
        <v>16</v>
      </c>
    </row>
    <row r="45" spans="1:7" x14ac:dyDescent="0.3">
      <c r="A45" s="11"/>
      <c r="B45" s="1" t="s">
        <v>37</v>
      </c>
      <c r="C45" s="2" t="str">
        <f>IF(SUM(C32:D32)&lt;=7,"yes","no")</f>
        <v>no</v>
      </c>
      <c r="D45" s="2" t="s">
        <v>17</v>
      </c>
    </row>
    <row r="46" spans="1:7" x14ac:dyDescent="0.3">
      <c r="A46" s="11"/>
      <c r="B46" s="1" t="s">
        <v>31</v>
      </c>
      <c r="C46" s="2" t="str">
        <f>IF(SUM(C32:D32)&lt;=6,"yes","no")</f>
        <v>no</v>
      </c>
      <c r="D46" s="2" t="s">
        <v>17</v>
      </c>
    </row>
    <row r="47" spans="1:7" x14ac:dyDescent="0.3">
      <c r="A47" s="11"/>
      <c r="B47" s="1" t="s">
        <v>9</v>
      </c>
      <c r="C47" s="2" t="str">
        <f>IF(SUM(C32:D32)&lt;=5,"yes","no")</f>
        <v>no</v>
      </c>
      <c r="D47" s="2" t="s">
        <v>17</v>
      </c>
    </row>
    <row r="48" spans="1:7" x14ac:dyDescent="0.3">
      <c r="A48" s="11"/>
      <c r="B48" s="1" t="s">
        <v>7</v>
      </c>
      <c r="C48" s="2" t="str">
        <f>IF(SUM(C32:D32)&lt;=4,"yes","no")</f>
        <v>no</v>
      </c>
      <c r="D48" s="2" t="s">
        <v>17</v>
      </c>
    </row>
    <row r="49" spans="1:9" x14ac:dyDescent="0.3">
      <c r="A49" s="11"/>
      <c r="B49" s="1"/>
      <c r="C49" s="2"/>
      <c r="D49" s="2"/>
    </row>
    <row r="50" spans="1:9" x14ac:dyDescent="0.3">
      <c r="A50" s="11"/>
      <c r="B50" s="10" t="s">
        <v>5</v>
      </c>
      <c r="C50" s="4">
        <f>IF(OR(C30="Injured",C30="Dead",C30="Captured"),"Not avilable",IF(OR(C32&lt;=7,C32&gt;=4),(8-C32)*100,400+(4-C32)*200)+(8-D32)*50+IF(C39="yes",25,0)+IF(C40="yes",25,0)+IF(C41="yes",25,0)+IF(C42="yes",25,0)+IF(C43="yes",25,0)+IF(C44="yes",25,0)+IF(C45="yes",25,0)+IF(C46="yes",25,0)+IF(C47="yes",25,0)+IF(C48="yes",25,0))</f>
        <v>150</v>
      </c>
      <c r="D50" s="2"/>
      <c r="E50" s="7"/>
      <c r="F50" s="7"/>
      <c r="G50" s="7"/>
    </row>
    <row r="53" spans="1:9" x14ac:dyDescent="0.3">
      <c r="A53" s="11" t="s">
        <v>123</v>
      </c>
      <c r="B53" s="11" t="s">
        <v>113</v>
      </c>
      <c r="C53" s="11"/>
      <c r="D53" s="11"/>
      <c r="E53" s="11"/>
      <c r="F53" s="11"/>
      <c r="G53" s="14" t="s">
        <v>123</v>
      </c>
      <c r="H53" s="12" t="s">
        <v>114</v>
      </c>
      <c r="I53" s="12"/>
    </row>
    <row r="54" spans="1:9" x14ac:dyDescent="0.3">
      <c r="A54" s="11"/>
      <c r="B54" s="10" t="s">
        <v>0</v>
      </c>
      <c r="C54" s="2"/>
      <c r="D54" s="2"/>
      <c r="E54" s="7"/>
      <c r="F54" s="7"/>
      <c r="G54" s="14"/>
      <c r="H54" s="13" t="s">
        <v>115</v>
      </c>
    </row>
    <row r="55" spans="1:9" x14ac:dyDescent="0.3">
      <c r="A55" s="11"/>
      <c r="B55" s="10" t="s">
        <v>15</v>
      </c>
      <c r="C55" s="2" t="str">
        <f>IF(C62="Assault","Elite",IF(C61="Heavy","Veteran",IF(C60="Medium","Regular",IF(C59="Light","Rokie"))))</f>
        <v>Rokie</v>
      </c>
      <c r="D55" s="2"/>
      <c r="E55" s="7"/>
      <c r="F55" s="7"/>
      <c r="G55" s="14"/>
      <c r="H55" s="13" t="s">
        <v>116</v>
      </c>
    </row>
    <row r="56" spans="1:9" x14ac:dyDescent="0.3">
      <c r="A56" s="11"/>
      <c r="B56" s="10" t="s">
        <v>45</v>
      </c>
      <c r="C56" s="2" t="s">
        <v>70</v>
      </c>
      <c r="D56" s="2"/>
      <c r="E56" s="7"/>
      <c r="F56" s="7"/>
      <c r="G56" s="14"/>
      <c r="H56" s="13" t="s">
        <v>117</v>
      </c>
      <c r="I56" s="2" t="s">
        <v>136</v>
      </c>
    </row>
    <row r="57" spans="1:9" x14ac:dyDescent="0.3">
      <c r="A57" s="11"/>
      <c r="B57" s="10" t="s">
        <v>22</v>
      </c>
      <c r="C57" s="2" t="s">
        <v>2</v>
      </c>
      <c r="D57" s="2" t="s">
        <v>1</v>
      </c>
      <c r="E57" s="7"/>
      <c r="F57" s="7"/>
      <c r="G57" s="14"/>
      <c r="H57" s="13" t="s">
        <v>119</v>
      </c>
      <c r="I57" s="16"/>
    </row>
    <row r="58" spans="1:9" x14ac:dyDescent="0.3">
      <c r="A58" s="11"/>
      <c r="B58" s="1"/>
      <c r="C58" s="2">
        <f>ROUNDUP(E58,0)</f>
        <v>7</v>
      </c>
      <c r="D58" s="2">
        <f>ROUNDUP(F58,0)</f>
        <v>7</v>
      </c>
      <c r="E58" s="7">
        <v>7</v>
      </c>
      <c r="F58" s="7">
        <v>7</v>
      </c>
      <c r="G58" s="7"/>
    </row>
    <row r="59" spans="1:9" x14ac:dyDescent="0.3">
      <c r="A59" s="11"/>
      <c r="B59" s="10" t="s">
        <v>3</v>
      </c>
      <c r="C59" s="2" t="s">
        <v>4</v>
      </c>
      <c r="D59" s="2"/>
      <c r="E59" s="7"/>
      <c r="F59" s="7"/>
      <c r="G59" s="7"/>
    </row>
    <row r="60" spans="1:9" x14ac:dyDescent="0.3">
      <c r="A60" s="11"/>
      <c r="B60" s="1"/>
      <c r="C60" s="2" t="str">
        <f>IF(SUM(C58:D58)&lt;=12,"Medium","Medium Mech's not avilable")</f>
        <v>Medium Mech's not avilable</v>
      </c>
      <c r="D60" s="2"/>
      <c r="E60" s="7"/>
      <c r="F60" s="7"/>
      <c r="G60" s="7"/>
    </row>
    <row r="61" spans="1:9" x14ac:dyDescent="0.3">
      <c r="A61" s="11"/>
      <c r="B61" s="1"/>
      <c r="C61" s="2" t="str">
        <f>IF(SUM(C58:D58)&lt;=9,"Heavy","Heavy Mech's not avilable")</f>
        <v>Heavy Mech's not avilable</v>
      </c>
      <c r="D61" s="2"/>
      <c r="E61" s="7"/>
      <c r="F61" s="7"/>
      <c r="G61" s="7"/>
    </row>
    <row r="62" spans="1:9" x14ac:dyDescent="0.3">
      <c r="A62" s="11"/>
      <c r="B62" s="1"/>
      <c r="C62" s="2" t="str">
        <f>IF(SUM(C58:D58)&lt;=7,"Assault","Assault Mech's not avilable")</f>
        <v>Assault Mech's not avilable</v>
      </c>
      <c r="D62" s="2"/>
      <c r="E62" s="7"/>
      <c r="F62" s="7"/>
      <c r="G62" s="7"/>
    </row>
    <row r="63" spans="1:9" x14ac:dyDescent="0.3">
      <c r="A63" s="11"/>
      <c r="B63" s="1"/>
      <c r="C63" s="2"/>
      <c r="D63" s="2"/>
      <c r="E63" s="7"/>
      <c r="F63" s="7"/>
      <c r="G63" s="7"/>
    </row>
    <row r="64" spans="1:9" x14ac:dyDescent="0.3">
      <c r="A64" s="11"/>
      <c r="B64" s="10" t="s">
        <v>25</v>
      </c>
      <c r="C64" s="3" t="s">
        <v>26</v>
      </c>
      <c r="D64" s="3" t="s">
        <v>27</v>
      </c>
    </row>
    <row r="65" spans="1:9" x14ac:dyDescent="0.3">
      <c r="A65" s="11"/>
      <c r="B65" s="1" t="s">
        <v>6</v>
      </c>
      <c r="C65" s="2" t="str">
        <f>IF(SUM(C58:D58)&lt;=13,"yes","no")</f>
        <v>no</v>
      </c>
      <c r="D65" s="2" t="s">
        <v>16</v>
      </c>
    </row>
    <row r="66" spans="1:9" x14ac:dyDescent="0.3">
      <c r="A66" s="11"/>
      <c r="B66" s="1" t="s">
        <v>34</v>
      </c>
      <c r="C66" s="2" t="str">
        <f>IF(SUM(C58:D58)&lt;=12,"yes","no")</f>
        <v>no</v>
      </c>
      <c r="D66" s="2" t="s">
        <v>17</v>
      </c>
    </row>
    <row r="67" spans="1:9" x14ac:dyDescent="0.3">
      <c r="A67" s="11"/>
      <c r="B67" s="1" t="s">
        <v>13</v>
      </c>
      <c r="C67" s="2" t="str">
        <f>IF(SUM(C58:D58)&lt;=11,"yes","no")</f>
        <v>no</v>
      </c>
      <c r="D67" s="2" t="s">
        <v>16</v>
      </c>
    </row>
    <row r="68" spans="1:9" x14ac:dyDescent="0.3">
      <c r="A68" s="11"/>
      <c r="B68" s="1" t="s">
        <v>18</v>
      </c>
      <c r="C68" s="2" t="str">
        <f>IF(SUM(C58:D58)&lt;=10,"yes","no")</f>
        <v>no</v>
      </c>
      <c r="D68" s="2" t="s">
        <v>16</v>
      </c>
    </row>
    <row r="69" spans="1:9" x14ac:dyDescent="0.3">
      <c r="A69" s="11"/>
      <c r="B69" s="1" t="s">
        <v>10</v>
      </c>
      <c r="C69" s="2" t="str">
        <f>IF(SUM(C58:D58)&lt;=9,"yes","no")</f>
        <v>no</v>
      </c>
      <c r="D69" s="2" t="s">
        <v>17</v>
      </c>
    </row>
    <row r="70" spans="1:9" x14ac:dyDescent="0.3">
      <c r="A70" s="11"/>
      <c r="B70" s="1" t="s">
        <v>8</v>
      </c>
      <c r="C70" s="2" t="str">
        <f>IF(SUM(C58:D58)&lt;=8,"yes","no")</f>
        <v>no</v>
      </c>
      <c r="D70" s="2" t="s">
        <v>16</v>
      </c>
    </row>
    <row r="71" spans="1:9" x14ac:dyDescent="0.3">
      <c r="A71" s="11"/>
      <c r="B71" s="1" t="s">
        <v>37</v>
      </c>
      <c r="C71" s="2" t="str">
        <f>IF(SUM(C58:D58)&lt;=7,"yes","no")</f>
        <v>no</v>
      </c>
      <c r="D71" s="2" t="s">
        <v>17</v>
      </c>
    </row>
    <row r="72" spans="1:9" x14ac:dyDescent="0.3">
      <c r="A72" s="11"/>
      <c r="B72" s="1" t="s">
        <v>31</v>
      </c>
      <c r="C72" s="2" t="str">
        <f>IF(SUM(C58:D58)&lt;=6,"yes","no")</f>
        <v>no</v>
      </c>
      <c r="D72" s="2" t="s">
        <v>17</v>
      </c>
    </row>
    <row r="73" spans="1:9" x14ac:dyDescent="0.3">
      <c r="A73" s="11"/>
      <c r="B73" s="1" t="s">
        <v>9</v>
      </c>
      <c r="C73" s="2" t="str">
        <f>IF(SUM(C58:D58)&lt;=5,"yes","no")</f>
        <v>no</v>
      </c>
      <c r="D73" s="2" t="s">
        <v>17</v>
      </c>
    </row>
    <row r="74" spans="1:9" x14ac:dyDescent="0.3">
      <c r="A74" s="11"/>
      <c r="B74" s="1" t="s">
        <v>7</v>
      </c>
      <c r="C74" s="2" t="str">
        <f>IF(SUM(C58:D58)&lt;=4,"yes","no")</f>
        <v>no</v>
      </c>
      <c r="D74" s="2" t="s">
        <v>17</v>
      </c>
    </row>
    <row r="75" spans="1:9" x14ac:dyDescent="0.3">
      <c r="A75" s="11"/>
      <c r="B75" s="1"/>
      <c r="C75" s="2"/>
      <c r="D75" s="2"/>
    </row>
    <row r="76" spans="1:9" x14ac:dyDescent="0.3">
      <c r="A76" s="11"/>
      <c r="B76" s="10" t="s">
        <v>5</v>
      </c>
      <c r="C76" s="4">
        <f>IF(OR(C56="Injured",C56="Dead",C56="Captured"),"Not avilable",IF(OR(C58&lt;=7,C58&gt;=4),(8-C58)*100,400+(4-C58)*200)+(8-D58)*50+IF(C65="yes",25,0)+IF(C66="yes",25,0)+IF(C67="yes",25,0)+IF(C68="yes",25,0)+IF(C69="yes",25,0)+IF(C70="yes",25,0)+IF(C71="yes",25,0)+IF(C72="yes",25,0)+IF(C73="yes",25,0)+IF(C74="yes",25,0))</f>
        <v>150</v>
      </c>
      <c r="D76" s="2"/>
      <c r="E76" s="7"/>
      <c r="F76" s="7"/>
      <c r="G76" s="7"/>
    </row>
    <row r="79" spans="1:9" x14ac:dyDescent="0.3">
      <c r="A79" s="11" t="s">
        <v>124</v>
      </c>
      <c r="B79" s="11" t="s">
        <v>113</v>
      </c>
      <c r="C79" s="11"/>
      <c r="D79" s="11"/>
      <c r="E79" s="11"/>
      <c r="F79" s="11"/>
      <c r="G79" s="14" t="s">
        <v>124</v>
      </c>
      <c r="H79" s="12" t="s">
        <v>114</v>
      </c>
      <c r="I79" s="12"/>
    </row>
    <row r="80" spans="1:9" x14ac:dyDescent="0.3">
      <c r="A80" s="11"/>
      <c r="B80" s="10" t="s">
        <v>0</v>
      </c>
      <c r="C80" s="2"/>
      <c r="D80" s="2"/>
      <c r="E80" s="7"/>
      <c r="F80" s="7"/>
      <c r="G80" s="14"/>
      <c r="H80" s="13" t="s">
        <v>115</v>
      </c>
    </row>
    <row r="81" spans="1:9" x14ac:dyDescent="0.3">
      <c r="A81" s="11"/>
      <c r="B81" s="10" t="s">
        <v>15</v>
      </c>
      <c r="C81" s="2" t="str">
        <f>IF(C88="Assault","Elite",IF(C87="Heavy","Veteran",IF(C86="Medium","Regular",IF(C85="Light","Rokie"))))</f>
        <v>Rokie</v>
      </c>
      <c r="D81" s="2"/>
      <c r="E81" s="7"/>
      <c r="F81" s="7"/>
      <c r="G81" s="14"/>
      <c r="H81" s="13" t="s">
        <v>116</v>
      </c>
    </row>
    <row r="82" spans="1:9" x14ac:dyDescent="0.3">
      <c r="A82" s="11"/>
      <c r="B82" s="10" t="s">
        <v>45</v>
      </c>
      <c r="C82" s="2" t="s">
        <v>70</v>
      </c>
      <c r="D82" s="2"/>
      <c r="E82" s="7"/>
      <c r="F82" s="7"/>
      <c r="G82" s="14"/>
      <c r="H82" s="13" t="s">
        <v>117</v>
      </c>
      <c r="I82" s="2" t="s">
        <v>136</v>
      </c>
    </row>
    <row r="83" spans="1:9" x14ac:dyDescent="0.3">
      <c r="A83" s="11"/>
      <c r="B83" s="10" t="s">
        <v>22</v>
      </c>
      <c r="C83" s="2" t="s">
        <v>2</v>
      </c>
      <c r="D83" s="2" t="s">
        <v>1</v>
      </c>
      <c r="E83" s="7"/>
      <c r="F83" s="7"/>
      <c r="G83" s="14"/>
      <c r="H83" s="13" t="s">
        <v>119</v>
      </c>
      <c r="I83" s="16"/>
    </row>
    <row r="84" spans="1:9" x14ac:dyDescent="0.3">
      <c r="A84" s="11"/>
      <c r="B84" s="1"/>
      <c r="C84" s="2">
        <f>ROUNDUP(E84,0)</f>
        <v>7</v>
      </c>
      <c r="D84" s="2">
        <f>ROUNDUP(F84,0)</f>
        <v>7</v>
      </c>
      <c r="E84" s="7">
        <v>7</v>
      </c>
      <c r="F84" s="7">
        <v>7</v>
      </c>
      <c r="G84" s="7"/>
    </row>
    <row r="85" spans="1:9" x14ac:dyDescent="0.3">
      <c r="A85" s="11"/>
      <c r="B85" s="10" t="s">
        <v>3</v>
      </c>
      <c r="C85" s="2" t="s">
        <v>4</v>
      </c>
      <c r="D85" s="2"/>
      <c r="E85" s="7"/>
      <c r="F85" s="7"/>
      <c r="G85" s="7"/>
    </row>
    <row r="86" spans="1:9" x14ac:dyDescent="0.3">
      <c r="A86" s="11"/>
      <c r="B86" s="1"/>
      <c r="C86" s="2" t="str">
        <f>IF(SUM(C84:D84)&lt;=12,"Medium","Medium Mech's not avilable")</f>
        <v>Medium Mech's not avilable</v>
      </c>
      <c r="D86" s="2"/>
      <c r="E86" s="7"/>
      <c r="F86" s="7"/>
      <c r="G86" s="7"/>
    </row>
    <row r="87" spans="1:9" x14ac:dyDescent="0.3">
      <c r="A87" s="11"/>
      <c r="B87" s="1"/>
      <c r="C87" s="2" t="str">
        <f>IF(SUM(C84:D84)&lt;=9,"Heavy","Heavy Mech's not avilable")</f>
        <v>Heavy Mech's not avilable</v>
      </c>
      <c r="D87" s="2"/>
      <c r="E87" s="7"/>
      <c r="F87" s="7"/>
      <c r="G87" s="7"/>
    </row>
    <row r="88" spans="1:9" x14ac:dyDescent="0.3">
      <c r="A88" s="11"/>
      <c r="B88" s="1"/>
      <c r="C88" s="2" t="str">
        <f>IF(SUM(C84:D84)&lt;=7,"Assault","Assault Mech's not avilable")</f>
        <v>Assault Mech's not avilable</v>
      </c>
      <c r="D88" s="2"/>
      <c r="E88" s="7"/>
      <c r="F88" s="7"/>
      <c r="G88" s="7"/>
    </row>
    <row r="89" spans="1:9" x14ac:dyDescent="0.3">
      <c r="A89" s="11"/>
      <c r="B89" s="1"/>
      <c r="C89" s="2"/>
      <c r="D89" s="2"/>
      <c r="E89" s="7"/>
      <c r="F89" s="7"/>
      <c r="G89" s="7"/>
    </row>
    <row r="90" spans="1:9" x14ac:dyDescent="0.3">
      <c r="A90" s="11"/>
      <c r="B90" s="10" t="s">
        <v>25</v>
      </c>
      <c r="C90" s="3" t="s">
        <v>26</v>
      </c>
      <c r="D90" s="3" t="s">
        <v>27</v>
      </c>
    </row>
    <row r="91" spans="1:9" x14ac:dyDescent="0.3">
      <c r="A91" s="11"/>
      <c r="B91" s="1" t="s">
        <v>6</v>
      </c>
      <c r="C91" s="2" t="str">
        <f>IF(SUM(C84:D84)&lt;=13,"yes","no")</f>
        <v>no</v>
      </c>
      <c r="D91" s="2" t="s">
        <v>16</v>
      </c>
    </row>
    <row r="92" spans="1:9" x14ac:dyDescent="0.3">
      <c r="A92" s="11"/>
      <c r="B92" s="1" t="s">
        <v>34</v>
      </c>
      <c r="C92" s="2" t="str">
        <f>IF(SUM(C84:D84)&lt;=12,"yes","no")</f>
        <v>no</v>
      </c>
      <c r="D92" s="2" t="s">
        <v>17</v>
      </c>
    </row>
    <row r="93" spans="1:9" x14ac:dyDescent="0.3">
      <c r="A93" s="11"/>
      <c r="B93" s="1" t="s">
        <v>13</v>
      </c>
      <c r="C93" s="2" t="str">
        <f>IF(SUM(C84:D84)&lt;=11,"yes","no")</f>
        <v>no</v>
      </c>
      <c r="D93" s="2" t="s">
        <v>16</v>
      </c>
    </row>
    <row r="94" spans="1:9" x14ac:dyDescent="0.3">
      <c r="A94" s="11"/>
      <c r="B94" s="1" t="s">
        <v>18</v>
      </c>
      <c r="C94" s="2" t="str">
        <f>IF(SUM(C84:D84)&lt;=10,"yes","no")</f>
        <v>no</v>
      </c>
      <c r="D94" s="2" t="s">
        <v>16</v>
      </c>
    </row>
    <row r="95" spans="1:9" x14ac:dyDescent="0.3">
      <c r="A95" s="11"/>
      <c r="B95" s="1" t="s">
        <v>10</v>
      </c>
      <c r="C95" s="2" t="str">
        <f>IF(SUM(C84:D84)&lt;=9,"yes","no")</f>
        <v>no</v>
      </c>
      <c r="D95" s="2" t="s">
        <v>17</v>
      </c>
    </row>
    <row r="96" spans="1:9" x14ac:dyDescent="0.3">
      <c r="A96" s="11"/>
      <c r="B96" s="1" t="s">
        <v>8</v>
      </c>
      <c r="C96" s="2" t="str">
        <f>IF(SUM(C84:D84)&lt;=8,"yes","no")</f>
        <v>no</v>
      </c>
      <c r="D96" s="2" t="s">
        <v>16</v>
      </c>
    </row>
    <row r="97" spans="1:9" x14ac:dyDescent="0.3">
      <c r="A97" s="11"/>
      <c r="B97" s="1" t="s">
        <v>37</v>
      </c>
      <c r="C97" s="2" t="str">
        <f>IF(SUM(C84:D84)&lt;=7,"yes","no")</f>
        <v>no</v>
      </c>
      <c r="D97" s="2" t="s">
        <v>17</v>
      </c>
    </row>
    <row r="98" spans="1:9" x14ac:dyDescent="0.3">
      <c r="A98" s="11"/>
      <c r="B98" s="1" t="s">
        <v>31</v>
      </c>
      <c r="C98" s="2" t="str">
        <f>IF(SUM(C84:D84)&lt;=6,"yes","no")</f>
        <v>no</v>
      </c>
      <c r="D98" s="2" t="s">
        <v>17</v>
      </c>
    </row>
    <row r="99" spans="1:9" x14ac:dyDescent="0.3">
      <c r="A99" s="11"/>
      <c r="B99" s="1" t="s">
        <v>9</v>
      </c>
      <c r="C99" s="2" t="str">
        <f>IF(SUM(C84:D84)&lt;=5,"yes","no")</f>
        <v>no</v>
      </c>
      <c r="D99" s="2" t="s">
        <v>17</v>
      </c>
    </row>
    <row r="100" spans="1:9" x14ac:dyDescent="0.3">
      <c r="A100" s="11"/>
      <c r="B100" s="1" t="s">
        <v>7</v>
      </c>
      <c r="C100" s="2" t="str">
        <f>IF(SUM(C84:D84)&lt;=4,"yes","no")</f>
        <v>no</v>
      </c>
      <c r="D100" s="2" t="s">
        <v>17</v>
      </c>
    </row>
    <row r="101" spans="1:9" x14ac:dyDescent="0.3">
      <c r="A101" s="11"/>
      <c r="B101" s="1"/>
      <c r="C101" s="2"/>
      <c r="D101" s="2"/>
    </row>
    <row r="102" spans="1:9" x14ac:dyDescent="0.3">
      <c r="A102" s="11"/>
      <c r="B102" s="10" t="s">
        <v>5</v>
      </c>
      <c r="C102" s="4">
        <f>IF(OR(C82="Injured",C82="Dead",C82="Captured"),"Not avilable",IF(OR(C84&lt;=7,C84&gt;=4),(8-C84)*100,400+(4-C84)*200)+(8-D84)*50+IF(C91="yes",25,0)+IF(C92="yes",25,0)+IF(C93="yes",25,0)+IF(C94="yes",25,0)+IF(C95="yes",25,0)+IF(C96="yes",25,0)+IF(C97="yes",25,0)+IF(C98="yes",25,0)+IF(C99="yes",25,0)+IF(C100="yes",25,0))</f>
        <v>150</v>
      </c>
      <c r="D102" s="2"/>
      <c r="E102" s="7"/>
      <c r="F102" s="7"/>
      <c r="G102" s="7"/>
    </row>
    <row r="105" spans="1:9" x14ac:dyDescent="0.3">
      <c r="A105" s="11" t="s">
        <v>125</v>
      </c>
      <c r="B105" s="11" t="s">
        <v>113</v>
      </c>
      <c r="C105" s="11"/>
      <c r="D105" s="11"/>
      <c r="E105" s="11"/>
      <c r="F105" s="11"/>
      <c r="G105" s="14" t="s">
        <v>125</v>
      </c>
      <c r="H105" s="12" t="s">
        <v>114</v>
      </c>
      <c r="I105" s="12"/>
    </row>
    <row r="106" spans="1:9" x14ac:dyDescent="0.3">
      <c r="A106" s="11"/>
      <c r="B106" s="10" t="s">
        <v>0</v>
      </c>
      <c r="C106" s="2"/>
      <c r="D106" s="2"/>
      <c r="E106" s="7"/>
      <c r="F106" s="7"/>
      <c r="G106" s="14"/>
      <c r="H106" s="13" t="s">
        <v>115</v>
      </c>
    </row>
    <row r="107" spans="1:9" x14ac:dyDescent="0.3">
      <c r="A107" s="11"/>
      <c r="B107" s="10" t="s">
        <v>15</v>
      </c>
      <c r="C107" s="2" t="str">
        <f>IF(C114="Assault","Elite",IF(C113="Heavy","Veteran",IF(C112="Medium","Regular",IF(C111="Light","Rokie"))))</f>
        <v>Rokie</v>
      </c>
      <c r="D107" s="2"/>
      <c r="E107" s="7"/>
      <c r="F107" s="7"/>
      <c r="G107" s="14"/>
      <c r="H107" s="13" t="s">
        <v>116</v>
      </c>
    </row>
    <row r="108" spans="1:9" x14ac:dyDescent="0.3">
      <c r="A108" s="11"/>
      <c r="B108" s="10" t="s">
        <v>45</v>
      </c>
      <c r="C108" s="2" t="s">
        <v>70</v>
      </c>
      <c r="D108" s="2"/>
      <c r="E108" s="7"/>
      <c r="F108" s="7"/>
      <c r="G108" s="14"/>
      <c r="H108" s="13" t="s">
        <v>117</v>
      </c>
      <c r="I108" s="2" t="s">
        <v>136</v>
      </c>
    </row>
    <row r="109" spans="1:9" x14ac:dyDescent="0.3">
      <c r="A109" s="11"/>
      <c r="B109" s="10" t="s">
        <v>22</v>
      </c>
      <c r="C109" s="2" t="s">
        <v>2</v>
      </c>
      <c r="D109" s="2" t="s">
        <v>1</v>
      </c>
      <c r="E109" s="7"/>
      <c r="F109" s="7"/>
      <c r="G109" s="14"/>
      <c r="H109" s="13" t="s">
        <v>119</v>
      </c>
      <c r="I109" s="16"/>
    </row>
    <row r="110" spans="1:9" x14ac:dyDescent="0.3">
      <c r="A110" s="11"/>
      <c r="B110" s="1"/>
      <c r="C110" s="2">
        <f>ROUNDUP(E110,0)</f>
        <v>7</v>
      </c>
      <c r="D110" s="2">
        <f>ROUNDUP(F110,0)</f>
        <v>7</v>
      </c>
      <c r="E110" s="7">
        <v>7</v>
      </c>
      <c r="F110" s="7">
        <v>7</v>
      </c>
      <c r="G110" s="7"/>
    </row>
    <row r="111" spans="1:9" x14ac:dyDescent="0.3">
      <c r="A111" s="11"/>
      <c r="B111" s="10" t="s">
        <v>3</v>
      </c>
      <c r="C111" s="2" t="s">
        <v>4</v>
      </c>
      <c r="D111" s="2"/>
      <c r="E111" s="7"/>
      <c r="F111" s="7"/>
      <c r="G111" s="7"/>
    </row>
    <row r="112" spans="1:9" x14ac:dyDescent="0.3">
      <c r="A112" s="11"/>
      <c r="B112" s="1"/>
      <c r="C112" s="2" t="str">
        <f>IF(SUM(C110:D110)&lt;=12,"Medium","Medium Mech's not avilable")</f>
        <v>Medium Mech's not avilable</v>
      </c>
      <c r="D112" s="2"/>
      <c r="E112" s="7"/>
      <c r="F112" s="7"/>
      <c r="G112" s="7"/>
    </row>
    <row r="113" spans="1:7" x14ac:dyDescent="0.3">
      <c r="A113" s="11"/>
      <c r="B113" s="1"/>
      <c r="C113" s="2" t="str">
        <f>IF(SUM(C110:D110)&lt;=9,"Heavy","Heavy Mech's not avilable")</f>
        <v>Heavy Mech's not avilable</v>
      </c>
      <c r="D113" s="2"/>
      <c r="E113" s="7"/>
      <c r="F113" s="7"/>
      <c r="G113" s="7"/>
    </row>
    <row r="114" spans="1:7" x14ac:dyDescent="0.3">
      <c r="A114" s="11"/>
      <c r="B114" s="1"/>
      <c r="C114" s="2" t="str">
        <f>IF(SUM(C110:D110)&lt;=7,"Assault","Assault Mech's not avilable")</f>
        <v>Assault Mech's not avilable</v>
      </c>
      <c r="D114" s="2"/>
      <c r="E114" s="7"/>
      <c r="F114" s="7"/>
      <c r="G114" s="7"/>
    </row>
    <row r="115" spans="1:7" x14ac:dyDescent="0.3">
      <c r="A115" s="11"/>
      <c r="B115" s="1"/>
      <c r="C115" s="2"/>
      <c r="D115" s="2"/>
      <c r="E115" s="7"/>
      <c r="F115" s="7"/>
      <c r="G115" s="7"/>
    </row>
    <row r="116" spans="1:7" x14ac:dyDescent="0.3">
      <c r="A116" s="11"/>
      <c r="B116" s="10" t="s">
        <v>25</v>
      </c>
      <c r="C116" s="3" t="s">
        <v>26</v>
      </c>
      <c r="D116" s="3" t="s">
        <v>27</v>
      </c>
    </row>
    <row r="117" spans="1:7" x14ac:dyDescent="0.3">
      <c r="A117" s="11"/>
      <c r="B117" s="1" t="s">
        <v>6</v>
      </c>
      <c r="C117" s="2" t="str">
        <f>IF(SUM(C110:D110)&lt;=13,"yes","no")</f>
        <v>no</v>
      </c>
      <c r="D117" s="2" t="s">
        <v>16</v>
      </c>
    </row>
    <row r="118" spans="1:7" x14ac:dyDescent="0.3">
      <c r="A118" s="11"/>
      <c r="B118" s="1" t="s">
        <v>34</v>
      </c>
      <c r="C118" s="2" t="str">
        <f>IF(SUM(C110:D110)&lt;=12,"yes","no")</f>
        <v>no</v>
      </c>
      <c r="D118" s="2" t="s">
        <v>17</v>
      </c>
    </row>
    <row r="119" spans="1:7" x14ac:dyDescent="0.3">
      <c r="A119" s="11"/>
      <c r="B119" s="1" t="s">
        <v>13</v>
      </c>
      <c r="C119" s="2" t="str">
        <f>IF(SUM(C110:D110)&lt;=11,"yes","no")</f>
        <v>no</v>
      </c>
      <c r="D119" s="2" t="s">
        <v>16</v>
      </c>
    </row>
    <row r="120" spans="1:7" x14ac:dyDescent="0.3">
      <c r="A120" s="11"/>
      <c r="B120" s="1" t="s">
        <v>18</v>
      </c>
      <c r="C120" s="2" t="str">
        <f>IF(SUM(C110:D110)&lt;=10,"yes","no")</f>
        <v>no</v>
      </c>
      <c r="D120" s="2" t="s">
        <v>16</v>
      </c>
    </row>
    <row r="121" spans="1:7" x14ac:dyDescent="0.3">
      <c r="A121" s="11"/>
      <c r="B121" s="1" t="s">
        <v>10</v>
      </c>
      <c r="C121" s="2" t="str">
        <f>IF(SUM(C110:D110)&lt;=9,"yes","no")</f>
        <v>no</v>
      </c>
      <c r="D121" s="2" t="s">
        <v>17</v>
      </c>
    </row>
    <row r="122" spans="1:7" x14ac:dyDescent="0.3">
      <c r="A122" s="11"/>
      <c r="B122" s="1" t="s">
        <v>8</v>
      </c>
      <c r="C122" s="2" t="str">
        <f>IF(SUM(C110:D110)&lt;=8,"yes","no")</f>
        <v>no</v>
      </c>
      <c r="D122" s="2" t="s">
        <v>16</v>
      </c>
    </row>
    <row r="123" spans="1:7" x14ac:dyDescent="0.3">
      <c r="A123" s="11"/>
      <c r="B123" s="1" t="s">
        <v>37</v>
      </c>
      <c r="C123" s="2" t="str">
        <f>IF(SUM(C110:D110)&lt;=7,"yes","no")</f>
        <v>no</v>
      </c>
      <c r="D123" s="2" t="s">
        <v>17</v>
      </c>
    </row>
    <row r="124" spans="1:7" x14ac:dyDescent="0.3">
      <c r="A124" s="11"/>
      <c r="B124" s="1" t="s">
        <v>31</v>
      </c>
      <c r="C124" s="2" t="str">
        <f>IF(SUM(C110:D110)&lt;=6,"yes","no")</f>
        <v>no</v>
      </c>
      <c r="D124" s="2" t="s">
        <v>17</v>
      </c>
    </row>
    <row r="125" spans="1:7" x14ac:dyDescent="0.3">
      <c r="A125" s="11"/>
      <c r="B125" s="1" t="s">
        <v>9</v>
      </c>
      <c r="C125" s="2" t="str">
        <f>IF(SUM(C110:D110)&lt;=5,"yes","no")</f>
        <v>no</v>
      </c>
      <c r="D125" s="2" t="s">
        <v>17</v>
      </c>
    </row>
    <row r="126" spans="1:7" x14ac:dyDescent="0.3">
      <c r="A126" s="11"/>
      <c r="B126" s="1" t="s">
        <v>7</v>
      </c>
      <c r="C126" s="2" t="str">
        <f>IF(SUM(C110:D110)&lt;=4,"yes","no")</f>
        <v>no</v>
      </c>
      <c r="D126" s="2" t="s">
        <v>17</v>
      </c>
    </row>
    <row r="127" spans="1:7" x14ac:dyDescent="0.3">
      <c r="A127" s="11"/>
      <c r="B127" s="1"/>
      <c r="C127" s="2"/>
      <c r="D127" s="2"/>
    </row>
    <row r="128" spans="1:7" x14ac:dyDescent="0.3">
      <c r="A128" s="11"/>
      <c r="B128" s="10" t="s">
        <v>5</v>
      </c>
      <c r="C128" s="4">
        <f>IF(OR(C108="Injured",C108="Dead",C108="Captured"),"Not avilable",IF(OR(C110&lt;=7,C110&gt;=4),(8-C110)*100,400+(4-C110)*200)+(8-D110)*50+IF(C117="yes",25,0)+IF(C118="yes",25,0)+IF(C119="yes",25,0)+IF(C120="yes",25,0)+IF(C121="yes",25,0)+IF(C122="yes",25,0)+IF(C123="yes",25,0)+IF(C124="yes",25,0)+IF(C125="yes",25,0)+IF(C126="yes",25,0))</f>
        <v>150</v>
      </c>
      <c r="D128" s="2"/>
      <c r="E128" s="7"/>
      <c r="F128" s="7"/>
      <c r="G128" s="7"/>
    </row>
    <row r="131" spans="1:9" x14ac:dyDescent="0.3">
      <c r="A131" s="11" t="s">
        <v>126</v>
      </c>
      <c r="B131" s="11" t="s">
        <v>113</v>
      </c>
      <c r="C131" s="11"/>
      <c r="D131" s="11"/>
      <c r="E131" s="11"/>
      <c r="F131" s="11"/>
      <c r="G131" s="14" t="s">
        <v>126</v>
      </c>
      <c r="H131" s="12" t="s">
        <v>114</v>
      </c>
      <c r="I131" s="12"/>
    </row>
    <row r="132" spans="1:9" x14ac:dyDescent="0.3">
      <c r="A132" s="11"/>
      <c r="B132" s="10" t="s">
        <v>0</v>
      </c>
      <c r="C132" s="2"/>
      <c r="D132" s="2"/>
      <c r="E132" s="7"/>
      <c r="F132" s="7"/>
      <c r="G132" s="14"/>
      <c r="H132" s="13" t="s">
        <v>115</v>
      </c>
    </row>
    <row r="133" spans="1:9" x14ac:dyDescent="0.3">
      <c r="A133" s="11"/>
      <c r="B133" s="10" t="s">
        <v>15</v>
      </c>
      <c r="C133" s="2" t="str">
        <f>IF(C140="Assault","Elite",IF(C139="Heavy","Veteran",IF(C138="Medium","Regular",IF(C137="Light","Rokie"))))</f>
        <v>Rokie</v>
      </c>
      <c r="D133" s="2"/>
      <c r="E133" s="7"/>
      <c r="F133" s="7"/>
      <c r="G133" s="14"/>
      <c r="H133" s="13" t="s">
        <v>116</v>
      </c>
    </row>
    <row r="134" spans="1:9" x14ac:dyDescent="0.3">
      <c r="A134" s="11"/>
      <c r="B134" s="10" t="s">
        <v>45</v>
      </c>
      <c r="C134" s="2" t="s">
        <v>70</v>
      </c>
      <c r="D134" s="2"/>
      <c r="E134" s="7"/>
      <c r="F134" s="7"/>
      <c r="G134" s="14"/>
      <c r="H134" s="13" t="s">
        <v>117</v>
      </c>
      <c r="I134" s="2" t="s">
        <v>136</v>
      </c>
    </row>
    <row r="135" spans="1:9" x14ac:dyDescent="0.3">
      <c r="A135" s="11"/>
      <c r="B135" s="10" t="s">
        <v>22</v>
      </c>
      <c r="C135" s="2" t="s">
        <v>2</v>
      </c>
      <c r="D135" s="2" t="s">
        <v>1</v>
      </c>
      <c r="E135" s="7"/>
      <c r="F135" s="7"/>
      <c r="G135" s="14"/>
      <c r="H135" s="13" t="s">
        <v>119</v>
      </c>
      <c r="I135" s="16"/>
    </row>
    <row r="136" spans="1:9" x14ac:dyDescent="0.3">
      <c r="A136" s="11"/>
      <c r="B136" s="1"/>
      <c r="C136" s="2">
        <f>ROUNDUP(E136,0)</f>
        <v>7</v>
      </c>
      <c r="D136" s="2">
        <f>ROUNDUP(F136,0)</f>
        <v>7</v>
      </c>
      <c r="E136" s="7">
        <v>7</v>
      </c>
      <c r="F136" s="7">
        <v>7</v>
      </c>
      <c r="G136" s="7"/>
    </row>
    <row r="137" spans="1:9" x14ac:dyDescent="0.3">
      <c r="A137" s="11"/>
      <c r="B137" s="10" t="s">
        <v>3</v>
      </c>
      <c r="C137" s="2" t="s">
        <v>4</v>
      </c>
      <c r="D137" s="2"/>
      <c r="E137" s="7"/>
      <c r="F137" s="7"/>
      <c r="G137" s="7"/>
    </row>
    <row r="138" spans="1:9" x14ac:dyDescent="0.3">
      <c r="A138" s="11"/>
      <c r="B138" s="1"/>
      <c r="C138" s="2" t="str">
        <f>IF(SUM(C136:D136)&lt;=12,"Medium","Medium Mech's not avilable")</f>
        <v>Medium Mech's not avilable</v>
      </c>
      <c r="D138" s="2"/>
      <c r="E138" s="7"/>
      <c r="F138" s="7"/>
      <c r="G138" s="7"/>
    </row>
    <row r="139" spans="1:9" x14ac:dyDescent="0.3">
      <c r="A139" s="11"/>
      <c r="B139" s="1"/>
      <c r="C139" s="2" t="str">
        <f>IF(SUM(C136:D136)&lt;=9,"Heavy","Heavy Mech's not avilable")</f>
        <v>Heavy Mech's not avilable</v>
      </c>
      <c r="D139" s="2"/>
      <c r="E139" s="7"/>
      <c r="F139" s="7"/>
      <c r="G139" s="7"/>
    </row>
    <row r="140" spans="1:9" x14ac:dyDescent="0.3">
      <c r="A140" s="11"/>
      <c r="B140" s="1"/>
      <c r="C140" s="2" t="str">
        <f>IF(SUM(C136:D136)&lt;=7,"Assault","Assault Mech's not avilable")</f>
        <v>Assault Mech's not avilable</v>
      </c>
      <c r="D140" s="2"/>
      <c r="E140" s="7"/>
      <c r="F140" s="7"/>
      <c r="G140" s="7"/>
    </row>
    <row r="141" spans="1:9" x14ac:dyDescent="0.3">
      <c r="A141" s="11"/>
      <c r="B141" s="1"/>
      <c r="C141" s="2"/>
      <c r="D141" s="2"/>
      <c r="E141" s="7"/>
      <c r="F141" s="7"/>
      <c r="G141" s="7"/>
    </row>
    <row r="142" spans="1:9" x14ac:dyDescent="0.3">
      <c r="A142" s="11"/>
      <c r="B142" s="10" t="s">
        <v>25</v>
      </c>
      <c r="C142" s="3" t="s">
        <v>26</v>
      </c>
      <c r="D142" s="3" t="s">
        <v>27</v>
      </c>
    </row>
    <row r="143" spans="1:9" x14ac:dyDescent="0.3">
      <c r="A143" s="11"/>
      <c r="B143" s="1" t="s">
        <v>6</v>
      </c>
      <c r="C143" s="2" t="str">
        <f>IF(SUM(C136:D136)&lt;=13,"yes","no")</f>
        <v>no</v>
      </c>
      <c r="D143" s="2" t="s">
        <v>16</v>
      </c>
    </row>
    <row r="144" spans="1:9" x14ac:dyDescent="0.3">
      <c r="A144" s="11"/>
      <c r="B144" s="1" t="s">
        <v>34</v>
      </c>
      <c r="C144" s="2" t="str">
        <f>IF(SUM(C136:D136)&lt;=12,"yes","no")</f>
        <v>no</v>
      </c>
      <c r="D144" s="2" t="s">
        <v>17</v>
      </c>
    </row>
    <row r="145" spans="1:9" x14ac:dyDescent="0.3">
      <c r="A145" s="11"/>
      <c r="B145" s="1" t="s">
        <v>13</v>
      </c>
      <c r="C145" s="2" t="str">
        <f>IF(SUM(C136:D136)&lt;=11,"yes","no")</f>
        <v>no</v>
      </c>
      <c r="D145" s="2" t="s">
        <v>16</v>
      </c>
    </row>
    <row r="146" spans="1:9" x14ac:dyDescent="0.3">
      <c r="A146" s="11"/>
      <c r="B146" s="1" t="s">
        <v>18</v>
      </c>
      <c r="C146" s="2" t="str">
        <f>IF(SUM(C136:D136)&lt;=10,"yes","no")</f>
        <v>no</v>
      </c>
      <c r="D146" s="2" t="s">
        <v>16</v>
      </c>
    </row>
    <row r="147" spans="1:9" x14ac:dyDescent="0.3">
      <c r="A147" s="11"/>
      <c r="B147" s="1" t="s">
        <v>10</v>
      </c>
      <c r="C147" s="2" t="str">
        <f>IF(SUM(C136:D136)&lt;=9,"yes","no")</f>
        <v>no</v>
      </c>
      <c r="D147" s="2" t="s">
        <v>17</v>
      </c>
    </row>
    <row r="148" spans="1:9" x14ac:dyDescent="0.3">
      <c r="A148" s="11"/>
      <c r="B148" s="1" t="s">
        <v>8</v>
      </c>
      <c r="C148" s="2" t="str">
        <f>IF(SUM(C136:D136)&lt;=8,"yes","no")</f>
        <v>no</v>
      </c>
      <c r="D148" s="2" t="s">
        <v>16</v>
      </c>
    </row>
    <row r="149" spans="1:9" x14ac:dyDescent="0.3">
      <c r="A149" s="11"/>
      <c r="B149" s="1" t="s">
        <v>37</v>
      </c>
      <c r="C149" s="2" t="str">
        <f>IF(SUM(C136:D136)&lt;=7,"yes","no")</f>
        <v>no</v>
      </c>
      <c r="D149" s="2" t="s">
        <v>17</v>
      </c>
    </row>
    <row r="150" spans="1:9" x14ac:dyDescent="0.3">
      <c r="A150" s="11"/>
      <c r="B150" s="1" t="s">
        <v>31</v>
      </c>
      <c r="C150" s="2" t="str">
        <f>IF(SUM(C136:D136)&lt;=6,"yes","no")</f>
        <v>no</v>
      </c>
      <c r="D150" s="2" t="s">
        <v>17</v>
      </c>
    </row>
    <row r="151" spans="1:9" x14ac:dyDescent="0.3">
      <c r="A151" s="11"/>
      <c r="B151" s="1" t="s">
        <v>9</v>
      </c>
      <c r="C151" s="2" t="str">
        <f>IF(SUM(C136:D136)&lt;=5,"yes","no")</f>
        <v>no</v>
      </c>
      <c r="D151" s="2" t="s">
        <v>17</v>
      </c>
    </row>
    <row r="152" spans="1:9" x14ac:dyDescent="0.3">
      <c r="A152" s="11"/>
      <c r="B152" s="1" t="s">
        <v>7</v>
      </c>
      <c r="C152" s="2" t="str">
        <f>IF(SUM(C136:D136)&lt;=4,"yes","no")</f>
        <v>no</v>
      </c>
      <c r="D152" s="2" t="s">
        <v>17</v>
      </c>
    </row>
    <row r="153" spans="1:9" x14ac:dyDescent="0.3">
      <c r="A153" s="11"/>
      <c r="B153" s="1"/>
      <c r="C153" s="2"/>
      <c r="D153" s="2"/>
    </row>
    <row r="154" spans="1:9" x14ac:dyDescent="0.3">
      <c r="A154" s="11"/>
      <c r="B154" s="10" t="s">
        <v>5</v>
      </c>
      <c r="C154" s="4">
        <f>IF(OR(C134="Injured",C134="Dead",C134="Captured"),"Not avilable",IF(OR(C136&lt;=7,C136&gt;=4),(8-C136)*100,400+(4-C136)*200)+(8-D136)*50+IF(C143="yes",25,0)+IF(C144="yes",25,0)+IF(C145="yes",25,0)+IF(C146="yes",25,0)+IF(C147="yes",25,0)+IF(C148="yes",25,0)+IF(C149="yes",25,0)+IF(C150="yes",25,0)+IF(C151="yes",25,0)+IF(C152="yes",25,0))</f>
        <v>150</v>
      </c>
      <c r="D154" s="2"/>
      <c r="E154" s="7"/>
      <c r="F154" s="7"/>
      <c r="G154" s="7"/>
    </row>
    <row r="157" spans="1:9" x14ac:dyDescent="0.3">
      <c r="A157" s="11" t="s">
        <v>127</v>
      </c>
      <c r="B157" s="11" t="s">
        <v>113</v>
      </c>
      <c r="C157" s="11"/>
      <c r="D157" s="11"/>
      <c r="E157" s="11"/>
      <c r="F157" s="11"/>
      <c r="G157" s="14" t="s">
        <v>127</v>
      </c>
      <c r="H157" s="12" t="s">
        <v>114</v>
      </c>
      <c r="I157" s="12"/>
    </row>
    <row r="158" spans="1:9" x14ac:dyDescent="0.3">
      <c r="A158" s="11"/>
      <c r="B158" s="10" t="s">
        <v>0</v>
      </c>
      <c r="C158" s="2"/>
      <c r="D158" s="2"/>
      <c r="E158" s="7"/>
      <c r="F158" s="7"/>
      <c r="G158" s="14"/>
      <c r="H158" s="13" t="s">
        <v>115</v>
      </c>
    </row>
    <row r="159" spans="1:9" x14ac:dyDescent="0.3">
      <c r="A159" s="11"/>
      <c r="B159" s="10" t="s">
        <v>15</v>
      </c>
      <c r="C159" s="2" t="str">
        <f>IF(C166="Assault","Elite",IF(C165="Heavy","Veteran",IF(C164="Medium","Regular",IF(C163="Light","Rokie"))))</f>
        <v>Rokie</v>
      </c>
      <c r="D159" s="2"/>
      <c r="E159" s="7"/>
      <c r="F159" s="7"/>
      <c r="G159" s="14"/>
      <c r="H159" s="13" t="s">
        <v>116</v>
      </c>
    </row>
    <row r="160" spans="1:9" x14ac:dyDescent="0.3">
      <c r="A160" s="11"/>
      <c r="B160" s="10" t="s">
        <v>45</v>
      </c>
      <c r="C160" s="2" t="s">
        <v>70</v>
      </c>
      <c r="D160" s="2"/>
      <c r="E160" s="7"/>
      <c r="F160" s="7"/>
      <c r="G160" s="14"/>
      <c r="H160" s="13" t="s">
        <v>117</v>
      </c>
      <c r="I160" s="2" t="s">
        <v>136</v>
      </c>
    </row>
    <row r="161" spans="1:9" x14ac:dyDescent="0.3">
      <c r="A161" s="11"/>
      <c r="B161" s="10" t="s">
        <v>22</v>
      </c>
      <c r="C161" s="2" t="s">
        <v>2</v>
      </c>
      <c r="D161" s="2" t="s">
        <v>1</v>
      </c>
      <c r="E161" s="7"/>
      <c r="F161" s="7"/>
      <c r="G161" s="14"/>
      <c r="H161" s="13" t="s">
        <v>119</v>
      </c>
      <c r="I161" s="16"/>
    </row>
    <row r="162" spans="1:9" x14ac:dyDescent="0.3">
      <c r="A162" s="11"/>
      <c r="B162" s="1"/>
      <c r="C162" s="2">
        <f>ROUNDUP(E162,0)</f>
        <v>7</v>
      </c>
      <c r="D162" s="2">
        <f>ROUNDUP(F162,0)</f>
        <v>7</v>
      </c>
      <c r="E162" s="7">
        <v>7</v>
      </c>
      <c r="F162" s="7">
        <v>7</v>
      </c>
      <c r="G162" s="7"/>
    </row>
    <row r="163" spans="1:9" x14ac:dyDescent="0.3">
      <c r="A163" s="11"/>
      <c r="B163" s="10" t="s">
        <v>3</v>
      </c>
      <c r="C163" s="2" t="s">
        <v>4</v>
      </c>
      <c r="D163" s="2"/>
      <c r="E163" s="7"/>
      <c r="F163" s="7"/>
      <c r="G163" s="7"/>
    </row>
    <row r="164" spans="1:9" x14ac:dyDescent="0.3">
      <c r="A164" s="11"/>
      <c r="B164" s="1"/>
      <c r="C164" s="2" t="str">
        <f>IF(SUM(C162:D162)&lt;=12,"Medium","Medium Mech's not avilable")</f>
        <v>Medium Mech's not avilable</v>
      </c>
      <c r="D164" s="2"/>
      <c r="E164" s="7"/>
      <c r="F164" s="7"/>
      <c r="G164" s="7"/>
    </row>
    <row r="165" spans="1:9" x14ac:dyDescent="0.3">
      <c r="A165" s="11"/>
      <c r="B165" s="1"/>
      <c r="C165" s="2" t="str">
        <f>IF(SUM(C162:D162)&lt;=9,"Heavy","Heavy Mech's not avilable")</f>
        <v>Heavy Mech's not avilable</v>
      </c>
      <c r="D165" s="2"/>
      <c r="E165" s="7"/>
      <c r="F165" s="7"/>
      <c r="G165" s="7"/>
    </row>
    <row r="166" spans="1:9" x14ac:dyDescent="0.3">
      <c r="A166" s="11"/>
      <c r="B166" s="1"/>
      <c r="C166" s="2" t="str">
        <f>IF(SUM(C162:D162)&lt;=7,"Assault","Assault Mech's not avilable")</f>
        <v>Assault Mech's not avilable</v>
      </c>
      <c r="D166" s="2"/>
      <c r="E166" s="7"/>
      <c r="F166" s="7"/>
      <c r="G166" s="7"/>
    </row>
    <row r="167" spans="1:9" x14ac:dyDescent="0.3">
      <c r="A167" s="11"/>
      <c r="B167" s="1"/>
      <c r="C167" s="2"/>
      <c r="D167" s="2"/>
      <c r="E167" s="7"/>
      <c r="F167" s="7"/>
      <c r="G167" s="7"/>
    </row>
    <row r="168" spans="1:9" x14ac:dyDescent="0.3">
      <c r="A168" s="11"/>
      <c r="B168" s="10" t="s">
        <v>25</v>
      </c>
      <c r="C168" s="3" t="s">
        <v>26</v>
      </c>
      <c r="D168" s="3" t="s">
        <v>27</v>
      </c>
    </row>
    <row r="169" spans="1:9" x14ac:dyDescent="0.3">
      <c r="A169" s="11"/>
      <c r="B169" s="1" t="s">
        <v>6</v>
      </c>
      <c r="C169" s="2" t="str">
        <f>IF(SUM(C162:D162)&lt;=13,"yes","no")</f>
        <v>no</v>
      </c>
      <c r="D169" s="2" t="s">
        <v>16</v>
      </c>
    </row>
    <row r="170" spans="1:9" x14ac:dyDescent="0.3">
      <c r="A170" s="11"/>
      <c r="B170" s="1" t="s">
        <v>34</v>
      </c>
      <c r="C170" s="2" t="str">
        <f>IF(SUM(C162:D162)&lt;=12,"yes","no")</f>
        <v>no</v>
      </c>
      <c r="D170" s="2" t="s">
        <v>17</v>
      </c>
    </row>
    <row r="171" spans="1:9" x14ac:dyDescent="0.3">
      <c r="A171" s="11"/>
      <c r="B171" s="1" t="s">
        <v>13</v>
      </c>
      <c r="C171" s="2" t="str">
        <f>IF(SUM(C162:D162)&lt;=11,"yes","no")</f>
        <v>no</v>
      </c>
      <c r="D171" s="2" t="s">
        <v>16</v>
      </c>
    </row>
    <row r="172" spans="1:9" x14ac:dyDescent="0.3">
      <c r="A172" s="11"/>
      <c r="B172" s="1" t="s">
        <v>18</v>
      </c>
      <c r="C172" s="2" t="str">
        <f>IF(SUM(C162:D162)&lt;=10,"yes","no")</f>
        <v>no</v>
      </c>
      <c r="D172" s="2" t="s">
        <v>16</v>
      </c>
    </row>
    <row r="173" spans="1:9" x14ac:dyDescent="0.3">
      <c r="A173" s="11"/>
      <c r="B173" s="1" t="s">
        <v>10</v>
      </c>
      <c r="C173" s="2" t="str">
        <f>IF(SUM(C162:D162)&lt;=9,"yes","no")</f>
        <v>no</v>
      </c>
      <c r="D173" s="2" t="s">
        <v>17</v>
      </c>
    </row>
    <row r="174" spans="1:9" x14ac:dyDescent="0.3">
      <c r="A174" s="11"/>
      <c r="B174" s="1" t="s">
        <v>8</v>
      </c>
      <c r="C174" s="2" t="str">
        <f>IF(SUM(C162:D162)&lt;=8,"yes","no")</f>
        <v>no</v>
      </c>
      <c r="D174" s="2" t="s">
        <v>16</v>
      </c>
    </row>
    <row r="175" spans="1:9" x14ac:dyDescent="0.3">
      <c r="A175" s="11"/>
      <c r="B175" s="1" t="s">
        <v>37</v>
      </c>
      <c r="C175" s="2" t="str">
        <f>IF(SUM(C162:D162)&lt;=7,"yes","no")</f>
        <v>no</v>
      </c>
      <c r="D175" s="2" t="s">
        <v>17</v>
      </c>
    </row>
    <row r="176" spans="1:9" x14ac:dyDescent="0.3">
      <c r="A176" s="11"/>
      <c r="B176" s="1" t="s">
        <v>31</v>
      </c>
      <c r="C176" s="2" t="str">
        <f>IF(SUM(C162:D162)&lt;=6,"yes","no")</f>
        <v>no</v>
      </c>
      <c r="D176" s="2" t="s">
        <v>17</v>
      </c>
    </row>
    <row r="177" spans="1:9" x14ac:dyDescent="0.3">
      <c r="A177" s="11"/>
      <c r="B177" s="1" t="s">
        <v>9</v>
      </c>
      <c r="C177" s="2" t="str">
        <f>IF(SUM(C162:D162)&lt;=5,"yes","no")</f>
        <v>no</v>
      </c>
      <c r="D177" s="2" t="s">
        <v>17</v>
      </c>
    </row>
    <row r="178" spans="1:9" x14ac:dyDescent="0.3">
      <c r="A178" s="11"/>
      <c r="B178" s="1" t="s">
        <v>7</v>
      </c>
      <c r="C178" s="2" t="str">
        <f>IF(SUM(C162:D162)&lt;=4,"yes","no")</f>
        <v>no</v>
      </c>
      <c r="D178" s="2" t="s">
        <v>17</v>
      </c>
    </row>
    <row r="179" spans="1:9" x14ac:dyDescent="0.3">
      <c r="A179" s="11"/>
      <c r="B179" s="1"/>
      <c r="C179" s="2"/>
      <c r="D179" s="2"/>
    </row>
    <row r="180" spans="1:9" x14ac:dyDescent="0.3">
      <c r="A180" s="11"/>
      <c r="B180" s="10" t="s">
        <v>5</v>
      </c>
      <c r="C180" s="4">
        <f>IF(OR(C160="Injured",C160="Dead",C160="Captured"),"Not avilable",IF(OR(C162&lt;=7,C162&gt;=4),(8-C162)*100,400+(4-C162)*200)+(8-D162)*50+IF(C169="yes",25,0)+IF(C170="yes",25,0)+IF(C171="yes",25,0)+IF(C172="yes",25,0)+IF(C173="yes",25,0)+IF(C174="yes",25,0)+IF(C175="yes",25,0)+IF(C176="yes",25,0)+IF(C177="yes",25,0)+IF(C178="yes",25,0))</f>
        <v>150</v>
      </c>
      <c r="D180" s="2"/>
      <c r="E180" s="7"/>
      <c r="F180" s="7"/>
      <c r="G180" s="7"/>
    </row>
    <row r="183" spans="1:9" x14ac:dyDescent="0.3">
      <c r="A183" s="11" t="s">
        <v>128</v>
      </c>
      <c r="B183" s="11" t="s">
        <v>113</v>
      </c>
      <c r="C183" s="11"/>
      <c r="D183" s="11"/>
      <c r="E183" s="11"/>
      <c r="F183" s="11"/>
      <c r="G183" s="14" t="s">
        <v>128</v>
      </c>
      <c r="H183" s="12" t="s">
        <v>114</v>
      </c>
      <c r="I183" s="12"/>
    </row>
    <row r="184" spans="1:9" x14ac:dyDescent="0.3">
      <c r="A184" s="11"/>
      <c r="B184" s="10" t="s">
        <v>0</v>
      </c>
      <c r="C184" s="2"/>
      <c r="D184" s="2"/>
      <c r="E184" s="7"/>
      <c r="F184" s="7"/>
      <c r="G184" s="14"/>
      <c r="H184" s="13" t="s">
        <v>115</v>
      </c>
    </row>
    <row r="185" spans="1:9" x14ac:dyDescent="0.3">
      <c r="A185" s="11"/>
      <c r="B185" s="10" t="s">
        <v>15</v>
      </c>
      <c r="C185" s="2" t="str">
        <f>IF(C192="Assault","Elite",IF(C191="Heavy","Veteran",IF(C190="Medium","Regular",IF(C189="Light","Rokie"))))</f>
        <v>Rokie</v>
      </c>
      <c r="D185" s="2"/>
      <c r="E185" s="7"/>
      <c r="F185" s="7"/>
      <c r="G185" s="14"/>
      <c r="H185" s="13" t="s">
        <v>116</v>
      </c>
    </row>
    <row r="186" spans="1:9" x14ac:dyDescent="0.3">
      <c r="A186" s="11"/>
      <c r="B186" s="10" t="s">
        <v>45</v>
      </c>
      <c r="C186" s="2" t="s">
        <v>70</v>
      </c>
      <c r="D186" s="2"/>
      <c r="E186" s="7"/>
      <c r="F186" s="7"/>
      <c r="G186" s="14"/>
      <c r="H186" s="13" t="s">
        <v>117</v>
      </c>
      <c r="I186" s="2" t="s">
        <v>136</v>
      </c>
    </row>
    <row r="187" spans="1:9" x14ac:dyDescent="0.3">
      <c r="A187" s="11"/>
      <c r="B187" s="10" t="s">
        <v>22</v>
      </c>
      <c r="C187" s="2" t="s">
        <v>2</v>
      </c>
      <c r="D187" s="2" t="s">
        <v>1</v>
      </c>
      <c r="E187" s="7"/>
      <c r="F187" s="7"/>
      <c r="G187" s="14"/>
      <c r="H187" s="13" t="s">
        <v>119</v>
      </c>
      <c r="I187" s="16"/>
    </row>
    <row r="188" spans="1:9" x14ac:dyDescent="0.3">
      <c r="A188" s="11"/>
      <c r="B188" s="1"/>
      <c r="C188" s="2">
        <f>ROUNDUP(E188,0)</f>
        <v>7</v>
      </c>
      <c r="D188" s="2">
        <f>ROUNDUP(F188,0)</f>
        <v>7</v>
      </c>
      <c r="E188" s="7">
        <v>7</v>
      </c>
      <c r="F188" s="7">
        <v>7</v>
      </c>
      <c r="G188" s="7"/>
    </row>
    <row r="189" spans="1:9" x14ac:dyDescent="0.3">
      <c r="A189" s="11"/>
      <c r="B189" s="10" t="s">
        <v>3</v>
      </c>
      <c r="C189" s="2" t="s">
        <v>4</v>
      </c>
      <c r="D189" s="2"/>
      <c r="E189" s="7"/>
      <c r="F189" s="7"/>
      <c r="G189" s="7"/>
    </row>
    <row r="190" spans="1:9" x14ac:dyDescent="0.3">
      <c r="A190" s="11"/>
      <c r="B190" s="1"/>
      <c r="C190" s="2" t="str">
        <f>IF(SUM(C188:D188)&lt;=12,"Medium","Medium Mech's not avilable")</f>
        <v>Medium Mech's not avilable</v>
      </c>
      <c r="D190" s="2"/>
      <c r="E190" s="7"/>
      <c r="F190" s="7"/>
      <c r="G190" s="7"/>
    </row>
    <row r="191" spans="1:9" x14ac:dyDescent="0.3">
      <c r="A191" s="11"/>
      <c r="B191" s="1"/>
      <c r="C191" s="2" t="str">
        <f>IF(SUM(C188:D188)&lt;=9,"Heavy","Heavy Mech's not avilable")</f>
        <v>Heavy Mech's not avilable</v>
      </c>
      <c r="D191" s="2"/>
      <c r="E191" s="7"/>
      <c r="F191" s="7"/>
      <c r="G191" s="7"/>
    </row>
    <row r="192" spans="1:9" x14ac:dyDescent="0.3">
      <c r="A192" s="11"/>
      <c r="B192" s="1"/>
      <c r="C192" s="2" t="str">
        <f>IF(SUM(C188:D188)&lt;=7,"Assault","Assault Mech's not avilable")</f>
        <v>Assault Mech's not avilable</v>
      </c>
      <c r="D192" s="2"/>
      <c r="E192" s="7"/>
      <c r="F192" s="7"/>
      <c r="G192" s="7"/>
    </row>
    <row r="193" spans="1:7" x14ac:dyDescent="0.3">
      <c r="A193" s="11"/>
      <c r="B193" s="1"/>
      <c r="C193" s="2"/>
      <c r="D193" s="2"/>
      <c r="E193" s="7"/>
      <c r="F193" s="7"/>
      <c r="G193" s="7"/>
    </row>
    <row r="194" spans="1:7" x14ac:dyDescent="0.3">
      <c r="A194" s="11"/>
      <c r="B194" s="10" t="s">
        <v>25</v>
      </c>
      <c r="C194" s="3" t="s">
        <v>26</v>
      </c>
      <c r="D194" s="3" t="s">
        <v>27</v>
      </c>
    </row>
    <row r="195" spans="1:7" x14ac:dyDescent="0.3">
      <c r="A195" s="11"/>
      <c r="B195" s="1" t="s">
        <v>6</v>
      </c>
      <c r="C195" s="2" t="str">
        <f>IF(SUM(C188:D188)&lt;=13,"yes","no")</f>
        <v>no</v>
      </c>
      <c r="D195" s="2" t="s">
        <v>16</v>
      </c>
    </row>
    <row r="196" spans="1:7" x14ac:dyDescent="0.3">
      <c r="A196" s="11"/>
      <c r="B196" s="1" t="s">
        <v>34</v>
      </c>
      <c r="C196" s="2" t="str">
        <f>IF(SUM(C188:D188)&lt;=12,"yes","no")</f>
        <v>no</v>
      </c>
      <c r="D196" s="2" t="s">
        <v>17</v>
      </c>
    </row>
    <row r="197" spans="1:7" x14ac:dyDescent="0.3">
      <c r="A197" s="11"/>
      <c r="B197" s="1" t="s">
        <v>13</v>
      </c>
      <c r="C197" s="2" t="str">
        <f>IF(SUM(C188:D188)&lt;=11,"yes","no")</f>
        <v>no</v>
      </c>
      <c r="D197" s="2" t="s">
        <v>16</v>
      </c>
    </row>
    <row r="198" spans="1:7" x14ac:dyDescent="0.3">
      <c r="A198" s="11"/>
      <c r="B198" s="1" t="s">
        <v>18</v>
      </c>
      <c r="C198" s="2" t="str">
        <f>IF(SUM(C188:D188)&lt;=10,"yes","no")</f>
        <v>no</v>
      </c>
      <c r="D198" s="2" t="s">
        <v>16</v>
      </c>
    </row>
    <row r="199" spans="1:7" x14ac:dyDescent="0.3">
      <c r="A199" s="11"/>
      <c r="B199" s="1" t="s">
        <v>10</v>
      </c>
      <c r="C199" s="2" t="str">
        <f>IF(SUM(C188:D188)&lt;=9,"yes","no")</f>
        <v>no</v>
      </c>
      <c r="D199" s="2" t="s">
        <v>17</v>
      </c>
    </row>
    <row r="200" spans="1:7" x14ac:dyDescent="0.3">
      <c r="A200" s="11"/>
      <c r="B200" s="1" t="s">
        <v>8</v>
      </c>
      <c r="C200" s="2" t="str">
        <f>IF(SUM(C188:D188)&lt;=8,"yes","no")</f>
        <v>no</v>
      </c>
      <c r="D200" s="2" t="s">
        <v>16</v>
      </c>
    </row>
    <row r="201" spans="1:7" x14ac:dyDescent="0.3">
      <c r="A201" s="11"/>
      <c r="B201" s="1" t="s">
        <v>37</v>
      </c>
      <c r="C201" s="2" t="str">
        <f>IF(SUM(C188:D188)&lt;=7,"yes","no")</f>
        <v>no</v>
      </c>
      <c r="D201" s="2" t="s">
        <v>17</v>
      </c>
    </row>
    <row r="202" spans="1:7" x14ac:dyDescent="0.3">
      <c r="A202" s="11"/>
      <c r="B202" s="1" t="s">
        <v>31</v>
      </c>
      <c r="C202" s="2" t="str">
        <f>IF(SUM(C188:D188)&lt;=6,"yes","no")</f>
        <v>no</v>
      </c>
      <c r="D202" s="2" t="s">
        <v>17</v>
      </c>
    </row>
    <row r="203" spans="1:7" x14ac:dyDescent="0.3">
      <c r="A203" s="11"/>
      <c r="B203" s="1" t="s">
        <v>9</v>
      </c>
      <c r="C203" s="2" t="str">
        <f>IF(SUM(C188:D188)&lt;=5,"yes","no")</f>
        <v>no</v>
      </c>
      <c r="D203" s="2" t="s">
        <v>17</v>
      </c>
    </row>
    <row r="204" spans="1:7" x14ac:dyDescent="0.3">
      <c r="A204" s="11"/>
      <c r="B204" s="1" t="s">
        <v>7</v>
      </c>
      <c r="C204" s="2" t="str">
        <f>IF(SUM(C188:D188)&lt;=4,"yes","no")</f>
        <v>no</v>
      </c>
      <c r="D204" s="2" t="s">
        <v>17</v>
      </c>
    </row>
    <row r="205" spans="1:7" x14ac:dyDescent="0.3">
      <c r="A205" s="11"/>
      <c r="B205" s="1"/>
      <c r="C205" s="2"/>
      <c r="D205" s="2"/>
    </row>
    <row r="206" spans="1:7" x14ac:dyDescent="0.3">
      <c r="A206" s="11"/>
      <c r="B206" s="10" t="s">
        <v>5</v>
      </c>
      <c r="C206" s="4">
        <f>IF(OR(C186="Injured",C186="Dead",C186="Captured"),"Not avilable",IF(OR(C188&lt;=7,C188&gt;=4),(8-C188)*100,400+(4-C188)*200)+(8-D188)*50+IF(C195="yes",25,0)+IF(C196="yes",25,0)+IF(C197="yes",25,0)+IF(C198="yes",25,0)+IF(C199="yes",25,0)+IF(C200="yes",25,0)+IF(C201="yes",25,0)+IF(C202="yes",25,0)+IF(C203="yes",25,0)+IF(C204="yes",25,0))</f>
        <v>150</v>
      </c>
      <c r="D206" s="2"/>
      <c r="E206" s="7"/>
      <c r="F206" s="7"/>
      <c r="G206" s="7"/>
    </row>
  </sheetData>
  <mergeCells count="32">
    <mergeCell ref="A1:A24"/>
    <mergeCell ref="G1:G5"/>
    <mergeCell ref="A157:A180"/>
    <mergeCell ref="A183:A206"/>
    <mergeCell ref="G27:G31"/>
    <mergeCell ref="G53:G57"/>
    <mergeCell ref="G79:G83"/>
    <mergeCell ref="G105:G109"/>
    <mergeCell ref="G131:G135"/>
    <mergeCell ref="G157:G161"/>
    <mergeCell ref="G183:G187"/>
    <mergeCell ref="B157:F157"/>
    <mergeCell ref="H157:I157"/>
    <mergeCell ref="B183:F183"/>
    <mergeCell ref="H183:I183"/>
    <mergeCell ref="A27:A50"/>
    <mergeCell ref="A53:A76"/>
    <mergeCell ref="A79:A102"/>
    <mergeCell ref="A105:A128"/>
    <mergeCell ref="A131:A154"/>
    <mergeCell ref="B79:F79"/>
    <mergeCell ref="H79:I79"/>
    <mergeCell ref="B105:F105"/>
    <mergeCell ref="H105:I105"/>
    <mergeCell ref="B131:F131"/>
    <mergeCell ref="H131:I131"/>
    <mergeCell ref="B1:F1"/>
    <mergeCell ref="H1:I1"/>
    <mergeCell ref="B27:F27"/>
    <mergeCell ref="H27:I27"/>
    <mergeCell ref="B53:F53"/>
    <mergeCell ref="H53:I5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0BC2E7-0666-4D30-AE20-9B62BFDBFB0E}">
          <x14:formula1>
            <xm:f>Shablon!$A$28:$A$31</xm:f>
          </x14:formula1>
          <xm:sqref>C4 C30 C56 C82 C108 C134 C160 C186</xm:sqref>
        </x14:dataValidation>
        <x14:dataValidation type="list" allowBlank="1" showInputMessage="1" showErrorMessage="1" xr:uid="{CF439282-F5E5-4735-AADF-20A1E53C673E}">
          <x14:formula1>
            <xm:f>Shablon!$B$28:$B$31</xm:f>
          </x14:formula1>
          <xm:sqref>I4 I30 I56 I82 I108 I134 I160 I186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0DC3-0CC8-41F0-89A7-06D95D5476B9}">
  <dimension ref="A1:I206"/>
  <sheetViews>
    <sheetView workbookViewId="0">
      <selection activeCell="C15" sqref="C15"/>
    </sheetView>
  </sheetViews>
  <sheetFormatPr defaultRowHeight="14.4" x14ac:dyDescent="0.3"/>
  <cols>
    <col min="1" max="1" width="2.5546875" bestFit="1" customWidth="1"/>
    <col min="2" max="2" width="35.77734375" bestFit="1" customWidth="1"/>
    <col min="3" max="3" width="24.109375" bestFit="1" customWidth="1"/>
    <col min="4" max="4" width="13.44140625" bestFit="1" customWidth="1"/>
    <col min="8" max="8" width="10.88671875" bestFit="1" customWidth="1"/>
    <col min="9" max="9" width="8.88671875" style="2"/>
  </cols>
  <sheetData>
    <row r="1" spans="1:9" x14ac:dyDescent="0.3">
      <c r="A1" s="11" t="s">
        <v>121</v>
      </c>
      <c r="B1" s="11" t="s">
        <v>113</v>
      </c>
      <c r="C1" s="11"/>
      <c r="D1" s="11"/>
      <c r="E1" s="11"/>
      <c r="F1" s="11"/>
      <c r="G1" s="14" t="s">
        <v>121</v>
      </c>
      <c r="H1" s="12" t="s">
        <v>114</v>
      </c>
      <c r="I1" s="12"/>
    </row>
    <row r="2" spans="1:9" x14ac:dyDescent="0.3">
      <c r="A2" s="11"/>
      <c r="B2" s="10" t="s">
        <v>0</v>
      </c>
      <c r="C2" s="2"/>
      <c r="D2" s="2"/>
      <c r="E2" s="7"/>
      <c r="F2" s="7"/>
      <c r="G2" s="14"/>
      <c r="H2" s="13" t="s">
        <v>115</v>
      </c>
    </row>
    <row r="3" spans="1:9" x14ac:dyDescent="0.3">
      <c r="A3" s="11"/>
      <c r="B3" s="10" t="s">
        <v>15</v>
      </c>
      <c r="C3" s="2" t="str">
        <f>IF(C10="Assault","Elite",IF(C9="Heavy","Veteran",IF(C8="Medium","Regular",IF(C7="Light","Rokie"))))</f>
        <v>Rokie</v>
      </c>
      <c r="D3" s="2"/>
      <c r="E3" s="7"/>
      <c r="F3" s="7"/>
      <c r="G3" s="14"/>
      <c r="H3" s="13" t="s">
        <v>116</v>
      </c>
    </row>
    <row r="4" spans="1:9" x14ac:dyDescent="0.3">
      <c r="A4" s="11"/>
      <c r="B4" s="10" t="s">
        <v>45</v>
      </c>
      <c r="C4" s="2" t="s">
        <v>70</v>
      </c>
      <c r="D4" s="2"/>
      <c r="E4" s="7"/>
      <c r="F4" s="7"/>
      <c r="G4" s="14"/>
      <c r="H4" s="13" t="s">
        <v>117</v>
      </c>
      <c r="I4" s="2" t="s">
        <v>136</v>
      </c>
    </row>
    <row r="5" spans="1:9" x14ac:dyDescent="0.3">
      <c r="A5" s="11"/>
      <c r="B5" s="10" t="s">
        <v>22</v>
      </c>
      <c r="C5" s="2" t="s">
        <v>2</v>
      </c>
      <c r="D5" s="2" t="s">
        <v>1</v>
      </c>
      <c r="E5" s="7"/>
      <c r="F5" s="7"/>
      <c r="G5" s="14"/>
      <c r="H5" s="13" t="s">
        <v>119</v>
      </c>
      <c r="I5" s="16"/>
    </row>
    <row r="6" spans="1:9" x14ac:dyDescent="0.3">
      <c r="A6" s="11"/>
      <c r="B6" s="1"/>
      <c r="C6" s="2">
        <f>ROUNDUP(E6,0)</f>
        <v>7</v>
      </c>
      <c r="D6" s="2">
        <f>ROUNDUP(F6,0)</f>
        <v>7</v>
      </c>
      <c r="E6" s="7">
        <v>7</v>
      </c>
      <c r="F6" s="7">
        <v>7</v>
      </c>
      <c r="G6" s="7"/>
    </row>
    <row r="7" spans="1:9" x14ac:dyDescent="0.3">
      <c r="A7" s="11"/>
      <c r="B7" s="10" t="s">
        <v>3</v>
      </c>
      <c r="C7" s="2" t="s">
        <v>4</v>
      </c>
      <c r="D7" s="2"/>
      <c r="E7" s="7"/>
      <c r="F7" s="7"/>
      <c r="G7" s="7"/>
    </row>
    <row r="8" spans="1:9" x14ac:dyDescent="0.3">
      <c r="A8" s="11"/>
      <c r="B8" s="1"/>
      <c r="C8" s="2" t="str">
        <f>IF(SUM(C6:D6)&lt;=12,"Medium","Medium Mech's not avilable")</f>
        <v>Medium Mech's not avilable</v>
      </c>
      <c r="D8" s="2"/>
      <c r="E8" s="7"/>
      <c r="F8" s="7"/>
      <c r="G8" s="7"/>
    </row>
    <row r="9" spans="1:9" x14ac:dyDescent="0.3">
      <c r="A9" s="11"/>
      <c r="B9" s="1"/>
      <c r="C9" s="2" t="str">
        <f>IF(SUM(C6:D6)&lt;=9,"Heavy","Heavy Mech's not avilable")</f>
        <v>Heavy Mech's not avilable</v>
      </c>
      <c r="D9" s="2"/>
      <c r="E9" s="7"/>
      <c r="F9" s="7"/>
      <c r="G9" s="7"/>
    </row>
    <row r="10" spans="1:9" x14ac:dyDescent="0.3">
      <c r="A10" s="11"/>
      <c r="B10" s="1"/>
      <c r="C10" s="2" t="str">
        <f>IF(SUM(C6:D6)&lt;=7,"Assault","Assault Mech's not avilable")</f>
        <v>Assault Mech's not avilable</v>
      </c>
      <c r="D10" s="2"/>
      <c r="E10" s="7"/>
      <c r="F10" s="7"/>
      <c r="G10" s="7"/>
    </row>
    <row r="11" spans="1:9" x14ac:dyDescent="0.3">
      <c r="A11" s="11"/>
      <c r="B11" s="1"/>
      <c r="C11" s="2"/>
      <c r="D11" s="2"/>
      <c r="E11" s="7"/>
      <c r="F11" s="7"/>
      <c r="G11" s="7"/>
    </row>
    <row r="12" spans="1:9" x14ac:dyDescent="0.3">
      <c r="A12" s="11"/>
      <c r="B12" s="10" t="s">
        <v>25</v>
      </c>
      <c r="C12" s="3" t="s">
        <v>26</v>
      </c>
      <c r="D12" s="3" t="s">
        <v>27</v>
      </c>
    </row>
    <row r="13" spans="1:9" x14ac:dyDescent="0.3">
      <c r="A13" s="11"/>
      <c r="B13" s="1" t="s">
        <v>6</v>
      </c>
      <c r="C13" s="2" t="str">
        <f>IF(SUM(C6:D6)&lt;=13,"yes","no")</f>
        <v>no</v>
      </c>
      <c r="D13" s="2" t="s">
        <v>16</v>
      </c>
    </row>
    <row r="14" spans="1:9" x14ac:dyDescent="0.3">
      <c r="A14" s="11"/>
      <c r="B14" s="1" t="s">
        <v>34</v>
      </c>
      <c r="C14" s="2" t="str">
        <f>IF(SUM(C6:D6)&lt;=12,"yes","no")</f>
        <v>no</v>
      </c>
      <c r="D14" s="2" t="s">
        <v>17</v>
      </c>
    </row>
    <row r="15" spans="1:9" x14ac:dyDescent="0.3">
      <c r="A15" s="11"/>
      <c r="B15" s="1" t="s">
        <v>13</v>
      </c>
      <c r="C15" s="2" t="str">
        <f>IF(SUM(C6:D6)&lt;=11,"yes","no")</f>
        <v>no</v>
      </c>
      <c r="D15" s="2" t="s">
        <v>16</v>
      </c>
    </row>
    <row r="16" spans="1:9" x14ac:dyDescent="0.3">
      <c r="A16" s="11"/>
      <c r="B16" s="1" t="s">
        <v>18</v>
      </c>
      <c r="C16" s="2" t="str">
        <f>IF(SUM(C6:D6)&lt;=10,"yes","no")</f>
        <v>no</v>
      </c>
      <c r="D16" s="2" t="s">
        <v>16</v>
      </c>
    </row>
    <row r="17" spans="1:9" x14ac:dyDescent="0.3">
      <c r="A17" s="11"/>
      <c r="B17" s="1" t="s">
        <v>10</v>
      </c>
      <c r="C17" s="2" t="str">
        <f>IF(SUM(C6:D6)&lt;=9,"yes","no")</f>
        <v>no</v>
      </c>
      <c r="D17" s="2" t="s">
        <v>17</v>
      </c>
    </row>
    <row r="18" spans="1:9" x14ac:dyDescent="0.3">
      <c r="A18" s="11"/>
      <c r="B18" s="1" t="s">
        <v>8</v>
      </c>
      <c r="C18" s="2" t="str">
        <f>IF(SUM(C6:D6)&lt;=8,"yes","no")</f>
        <v>no</v>
      </c>
      <c r="D18" s="2" t="s">
        <v>16</v>
      </c>
    </row>
    <row r="19" spans="1:9" x14ac:dyDescent="0.3">
      <c r="A19" s="11"/>
      <c r="B19" s="1" t="s">
        <v>37</v>
      </c>
      <c r="C19" s="2" t="str">
        <f>IF(SUM(C6:D6)&lt;=7,"yes","no")</f>
        <v>no</v>
      </c>
      <c r="D19" s="2" t="s">
        <v>17</v>
      </c>
    </row>
    <row r="20" spans="1:9" x14ac:dyDescent="0.3">
      <c r="A20" s="11"/>
      <c r="B20" s="1" t="s">
        <v>31</v>
      </c>
      <c r="C20" s="2" t="str">
        <f>IF(SUM(C6:D6)&lt;=6,"yes","no")</f>
        <v>no</v>
      </c>
      <c r="D20" s="2" t="s">
        <v>17</v>
      </c>
    </row>
    <row r="21" spans="1:9" x14ac:dyDescent="0.3">
      <c r="A21" s="11"/>
      <c r="B21" s="1" t="s">
        <v>9</v>
      </c>
      <c r="C21" s="2" t="str">
        <f>IF(SUM(C6:D6)&lt;=5,"yes","no")</f>
        <v>no</v>
      </c>
      <c r="D21" s="2" t="s">
        <v>17</v>
      </c>
    </row>
    <row r="22" spans="1:9" x14ac:dyDescent="0.3">
      <c r="A22" s="11"/>
      <c r="B22" s="1" t="s">
        <v>7</v>
      </c>
      <c r="C22" s="2" t="str">
        <f>IF(SUM(C6:D6)&lt;=4,"yes","no")</f>
        <v>no</v>
      </c>
      <c r="D22" s="2" t="s">
        <v>17</v>
      </c>
    </row>
    <row r="23" spans="1:9" x14ac:dyDescent="0.3">
      <c r="A23" s="11"/>
      <c r="B23" s="1"/>
      <c r="C23" s="2"/>
      <c r="D23" s="2"/>
    </row>
    <row r="24" spans="1:9" x14ac:dyDescent="0.3">
      <c r="A24" s="11"/>
      <c r="B24" s="10" t="s">
        <v>5</v>
      </c>
      <c r="C24" s="4">
        <f>IF(OR(C4="Injured",C4="Dead",C4="Captured"),"Not avilable",IF(OR(C6&lt;=7,C6&gt;=4),(8-C6)*100,400+(4-C6)*200)+(8-D6)*50+IF(C13="yes",25,0)+IF(C14="yes",25,0)+IF(C15="yes",25,0)+IF(C16="yes",25,0)+IF(C17="yes",25,0)+IF(C18="yes",25,0)+IF(C19="yes",25,0)+IF(C20="yes",25,0)+IF(C21="yes",25,0)+IF(C22="yes",25,0))</f>
        <v>150</v>
      </c>
      <c r="D24" s="2"/>
      <c r="E24" s="7"/>
      <c r="F24" s="7"/>
      <c r="G24" s="7"/>
    </row>
    <row r="27" spans="1:9" x14ac:dyDescent="0.3">
      <c r="A27" s="11" t="s">
        <v>122</v>
      </c>
      <c r="B27" s="11" t="s">
        <v>113</v>
      </c>
      <c r="C27" s="11"/>
      <c r="D27" s="11"/>
      <c r="E27" s="11"/>
      <c r="F27" s="11"/>
      <c r="G27" s="14" t="s">
        <v>122</v>
      </c>
      <c r="H27" s="12" t="s">
        <v>114</v>
      </c>
      <c r="I27" s="12"/>
    </row>
    <row r="28" spans="1:9" x14ac:dyDescent="0.3">
      <c r="A28" s="11"/>
      <c r="B28" s="10" t="s">
        <v>0</v>
      </c>
      <c r="C28" s="2"/>
      <c r="D28" s="2"/>
      <c r="E28" s="7"/>
      <c r="F28" s="7"/>
      <c r="G28" s="14"/>
      <c r="H28" s="13" t="s">
        <v>115</v>
      </c>
    </row>
    <row r="29" spans="1:9" x14ac:dyDescent="0.3">
      <c r="A29" s="11"/>
      <c r="B29" s="10" t="s">
        <v>15</v>
      </c>
      <c r="C29" s="2" t="str">
        <f>IF(C36="Assault","Elite",IF(C35="Heavy","Veteran",IF(C34="Medium","Regular",IF(C33="Light","Rokie"))))</f>
        <v>Rokie</v>
      </c>
      <c r="D29" s="2"/>
      <c r="E29" s="7"/>
      <c r="F29" s="7"/>
      <c r="G29" s="14"/>
      <c r="H29" s="13" t="s">
        <v>116</v>
      </c>
    </row>
    <row r="30" spans="1:9" x14ac:dyDescent="0.3">
      <c r="A30" s="11"/>
      <c r="B30" s="10" t="s">
        <v>45</v>
      </c>
      <c r="C30" s="2" t="s">
        <v>70</v>
      </c>
      <c r="D30" s="2"/>
      <c r="E30" s="7"/>
      <c r="F30" s="7"/>
      <c r="G30" s="14"/>
      <c r="H30" s="13" t="s">
        <v>117</v>
      </c>
      <c r="I30" s="2" t="s">
        <v>136</v>
      </c>
    </row>
    <row r="31" spans="1:9" x14ac:dyDescent="0.3">
      <c r="A31" s="11"/>
      <c r="B31" s="10" t="s">
        <v>22</v>
      </c>
      <c r="C31" s="2" t="s">
        <v>2</v>
      </c>
      <c r="D31" s="2" t="s">
        <v>1</v>
      </c>
      <c r="E31" s="7"/>
      <c r="F31" s="7"/>
      <c r="G31" s="14"/>
      <c r="H31" s="13" t="s">
        <v>119</v>
      </c>
      <c r="I31" s="16"/>
    </row>
    <row r="32" spans="1:9" x14ac:dyDescent="0.3">
      <c r="A32" s="11"/>
      <c r="B32" s="1"/>
      <c r="C32" s="2">
        <f>ROUNDUP(E32,0)</f>
        <v>7</v>
      </c>
      <c r="D32" s="2">
        <f>ROUNDUP(F32,0)</f>
        <v>7</v>
      </c>
      <c r="E32" s="7">
        <v>7</v>
      </c>
      <c r="F32" s="7">
        <v>7</v>
      </c>
      <c r="G32" s="7"/>
    </row>
    <row r="33" spans="1:7" x14ac:dyDescent="0.3">
      <c r="A33" s="11"/>
      <c r="B33" s="10" t="s">
        <v>3</v>
      </c>
      <c r="C33" s="2" t="s">
        <v>4</v>
      </c>
      <c r="D33" s="2"/>
      <c r="E33" s="7"/>
      <c r="F33" s="7"/>
      <c r="G33" s="7"/>
    </row>
    <row r="34" spans="1:7" x14ac:dyDescent="0.3">
      <c r="A34" s="11"/>
      <c r="B34" s="1"/>
      <c r="C34" s="2" t="str">
        <f>IF(SUM(C32:D32)&lt;=12,"Medium","Medium Mech's not avilable")</f>
        <v>Medium Mech's not avilable</v>
      </c>
      <c r="D34" s="2"/>
      <c r="E34" s="7"/>
      <c r="F34" s="7"/>
      <c r="G34" s="7"/>
    </row>
    <row r="35" spans="1:7" x14ac:dyDescent="0.3">
      <c r="A35" s="11"/>
      <c r="B35" s="1"/>
      <c r="C35" s="2" t="str">
        <f>IF(SUM(C32:D32)&lt;=9,"Heavy","Heavy Mech's not avilable")</f>
        <v>Heavy Mech's not avilable</v>
      </c>
      <c r="D35" s="2"/>
      <c r="E35" s="7"/>
      <c r="F35" s="7"/>
      <c r="G35" s="7"/>
    </row>
    <row r="36" spans="1:7" x14ac:dyDescent="0.3">
      <c r="A36" s="11"/>
      <c r="B36" s="1"/>
      <c r="C36" s="2" t="str">
        <f>IF(SUM(C32:D32)&lt;=7,"Assault","Assault Mech's not avilable")</f>
        <v>Assault Mech's not avilable</v>
      </c>
      <c r="D36" s="2"/>
      <c r="E36" s="7"/>
      <c r="F36" s="7"/>
      <c r="G36" s="7"/>
    </row>
    <row r="37" spans="1:7" x14ac:dyDescent="0.3">
      <c r="A37" s="11"/>
      <c r="B37" s="1"/>
      <c r="C37" s="2"/>
      <c r="D37" s="2"/>
      <c r="E37" s="7"/>
      <c r="F37" s="7"/>
      <c r="G37" s="7"/>
    </row>
    <row r="38" spans="1:7" x14ac:dyDescent="0.3">
      <c r="A38" s="11"/>
      <c r="B38" s="10" t="s">
        <v>25</v>
      </c>
      <c r="C38" s="3" t="s">
        <v>26</v>
      </c>
      <c r="D38" s="3" t="s">
        <v>27</v>
      </c>
    </row>
    <row r="39" spans="1:7" x14ac:dyDescent="0.3">
      <c r="A39" s="11"/>
      <c r="B39" s="1" t="s">
        <v>6</v>
      </c>
      <c r="C39" s="2" t="str">
        <f>IF(SUM(C32:D32)&lt;=13,"yes","no")</f>
        <v>no</v>
      </c>
      <c r="D39" s="2" t="s">
        <v>16</v>
      </c>
    </row>
    <row r="40" spans="1:7" x14ac:dyDescent="0.3">
      <c r="A40" s="11"/>
      <c r="B40" s="1" t="s">
        <v>34</v>
      </c>
      <c r="C40" s="2" t="str">
        <f>IF(SUM(C32:D32)&lt;=12,"yes","no")</f>
        <v>no</v>
      </c>
      <c r="D40" s="2" t="s">
        <v>17</v>
      </c>
    </row>
    <row r="41" spans="1:7" x14ac:dyDescent="0.3">
      <c r="A41" s="11"/>
      <c r="B41" s="1" t="s">
        <v>13</v>
      </c>
      <c r="C41" s="2" t="str">
        <f>IF(SUM(C32:D32)&lt;=11,"yes","no")</f>
        <v>no</v>
      </c>
      <c r="D41" s="2" t="s">
        <v>16</v>
      </c>
    </row>
    <row r="42" spans="1:7" x14ac:dyDescent="0.3">
      <c r="A42" s="11"/>
      <c r="B42" s="1" t="s">
        <v>18</v>
      </c>
      <c r="C42" s="2" t="str">
        <f>IF(SUM(C32:D32)&lt;=10,"yes","no")</f>
        <v>no</v>
      </c>
      <c r="D42" s="2" t="s">
        <v>16</v>
      </c>
    </row>
    <row r="43" spans="1:7" x14ac:dyDescent="0.3">
      <c r="A43" s="11"/>
      <c r="B43" s="1" t="s">
        <v>10</v>
      </c>
      <c r="C43" s="2" t="str">
        <f>IF(SUM(C32:D32)&lt;=9,"yes","no")</f>
        <v>no</v>
      </c>
      <c r="D43" s="2" t="s">
        <v>17</v>
      </c>
    </row>
    <row r="44" spans="1:7" x14ac:dyDescent="0.3">
      <c r="A44" s="11"/>
      <c r="B44" s="1" t="s">
        <v>8</v>
      </c>
      <c r="C44" s="2" t="str">
        <f>IF(SUM(C32:D32)&lt;=8,"yes","no")</f>
        <v>no</v>
      </c>
      <c r="D44" s="2" t="s">
        <v>16</v>
      </c>
    </row>
    <row r="45" spans="1:7" x14ac:dyDescent="0.3">
      <c r="A45" s="11"/>
      <c r="B45" s="1" t="s">
        <v>37</v>
      </c>
      <c r="C45" s="2" t="str">
        <f>IF(SUM(C32:D32)&lt;=7,"yes","no")</f>
        <v>no</v>
      </c>
      <c r="D45" s="2" t="s">
        <v>17</v>
      </c>
    </row>
    <row r="46" spans="1:7" x14ac:dyDescent="0.3">
      <c r="A46" s="11"/>
      <c r="B46" s="1" t="s">
        <v>31</v>
      </c>
      <c r="C46" s="2" t="str">
        <f>IF(SUM(C32:D32)&lt;=6,"yes","no")</f>
        <v>no</v>
      </c>
      <c r="D46" s="2" t="s">
        <v>17</v>
      </c>
    </row>
    <row r="47" spans="1:7" x14ac:dyDescent="0.3">
      <c r="A47" s="11"/>
      <c r="B47" s="1" t="s">
        <v>9</v>
      </c>
      <c r="C47" s="2" t="str">
        <f>IF(SUM(C32:D32)&lt;=5,"yes","no")</f>
        <v>no</v>
      </c>
      <c r="D47" s="2" t="s">
        <v>17</v>
      </c>
    </row>
    <row r="48" spans="1:7" x14ac:dyDescent="0.3">
      <c r="A48" s="11"/>
      <c r="B48" s="1" t="s">
        <v>7</v>
      </c>
      <c r="C48" s="2" t="str">
        <f>IF(SUM(C32:D32)&lt;=4,"yes","no")</f>
        <v>no</v>
      </c>
      <c r="D48" s="2" t="s">
        <v>17</v>
      </c>
    </row>
    <row r="49" spans="1:9" x14ac:dyDescent="0.3">
      <c r="A49" s="11"/>
      <c r="B49" s="1"/>
      <c r="C49" s="2"/>
      <c r="D49" s="2"/>
    </row>
    <row r="50" spans="1:9" x14ac:dyDescent="0.3">
      <c r="A50" s="11"/>
      <c r="B50" s="10" t="s">
        <v>5</v>
      </c>
      <c r="C50" s="4">
        <f>IF(OR(C30="Injured",C30="Dead",C30="Captured"),"Not avilable",IF(OR(C32&lt;=7,C32&gt;=4),(8-C32)*100,400+(4-C32)*200)+(8-D32)*50+IF(C39="yes",25,0)+IF(C40="yes",25,0)+IF(C41="yes",25,0)+IF(C42="yes",25,0)+IF(C43="yes",25,0)+IF(C44="yes",25,0)+IF(C45="yes",25,0)+IF(C46="yes",25,0)+IF(C47="yes",25,0)+IF(C48="yes",25,0))</f>
        <v>150</v>
      </c>
      <c r="D50" s="2"/>
      <c r="E50" s="7"/>
      <c r="F50" s="7"/>
      <c r="G50" s="7"/>
    </row>
    <row r="53" spans="1:9" x14ac:dyDescent="0.3">
      <c r="A53" s="11" t="s">
        <v>123</v>
      </c>
      <c r="B53" s="11" t="s">
        <v>113</v>
      </c>
      <c r="C53" s="11"/>
      <c r="D53" s="11"/>
      <c r="E53" s="11"/>
      <c r="F53" s="11"/>
      <c r="G53" s="14" t="s">
        <v>123</v>
      </c>
      <c r="H53" s="12" t="s">
        <v>114</v>
      </c>
      <c r="I53" s="12"/>
    </row>
    <row r="54" spans="1:9" x14ac:dyDescent="0.3">
      <c r="A54" s="11"/>
      <c r="B54" s="10" t="s">
        <v>0</v>
      </c>
      <c r="C54" s="2"/>
      <c r="D54" s="2"/>
      <c r="E54" s="7"/>
      <c r="F54" s="7"/>
      <c r="G54" s="14"/>
      <c r="H54" s="13" t="s">
        <v>115</v>
      </c>
    </row>
    <row r="55" spans="1:9" x14ac:dyDescent="0.3">
      <c r="A55" s="11"/>
      <c r="B55" s="10" t="s">
        <v>15</v>
      </c>
      <c r="C55" s="2" t="str">
        <f>IF(C62="Assault","Elite",IF(C61="Heavy","Veteran",IF(C60="Medium","Regular",IF(C59="Light","Rokie"))))</f>
        <v>Rokie</v>
      </c>
      <c r="D55" s="2"/>
      <c r="E55" s="7"/>
      <c r="F55" s="7"/>
      <c r="G55" s="14"/>
      <c r="H55" s="13" t="s">
        <v>116</v>
      </c>
    </row>
    <row r="56" spans="1:9" x14ac:dyDescent="0.3">
      <c r="A56" s="11"/>
      <c r="B56" s="10" t="s">
        <v>45</v>
      </c>
      <c r="C56" s="2" t="s">
        <v>70</v>
      </c>
      <c r="D56" s="2"/>
      <c r="E56" s="7"/>
      <c r="F56" s="7"/>
      <c r="G56" s="14"/>
      <c r="H56" s="13" t="s">
        <v>117</v>
      </c>
      <c r="I56" s="2" t="s">
        <v>136</v>
      </c>
    </row>
    <row r="57" spans="1:9" x14ac:dyDescent="0.3">
      <c r="A57" s="11"/>
      <c r="B57" s="10" t="s">
        <v>22</v>
      </c>
      <c r="C57" s="2" t="s">
        <v>2</v>
      </c>
      <c r="D57" s="2" t="s">
        <v>1</v>
      </c>
      <c r="E57" s="7"/>
      <c r="F57" s="7"/>
      <c r="G57" s="14"/>
      <c r="H57" s="13" t="s">
        <v>119</v>
      </c>
      <c r="I57" s="16"/>
    </row>
    <row r="58" spans="1:9" x14ac:dyDescent="0.3">
      <c r="A58" s="11"/>
      <c r="B58" s="1"/>
      <c r="C58" s="2">
        <f>ROUNDUP(E58,0)</f>
        <v>7</v>
      </c>
      <c r="D58" s="2">
        <f>ROUNDUP(F58,0)</f>
        <v>7</v>
      </c>
      <c r="E58" s="7">
        <v>7</v>
      </c>
      <c r="F58" s="7">
        <v>7</v>
      </c>
      <c r="G58" s="7"/>
    </row>
    <row r="59" spans="1:9" x14ac:dyDescent="0.3">
      <c r="A59" s="11"/>
      <c r="B59" s="10" t="s">
        <v>3</v>
      </c>
      <c r="C59" s="2" t="s">
        <v>4</v>
      </c>
      <c r="D59" s="2"/>
      <c r="E59" s="7"/>
      <c r="F59" s="7"/>
      <c r="G59" s="7"/>
    </row>
    <row r="60" spans="1:9" x14ac:dyDescent="0.3">
      <c r="A60" s="11"/>
      <c r="B60" s="1"/>
      <c r="C60" s="2" t="str">
        <f>IF(SUM(C58:D58)&lt;=12,"Medium","Medium Mech's not avilable")</f>
        <v>Medium Mech's not avilable</v>
      </c>
      <c r="D60" s="2"/>
      <c r="E60" s="7"/>
      <c r="F60" s="7"/>
      <c r="G60" s="7"/>
    </row>
    <row r="61" spans="1:9" x14ac:dyDescent="0.3">
      <c r="A61" s="11"/>
      <c r="B61" s="1"/>
      <c r="C61" s="2" t="str">
        <f>IF(SUM(C58:D58)&lt;=9,"Heavy","Heavy Mech's not avilable")</f>
        <v>Heavy Mech's not avilable</v>
      </c>
      <c r="D61" s="2"/>
      <c r="E61" s="7"/>
      <c r="F61" s="7"/>
      <c r="G61" s="7"/>
    </row>
    <row r="62" spans="1:9" x14ac:dyDescent="0.3">
      <c r="A62" s="11"/>
      <c r="B62" s="1"/>
      <c r="C62" s="2" t="str">
        <f>IF(SUM(C58:D58)&lt;=7,"Assault","Assault Mech's not avilable")</f>
        <v>Assault Mech's not avilable</v>
      </c>
      <c r="D62" s="2"/>
      <c r="E62" s="7"/>
      <c r="F62" s="7"/>
      <c r="G62" s="7"/>
    </row>
    <row r="63" spans="1:9" x14ac:dyDescent="0.3">
      <c r="A63" s="11"/>
      <c r="B63" s="1"/>
      <c r="C63" s="2"/>
      <c r="D63" s="2"/>
      <c r="E63" s="7"/>
      <c r="F63" s="7"/>
      <c r="G63" s="7"/>
    </row>
    <row r="64" spans="1:9" x14ac:dyDescent="0.3">
      <c r="A64" s="11"/>
      <c r="B64" s="10" t="s">
        <v>25</v>
      </c>
      <c r="C64" s="3" t="s">
        <v>26</v>
      </c>
      <c r="D64" s="3" t="s">
        <v>27</v>
      </c>
    </row>
    <row r="65" spans="1:9" x14ac:dyDescent="0.3">
      <c r="A65" s="11"/>
      <c r="B65" s="1" t="s">
        <v>6</v>
      </c>
      <c r="C65" s="2" t="str">
        <f>IF(SUM(C58:D58)&lt;=13,"yes","no")</f>
        <v>no</v>
      </c>
      <c r="D65" s="2" t="s">
        <v>16</v>
      </c>
    </row>
    <row r="66" spans="1:9" x14ac:dyDescent="0.3">
      <c r="A66" s="11"/>
      <c r="B66" s="1" t="s">
        <v>34</v>
      </c>
      <c r="C66" s="2" t="str">
        <f>IF(SUM(C58:D58)&lt;=12,"yes","no")</f>
        <v>no</v>
      </c>
      <c r="D66" s="2" t="s">
        <v>17</v>
      </c>
    </row>
    <row r="67" spans="1:9" x14ac:dyDescent="0.3">
      <c r="A67" s="11"/>
      <c r="B67" s="1" t="s">
        <v>13</v>
      </c>
      <c r="C67" s="2" t="str">
        <f>IF(SUM(C58:D58)&lt;=11,"yes","no")</f>
        <v>no</v>
      </c>
      <c r="D67" s="2" t="s">
        <v>16</v>
      </c>
    </row>
    <row r="68" spans="1:9" x14ac:dyDescent="0.3">
      <c r="A68" s="11"/>
      <c r="B68" s="1" t="s">
        <v>18</v>
      </c>
      <c r="C68" s="2" t="str">
        <f>IF(SUM(C58:D58)&lt;=10,"yes","no")</f>
        <v>no</v>
      </c>
      <c r="D68" s="2" t="s">
        <v>16</v>
      </c>
    </row>
    <row r="69" spans="1:9" x14ac:dyDescent="0.3">
      <c r="A69" s="11"/>
      <c r="B69" s="1" t="s">
        <v>10</v>
      </c>
      <c r="C69" s="2" t="str">
        <f>IF(SUM(C58:D58)&lt;=9,"yes","no")</f>
        <v>no</v>
      </c>
      <c r="D69" s="2" t="s">
        <v>17</v>
      </c>
    </row>
    <row r="70" spans="1:9" x14ac:dyDescent="0.3">
      <c r="A70" s="11"/>
      <c r="B70" s="1" t="s">
        <v>8</v>
      </c>
      <c r="C70" s="2" t="str">
        <f>IF(SUM(C58:D58)&lt;=8,"yes","no")</f>
        <v>no</v>
      </c>
      <c r="D70" s="2" t="s">
        <v>16</v>
      </c>
    </row>
    <row r="71" spans="1:9" x14ac:dyDescent="0.3">
      <c r="A71" s="11"/>
      <c r="B71" s="1" t="s">
        <v>37</v>
      </c>
      <c r="C71" s="2" t="str">
        <f>IF(SUM(C58:D58)&lt;=7,"yes","no")</f>
        <v>no</v>
      </c>
      <c r="D71" s="2" t="s">
        <v>17</v>
      </c>
    </row>
    <row r="72" spans="1:9" x14ac:dyDescent="0.3">
      <c r="A72" s="11"/>
      <c r="B72" s="1" t="s">
        <v>31</v>
      </c>
      <c r="C72" s="2" t="str">
        <f>IF(SUM(C58:D58)&lt;=6,"yes","no")</f>
        <v>no</v>
      </c>
      <c r="D72" s="2" t="s">
        <v>17</v>
      </c>
    </row>
    <row r="73" spans="1:9" x14ac:dyDescent="0.3">
      <c r="A73" s="11"/>
      <c r="B73" s="1" t="s">
        <v>9</v>
      </c>
      <c r="C73" s="2" t="str">
        <f>IF(SUM(C58:D58)&lt;=5,"yes","no")</f>
        <v>no</v>
      </c>
      <c r="D73" s="2" t="s">
        <v>17</v>
      </c>
    </row>
    <row r="74" spans="1:9" x14ac:dyDescent="0.3">
      <c r="A74" s="11"/>
      <c r="B74" s="1" t="s">
        <v>7</v>
      </c>
      <c r="C74" s="2" t="str">
        <f>IF(SUM(C58:D58)&lt;=4,"yes","no")</f>
        <v>no</v>
      </c>
      <c r="D74" s="2" t="s">
        <v>17</v>
      </c>
    </row>
    <row r="75" spans="1:9" x14ac:dyDescent="0.3">
      <c r="A75" s="11"/>
      <c r="B75" s="1"/>
      <c r="C75" s="2"/>
      <c r="D75" s="2"/>
    </row>
    <row r="76" spans="1:9" x14ac:dyDescent="0.3">
      <c r="A76" s="11"/>
      <c r="B76" s="10" t="s">
        <v>5</v>
      </c>
      <c r="C76" s="4">
        <f>IF(OR(C56="Injured",C56="Dead",C56="Captured"),"Not avilable",IF(OR(C58&lt;=7,C58&gt;=4),(8-C58)*100,400+(4-C58)*200)+(8-D58)*50+IF(C65="yes",25,0)+IF(C66="yes",25,0)+IF(C67="yes",25,0)+IF(C68="yes",25,0)+IF(C69="yes",25,0)+IF(C70="yes",25,0)+IF(C71="yes",25,0)+IF(C72="yes",25,0)+IF(C73="yes",25,0)+IF(C74="yes",25,0))</f>
        <v>150</v>
      </c>
      <c r="D76" s="2"/>
      <c r="E76" s="7"/>
      <c r="F76" s="7"/>
      <c r="G76" s="7"/>
    </row>
    <row r="79" spans="1:9" x14ac:dyDescent="0.3">
      <c r="A79" s="11" t="s">
        <v>124</v>
      </c>
      <c r="B79" s="11" t="s">
        <v>113</v>
      </c>
      <c r="C79" s="11"/>
      <c r="D79" s="11"/>
      <c r="E79" s="11"/>
      <c r="F79" s="11"/>
      <c r="G79" s="14" t="s">
        <v>124</v>
      </c>
      <c r="H79" s="12" t="s">
        <v>114</v>
      </c>
      <c r="I79" s="12"/>
    </row>
    <row r="80" spans="1:9" x14ac:dyDescent="0.3">
      <c r="A80" s="11"/>
      <c r="B80" s="10" t="s">
        <v>0</v>
      </c>
      <c r="C80" s="2"/>
      <c r="D80" s="2"/>
      <c r="E80" s="7"/>
      <c r="F80" s="7"/>
      <c r="G80" s="14"/>
      <c r="H80" s="13" t="s">
        <v>115</v>
      </c>
    </row>
    <row r="81" spans="1:9" x14ac:dyDescent="0.3">
      <c r="A81" s="11"/>
      <c r="B81" s="10" t="s">
        <v>15</v>
      </c>
      <c r="C81" s="2" t="str">
        <f>IF(C88="Assault","Elite",IF(C87="Heavy","Veteran",IF(C86="Medium","Regular",IF(C85="Light","Rokie"))))</f>
        <v>Rokie</v>
      </c>
      <c r="D81" s="2"/>
      <c r="E81" s="7"/>
      <c r="F81" s="7"/>
      <c r="G81" s="14"/>
      <c r="H81" s="13" t="s">
        <v>116</v>
      </c>
    </row>
    <row r="82" spans="1:9" x14ac:dyDescent="0.3">
      <c r="A82" s="11"/>
      <c r="B82" s="10" t="s">
        <v>45</v>
      </c>
      <c r="C82" s="2" t="s">
        <v>70</v>
      </c>
      <c r="D82" s="2"/>
      <c r="E82" s="7"/>
      <c r="F82" s="7"/>
      <c r="G82" s="14"/>
      <c r="H82" s="13" t="s">
        <v>117</v>
      </c>
      <c r="I82" s="2" t="s">
        <v>136</v>
      </c>
    </row>
    <row r="83" spans="1:9" x14ac:dyDescent="0.3">
      <c r="A83" s="11"/>
      <c r="B83" s="10" t="s">
        <v>22</v>
      </c>
      <c r="C83" s="2" t="s">
        <v>2</v>
      </c>
      <c r="D83" s="2" t="s">
        <v>1</v>
      </c>
      <c r="E83" s="7"/>
      <c r="F83" s="7"/>
      <c r="G83" s="14"/>
      <c r="H83" s="13" t="s">
        <v>119</v>
      </c>
      <c r="I83" s="16"/>
    </row>
    <row r="84" spans="1:9" x14ac:dyDescent="0.3">
      <c r="A84" s="11"/>
      <c r="B84" s="1"/>
      <c r="C84" s="2">
        <f>ROUNDUP(E84,0)</f>
        <v>7</v>
      </c>
      <c r="D84" s="2">
        <f>ROUNDUP(F84,0)</f>
        <v>7</v>
      </c>
      <c r="E84" s="7">
        <v>7</v>
      </c>
      <c r="F84" s="7">
        <v>7</v>
      </c>
      <c r="G84" s="7"/>
    </row>
    <row r="85" spans="1:9" x14ac:dyDescent="0.3">
      <c r="A85" s="11"/>
      <c r="B85" s="10" t="s">
        <v>3</v>
      </c>
      <c r="C85" s="2" t="s">
        <v>4</v>
      </c>
      <c r="D85" s="2"/>
      <c r="E85" s="7"/>
      <c r="F85" s="7"/>
      <c r="G85" s="7"/>
    </row>
    <row r="86" spans="1:9" x14ac:dyDescent="0.3">
      <c r="A86" s="11"/>
      <c r="B86" s="1"/>
      <c r="C86" s="2" t="str">
        <f>IF(SUM(C84:D84)&lt;=12,"Medium","Medium Mech's not avilable")</f>
        <v>Medium Mech's not avilable</v>
      </c>
      <c r="D86" s="2"/>
      <c r="E86" s="7"/>
      <c r="F86" s="7"/>
      <c r="G86" s="7"/>
    </row>
    <row r="87" spans="1:9" x14ac:dyDescent="0.3">
      <c r="A87" s="11"/>
      <c r="B87" s="1"/>
      <c r="C87" s="2" t="str">
        <f>IF(SUM(C84:D84)&lt;=9,"Heavy","Heavy Mech's not avilable")</f>
        <v>Heavy Mech's not avilable</v>
      </c>
      <c r="D87" s="2"/>
      <c r="E87" s="7"/>
      <c r="F87" s="7"/>
      <c r="G87" s="7"/>
    </row>
    <row r="88" spans="1:9" x14ac:dyDescent="0.3">
      <c r="A88" s="11"/>
      <c r="B88" s="1"/>
      <c r="C88" s="2" t="str">
        <f>IF(SUM(C84:D84)&lt;=7,"Assault","Assault Mech's not avilable")</f>
        <v>Assault Mech's not avilable</v>
      </c>
      <c r="D88" s="2"/>
      <c r="E88" s="7"/>
      <c r="F88" s="7"/>
      <c r="G88" s="7"/>
    </row>
    <row r="89" spans="1:9" x14ac:dyDescent="0.3">
      <c r="A89" s="11"/>
      <c r="B89" s="1"/>
      <c r="C89" s="2"/>
      <c r="D89" s="2"/>
      <c r="E89" s="7"/>
      <c r="F89" s="7"/>
      <c r="G89" s="7"/>
    </row>
    <row r="90" spans="1:9" x14ac:dyDescent="0.3">
      <c r="A90" s="11"/>
      <c r="B90" s="10" t="s">
        <v>25</v>
      </c>
      <c r="C90" s="3" t="s">
        <v>26</v>
      </c>
      <c r="D90" s="3" t="s">
        <v>27</v>
      </c>
    </row>
    <row r="91" spans="1:9" x14ac:dyDescent="0.3">
      <c r="A91" s="11"/>
      <c r="B91" s="1" t="s">
        <v>6</v>
      </c>
      <c r="C91" s="2" t="str">
        <f>IF(SUM(C84:D84)&lt;=13,"yes","no")</f>
        <v>no</v>
      </c>
      <c r="D91" s="2" t="s">
        <v>16</v>
      </c>
    </row>
    <row r="92" spans="1:9" x14ac:dyDescent="0.3">
      <c r="A92" s="11"/>
      <c r="B92" s="1" t="s">
        <v>34</v>
      </c>
      <c r="C92" s="2" t="str">
        <f>IF(SUM(C84:D84)&lt;=12,"yes","no")</f>
        <v>no</v>
      </c>
      <c r="D92" s="2" t="s">
        <v>17</v>
      </c>
    </row>
    <row r="93" spans="1:9" x14ac:dyDescent="0.3">
      <c r="A93" s="11"/>
      <c r="B93" s="1" t="s">
        <v>13</v>
      </c>
      <c r="C93" s="2" t="str">
        <f>IF(SUM(C84:D84)&lt;=11,"yes","no")</f>
        <v>no</v>
      </c>
      <c r="D93" s="2" t="s">
        <v>16</v>
      </c>
    </row>
    <row r="94" spans="1:9" x14ac:dyDescent="0.3">
      <c r="A94" s="11"/>
      <c r="B94" s="1" t="s">
        <v>18</v>
      </c>
      <c r="C94" s="2" t="str">
        <f>IF(SUM(C84:D84)&lt;=10,"yes","no")</f>
        <v>no</v>
      </c>
      <c r="D94" s="2" t="s">
        <v>16</v>
      </c>
    </row>
    <row r="95" spans="1:9" x14ac:dyDescent="0.3">
      <c r="A95" s="11"/>
      <c r="B95" s="1" t="s">
        <v>10</v>
      </c>
      <c r="C95" s="2" t="str">
        <f>IF(SUM(C84:D84)&lt;=9,"yes","no")</f>
        <v>no</v>
      </c>
      <c r="D95" s="2" t="s">
        <v>17</v>
      </c>
    </row>
    <row r="96" spans="1:9" x14ac:dyDescent="0.3">
      <c r="A96" s="11"/>
      <c r="B96" s="1" t="s">
        <v>8</v>
      </c>
      <c r="C96" s="2" t="str">
        <f>IF(SUM(C84:D84)&lt;=8,"yes","no")</f>
        <v>no</v>
      </c>
      <c r="D96" s="2" t="s">
        <v>16</v>
      </c>
    </row>
    <row r="97" spans="1:9" x14ac:dyDescent="0.3">
      <c r="A97" s="11"/>
      <c r="B97" s="1" t="s">
        <v>37</v>
      </c>
      <c r="C97" s="2" t="str">
        <f>IF(SUM(C84:D84)&lt;=7,"yes","no")</f>
        <v>no</v>
      </c>
      <c r="D97" s="2" t="s">
        <v>17</v>
      </c>
    </row>
    <row r="98" spans="1:9" x14ac:dyDescent="0.3">
      <c r="A98" s="11"/>
      <c r="B98" s="1" t="s">
        <v>31</v>
      </c>
      <c r="C98" s="2" t="str">
        <f>IF(SUM(C84:D84)&lt;=6,"yes","no")</f>
        <v>no</v>
      </c>
      <c r="D98" s="2" t="s">
        <v>17</v>
      </c>
    </row>
    <row r="99" spans="1:9" x14ac:dyDescent="0.3">
      <c r="A99" s="11"/>
      <c r="B99" s="1" t="s">
        <v>9</v>
      </c>
      <c r="C99" s="2" t="str">
        <f>IF(SUM(C84:D84)&lt;=5,"yes","no")</f>
        <v>no</v>
      </c>
      <c r="D99" s="2" t="s">
        <v>17</v>
      </c>
    </row>
    <row r="100" spans="1:9" x14ac:dyDescent="0.3">
      <c r="A100" s="11"/>
      <c r="B100" s="1" t="s">
        <v>7</v>
      </c>
      <c r="C100" s="2" t="str">
        <f>IF(SUM(C84:D84)&lt;=4,"yes","no")</f>
        <v>no</v>
      </c>
      <c r="D100" s="2" t="s">
        <v>17</v>
      </c>
    </row>
    <row r="101" spans="1:9" x14ac:dyDescent="0.3">
      <c r="A101" s="11"/>
      <c r="B101" s="1"/>
      <c r="C101" s="2"/>
      <c r="D101" s="2"/>
    </row>
    <row r="102" spans="1:9" x14ac:dyDescent="0.3">
      <c r="A102" s="11"/>
      <c r="B102" s="10" t="s">
        <v>5</v>
      </c>
      <c r="C102" s="4">
        <f>IF(OR(C82="Injured",C82="Dead",C82="Captured"),"Not avilable",IF(OR(C84&lt;=7,C84&gt;=4),(8-C84)*100,400+(4-C84)*200)+(8-D84)*50+IF(C91="yes",25,0)+IF(C92="yes",25,0)+IF(C93="yes",25,0)+IF(C94="yes",25,0)+IF(C95="yes",25,0)+IF(C96="yes",25,0)+IF(C97="yes",25,0)+IF(C98="yes",25,0)+IF(C99="yes",25,0)+IF(C100="yes",25,0))</f>
        <v>150</v>
      </c>
      <c r="D102" s="2"/>
      <c r="E102" s="7"/>
      <c r="F102" s="7"/>
      <c r="G102" s="7"/>
    </row>
    <row r="105" spans="1:9" x14ac:dyDescent="0.3">
      <c r="A105" s="11" t="s">
        <v>125</v>
      </c>
      <c r="B105" s="11" t="s">
        <v>113</v>
      </c>
      <c r="C105" s="11"/>
      <c r="D105" s="11"/>
      <c r="E105" s="11"/>
      <c r="F105" s="11"/>
      <c r="G105" s="14" t="s">
        <v>125</v>
      </c>
      <c r="H105" s="12" t="s">
        <v>114</v>
      </c>
      <c r="I105" s="12"/>
    </row>
    <row r="106" spans="1:9" x14ac:dyDescent="0.3">
      <c r="A106" s="11"/>
      <c r="B106" s="10" t="s">
        <v>0</v>
      </c>
      <c r="C106" s="2"/>
      <c r="D106" s="2"/>
      <c r="E106" s="7"/>
      <c r="F106" s="7"/>
      <c r="G106" s="14"/>
      <c r="H106" s="13" t="s">
        <v>115</v>
      </c>
    </row>
    <row r="107" spans="1:9" x14ac:dyDescent="0.3">
      <c r="A107" s="11"/>
      <c r="B107" s="10" t="s">
        <v>15</v>
      </c>
      <c r="C107" s="2" t="str">
        <f>IF(C114="Assault","Elite",IF(C113="Heavy","Veteran",IF(C112="Medium","Regular",IF(C111="Light","Rokie"))))</f>
        <v>Rokie</v>
      </c>
      <c r="D107" s="2"/>
      <c r="E107" s="7"/>
      <c r="F107" s="7"/>
      <c r="G107" s="14"/>
      <c r="H107" s="13" t="s">
        <v>116</v>
      </c>
    </row>
    <row r="108" spans="1:9" x14ac:dyDescent="0.3">
      <c r="A108" s="11"/>
      <c r="B108" s="10" t="s">
        <v>45</v>
      </c>
      <c r="C108" s="2" t="s">
        <v>70</v>
      </c>
      <c r="D108" s="2"/>
      <c r="E108" s="7"/>
      <c r="F108" s="7"/>
      <c r="G108" s="14"/>
      <c r="H108" s="13" t="s">
        <v>117</v>
      </c>
      <c r="I108" s="2" t="s">
        <v>136</v>
      </c>
    </row>
    <row r="109" spans="1:9" x14ac:dyDescent="0.3">
      <c r="A109" s="11"/>
      <c r="B109" s="10" t="s">
        <v>22</v>
      </c>
      <c r="C109" s="2" t="s">
        <v>2</v>
      </c>
      <c r="D109" s="2" t="s">
        <v>1</v>
      </c>
      <c r="E109" s="7"/>
      <c r="F109" s="7"/>
      <c r="G109" s="14"/>
      <c r="H109" s="13" t="s">
        <v>119</v>
      </c>
      <c r="I109" s="16"/>
    </row>
    <row r="110" spans="1:9" x14ac:dyDescent="0.3">
      <c r="A110" s="11"/>
      <c r="B110" s="1"/>
      <c r="C110" s="2">
        <f>ROUNDUP(E110,0)</f>
        <v>7</v>
      </c>
      <c r="D110" s="2">
        <f>ROUNDUP(F110,0)</f>
        <v>7</v>
      </c>
      <c r="E110" s="7">
        <v>7</v>
      </c>
      <c r="F110" s="7">
        <v>7</v>
      </c>
      <c r="G110" s="7"/>
    </row>
    <row r="111" spans="1:9" x14ac:dyDescent="0.3">
      <c r="A111" s="11"/>
      <c r="B111" s="10" t="s">
        <v>3</v>
      </c>
      <c r="C111" s="2" t="s">
        <v>4</v>
      </c>
      <c r="D111" s="2"/>
      <c r="E111" s="7"/>
      <c r="F111" s="7"/>
      <c r="G111" s="7"/>
    </row>
    <row r="112" spans="1:9" x14ac:dyDescent="0.3">
      <c r="A112" s="11"/>
      <c r="B112" s="1"/>
      <c r="C112" s="2" t="str">
        <f>IF(SUM(C110:D110)&lt;=12,"Medium","Medium Mech's not avilable")</f>
        <v>Medium Mech's not avilable</v>
      </c>
      <c r="D112" s="2"/>
      <c r="E112" s="7"/>
      <c r="F112" s="7"/>
      <c r="G112" s="7"/>
    </row>
    <row r="113" spans="1:7" x14ac:dyDescent="0.3">
      <c r="A113" s="11"/>
      <c r="B113" s="1"/>
      <c r="C113" s="2" t="str">
        <f>IF(SUM(C110:D110)&lt;=9,"Heavy","Heavy Mech's not avilable")</f>
        <v>Heavy Mech's not avilable</v>
      </c>
      <c r="D113" s="2"/>
      <c r="E113" s="7"/>
      <c r="F113" s="7"/>
      <c r="G113" s="7"/>
    </row>
    <row r="114" spans="1:7" x14ac:dyDescent="0.3">
      <c r="A114" s="11"/>
      <c r="B114" s="1"/>
      <c r="C114" s="2" t="str">
        <f>IF(SUM(C110:D110)&lt;=7,"Assault","Assault Mech's not avilable")</f>
        <v>Assault Mech's not avilable</v>
      </c>
      <c r="D114" s="2"/>
      <c r="E114" s="7"/>
      <c r="F114" s="7"/>
      <c r="G114" s="7"/>
    </row>
    <row r="115" spans="1:7" x14ac:dyDescent="0.3">
      <c r="A115" s="11"/>
      <c r="B115" s="1"/>
      <c r="C115" s="2"/>
      <c r="D115" s="2"/>
      <c r="E115" s="7"/>
      <c r="F115" s="7"/>
      <c r="G115" s="7"/>
    </row>
    <row r="116" spans="1:7" x14ac:dyDescent="0.3">
      <c r="A116" s="11"/>
      <c r="B116" s="10" t="s">
        <v>25</v>
      </c>
      <c r="C116" s="3" t="s">
        <v>26</v>
      </c>
      <c r="D116" s="3" t="s">
        <v>27</v>
      </c>
    </row>
    <row r="117" spans="1:7" x14ac:dyDescent="0.3">
      <c r="A117" s="11"/>
      <c r="B117" s="1" t="s">
        <v>6</v>
      </c>
      <c r="C117" s="2" t="str">
        <f>IF(SUM(C110:D110)&lt;=13,"yes","no")</f>
        <v>no</v>
      </c>
      <c r="D117" s="2" t="s">
        <v>16</v>
      </c>
    </row>
    <row r="118" spans="1:7" x14ac:dyDescent="0.3">
      <c r="A118" s="11"/>
      <c r="B118" s="1" t="s">
        <v>34</v>
      </c>
      <c r="C118" s="2" t="str">
        <f>IF(SUM(C110:D110)&lt;=12,"yes","no")</f>
        <v>no</v>
      </c>
      <c r="D118" s="2" t="s">
        <v>17</v>
      </c>
    </row>
    <row r="119" spans="1:7" x14ac:dyDescent="0.3">
      <c r="A119" s="11"/>
      <c r="B119" s="1" t="s">
        <v>13</v>
      </c>
      <c r="C119" s="2" t="str">
        <f>IF(SUM(C110:D110)&lt;=11,"yes","no")</f>
        <v>no</v>
      </c>
      <c r="D119" s="2" t="s">
        <v>16</v>
      </c>
    </row>
    <row r="120" spans="1:7" x14ac:dyDescent="0.3">
      <c r="A120" s="11"/>
      <c r="B120" s="1" t="s">
        <v>18</v>
      </c>
      <c r="C120" s="2" t="str">
        <f>IF(SUM(C110:D110)&lt;=10,"yes","no")</f>
        <v>no</v>
      </c>
      <c r="D120" s="2" t="s">
        <v>16</v>
      </c>
    </row>
    <row r="121" spans="1:7" x14ac:dyDescent="0.3">
      <c r="A121" s="11"/>
      <c r="B121" s="1" t="s">
        <v>10</v>
      </c>
      <c r="C121" s="2" t="str">
        <f>IF(SUM(C110:D110)&lt;=9,"yes","no")</f>
        <v>no</v>
      </c>
      <c r="D121" s="2" t="s">
        <v>17</v>
      </c>
    </row>
    <row r="122" spans="1:7" x14ac:dyDescent="0.3">
      <c r="A122" s="11"/>
      <c r="B122" s="1" t="s">
        <v>8</v>
      </c>
      <c r="C122" s="2" t="str">
        <f>IF(SUM(C110:D110)&lt;=8,"yes","no")</f>
        <v>no</v>
      </c>
      <c r="D122" s="2" t="s">
        <v>16</v>
      </c>
    </row>
    <row r="123" spans="1:7" x14ac:dyDescent="0.3">
      <c r="A123" s="11"/>
      <c r="B123" s="1" t="s">
        <v>37</v>
      </c>
      <c r="C123" s="2" t="str">
        <f>IF(SUM(C110:D110)&lt;=7,"yes","no")</f>
        <v>no</v>
      </c>
      <c r="D123" s="2" t="s">
        <v>17</v>
      </c>
    </row>
    <row r="124" spans="1:7" x14ac:dyDescent="0.3">
      <c r="A124" s="11"/>
      <c r="B124" s="1" t="s">
        <v>31</v>
      </c>
      <c r="C124" s="2" t="str">
        <f>IF(SUM(C110:D110)&lt;=6,"yes","no")</f>
        <v>no</v>
      </c>
      <c r="D124" s="2" t="s">
        <v>17</v>
      </c>
    </row>
    <row r="125" spans="1:7" x14ac:dyDescent="0.3">
      <c r="A125" s="11"/>
      <c r="B125" s="1" t="s">
        <v>9</v>
      </c>
      <c r="C125" s="2" t="str">
        <f>IF(SUM(C110:D110)&lt;=5,"yes","no")</f>
        <v>no</v>
      </c>
      <c r="D125" s="2" t="s">
        <v>17</v>
      </c>
    </row>
    <row r="126" spans="1:7" x14ac:dyDescent="0.3">
      <c r="A126" s="11"/>
      <c r="B126" s="1" t="s">
        <v>7</v>
      </c>
      <c r="C126" s="2" t="str">
        <f>IF(SUM(C110:D110)&lt;=4,"yes","no")</f>
        <v>no</v>
      </c>
      <c r="D126" s="2" t="s">
        <v>17</v>
      </c>
    </row>
    <row r="127" spans="1:7" x14ac:dyDescent="0.3">
      <c r="A127" s="11"/>
      <c r="B127" s="1"/>
      <c r="C127" s="2"/>
      <c r="D127" s="2"/>
    </row>
    <row r="128" spans="1:7" x14ac:dyDescent="0.3">
      <c r="A128" s="11"/>
      <c r="B128" s="10" t="s">
        <v>5</v>
      </c>
      <c r="C128" s="4">
        <f>IF(OR(C108="Injured",C108="Dead",C108="Captured"),"Not avilable",IF(OR(C110&lt;=7,C110&gt;=4),(8-C110)*100,400+(4-C110)*200)+(8-D110)*50+IF(C117="yes",25,0)+IF(C118="yes",25,0)+IF(C119="yes",25,0)+IF(C120="yes",25,0)+IF(C121="yes",25,0)+IF(C122="yes",25,0)+IF(C123="yes",25,0)+IF(C124="yes",25,0)+IF(C125="yes",25,0)+IF(C126="yes",25,0))</f>
        <v>150</v>
      </c>
      <c r="D128" s="2"/>
      <c r="E128" s="7"/>
      <c r="F128" s="7"/>
      <c r="G128" s="7"/>
    </row>
    <row r="131" spans="1:9" x14ac:dyDescent="0.3">
      <c r="A131" s="11" t="s">
        <v>126</v>
      </c>
      <c r="B131" s="11" t="s">
        <v>113</v>
      </c>
      <c r="C131" s="11"/>
      <c r="D131" s="11"/>
      <c r="E131" s="11"/>
      <c r="F131" s="11"/>
      <c r="G131" s="14" t="s">
        <v>126</v>
      </c>
      <c r="H131" s="12" t="s">
        <v>114</v>
      </c>
      <c r="I131" s="12"/>
    </row>
    <row r="132" spans="1:9" x14ac:dyDescent="0.3">
      <c r="A132" s="11"/>
      <c r="B132" s="10" t="s">
        <v>0</v>
      </c>
      <c r="C132" s="2"/>
      <c r="D132" s="2"/>
      <c r="E132" s="7"/>
      <c r="F132" s="7"/>
      <c r="G132" s="14"/>
      <c r="H132" s="13" t="s">
        <v>115</v>
      </c>
    </row>
    <row r="133" spans="1:9" x14ac:dyDescent="0.3">
      <c r="A133" s="11"/>
      <c r="B133" s="10" t="s">
        <v>15</v>
      </c>
      <c r="C133" s="2" t="str">
        <f>IF(C140="Assault","Elite",IF(C139="Heavy","Veteran",IF(C138="Medium","Regular",IF(C137="Light","Rokie"))))</f>
        <v>Rokie</v>
      </c>
      <c r="D133" s="2"/>
      <c r="E133" s="7"/>
      <c r="F133" s="7"/>
      <c r="G133" s="14"/>
      <c r="H133" s="13" t="s">
        <v>116</v>
      </c>
    </row>
    <row r="134" spans="1:9" x14ac:dyDescent="0.3">
      <c r="A134" s="11"/>
      <c r="B134" s="10" t="s">
        <v>45</v>
      </c>
      <c r="C134" s="2" t="s">
        <v>70</v>
      </c>
      <c r="D134" s="2"/>
      <c r="E134" s="7"/>
      <c r="F134" s="7"/>
      <c r="G134" s="14"/>
      <c r="H134" s="13" t="s">
        <v>117</v>
      </c>
      <c r="I134" s="2" t="s">
        <v>136</v>
      </c>
    </row>
    <row r="135" spans="1:9" x14ac:dyDescent="0.3">
      <c r="A135" s="11"/>
      <c r="B135" s="10" t="s">
        <v>22</v>
      </c>
      <c r="C135" s="2" t="s">
        <v>2</v>
      </c>
      <c r="D135" s="2" t="s">
        <v>1</v>
      </c>
      <c r="E135" s="7"/>
      <c r="F135" s="7"/>
      <c r="G135" s="14"/>
      <c r="H135" s="13" t="s">
        <v>119</v>
      </c>
      <c r="I135" s="16"/>
    </row>
    <row r="136" spans="1:9" x14ac:dyDescent="0.3">
      <c r="A136" s="11"/>
      <c r="B136" s="1"/>
      <c r="C136" s="2">
        <f>ROUNDUP(E136,0)</f>
        <v>7</v>
      </c>
      <c r="D136" s="2">
        <f>ROUNDUP(F136,0)</f>
        <v>7</v>
      </c>
      <c r="E136" s="7">
        <v>7</v>
      </c>
      <c r="F136" s="7">
        <v>7</v>
      </c>
      <c r="G136" s="7"/>
    </row>
    <row r="137" spans="1:9" x14ac:dyDescent="0.3">
      <c r="A137" s="11"/>
      <c r="B137" s="10" t="s">
        <v>3</v>
      </c>
      <c r="C137" s="2" t="s">
        <v>4</v>
      </c>
      <c r="D137" s="2"/>
      <c r="E137" s="7"/>
      <c r="F137" s="7"/>
      <c r="G137" s="7"/>
    </row>
    <row r="138" spans="1:9" x14ac:dyDescent="0.3">
      <c r="A138" s="11"/>
      <c r="B138" s="1"/>
      <c r="C138" s="2" t="str">
        <f>IF(SUM(C136:D136)&lt;=12,"Medium","Medium Mech's not avilable")</f>
        <v>Medium Mech's not avilable</v>
      </c>
      <c r="D138" s="2"/>
      <c r="E138" s="7"/>
      <c r="F138" s="7"/>
      <c r="G138" s="7"/>
    </row>
    <row r="139" spans="1:9" x14ac:dyDescent="0.3">
      <c r="A139" s="11"/>
      <c r="B139" s="1"/>
      <c r="C139" s="2" t="str">
        <f>IF(SUM(C136:D136)&lt;=9,"Heavy","Heavy Mech's not avilable")</f>
        <v>Heavy Mech's not avilable</v>
      </c>
      <c r="D139" s="2"/>
      <c r="E139" s="7"/>
      <c r="F139" s="7"/>
      <c r="G139" s="7"/>
    </row>
    <row r="140" spans="1:9" x14ac:dyDescent="0.3">
      <c r="A140" s="11"/>
      <c r="B140" s="1"/>
      <c r="C140" s="2" t="str">
        <f>IF(SUM(C136:D136)&lt;=7,"Assault","Assault Mech's not avilable")</f>
        <v>Assault Mech's not avilable</v>
      </c>
      <c r="D140" s="2"/>
      <c r="E140" s="7"/>
      <c r="F140" s="7"/>
      <c r="G140" s="7"/>
    </row>
    <row r="141" spans="1:9" x14ac:dyDescent="0.3">
      <c r="A141" s="11"/>
      <c r="B141" s="1"/>
      <c r="C141" s="2"/>
      <c r="D141" s="2"/>
      <c r="E141" s="7"/>
      <c r="F141" s="7"/>
      <c r="G141" s="7"/>
    </row>
    <row r="142" spans="1:9" x14ac:dyDescent="0.3">
      <c r="A142" s="11"/>
      <c r="B142" s="10" t="s">
        <v>25</v>
      </c>
      <c r="C142" s="3" t="s">
        <v>26</v>
      </c>
      <c r="D142" s="3" t="s">
        <v>27</v>
      </c>
    </row>
    <row r="143" spans="1:9" x14ac:dyDescent="0.3">
      <c r="A143" s="11"/>
      <c r="B143" s="1" t="s">
        <v>6</v>
      </c>
      <c r="C143" s="2" t="str">
        <f>IF(SUM(C136:D136)&lt;=13,"yes","no")</f>
        <v>no</v>
      </c>
      <c r="D143" s="2" t="s">
        <v>16</v>
      </c>
    </row>
    <row r="144" spans="1:9" x14ac:dyDescent="0.3">
      <c r="A144" s="11"/>
      <c r="B144" s="1" t="s">
        <v>34</v>
      </c>
      <c r="C144" s="2" t="str">
        <f>IF(SUM(C136:D136)&lt;=12,"yes","no")</f>
        <v>no</v>
      </c>
      <c r="D144" s="2" t="s">
        <v>17</v>
      </c>
    </row>
    <row r="145" spans="1:9" x14ac:dyDescent="0.3">
      <c r="A145" s="11"/>
      <c r="B145" s="1" t="s">
        <v>13</v>
      </c>
      <c r="C145" s="2" t="str">
        <f>IF(SUM(C136:D136)&lt;=11,"yes","no")</f>
        <v>no</v>
      </c>
      <c r="D145" s="2" t="s">
        <v>16</v>
      </c>
    </row>
    <row r="146" spans="1:9" x14ac:dyDescent="0.3">
      <c r="A146" s="11"/>
      <c r="B146" s="1" t="s">
        <v>18</v>
      </c>
      <c r="C146" s="2" t="str">
        <f>IF(SUM(C136:D136)&lt;=10,"yes","no")</f>
        <v>no</v>
      </c>
      <c r="D146" s="2" t="s">
        <v>16</v>
      </c>
    </row>
    <row r="147" spans="1:9" x14ac:dyDescent="0.3">
      <c r="A147" s="11"/>
      <c r="B147" s="1" t="s">
        <v>10</v>
      </c>
      <c r="C147" s="2" t="str">
        <f>IF(SUM(C136:D136)&lt;=9,"yes","no")</f>
        <v>no</v>
      </c>
      <c r="D147" s="2" t="s">
        <v>17</v>
      </c>
    </row>
    <row r="148" spans="1:9" x14ac:dyDescent="0.3">
      <c r="A148" s="11"/>
      <c r="B148" s="1" t="s">
        <v>8</v>
      </c>
      <c r="C148" s="2" t="str">
        <f>IF(SUM(C136:D136)&lt;=8,"yes","no")</f>
        <v>no</v>
      </c>
      <c r="D148" s="2" t="s">
        <v>16</v>
      </c>
    </row>
    <row r="149" spans="1:9" x14ac:dyDescent="0.3">
      <c r="A149" s="11"/>
      <c r="B149" s="1" t="s">
        <v>37</v>
      </c>
      <c r="C149" s="2" t="str">
        <f>IF(SUM(C136:D136)&lt;=7,"yes","no")</f>
        <v>no</v>
      </c>
      <c r="D149" s="2" t="s">
        <v>17</v>
      </c>
    </row>
    <row r="150" spans="1:9" x14ac:dyDescent="0.3">
      <c r="A150" s="11"/>
      <c r="B150" s="1" t="s">
        <v>31</v>
      </c>
      <c r="C150" s="2" t="str">
        <f>IF(SUM(C136:D136)&lt;=6,"yes","no")</f>
        <v>no</v>
      </c>
      <c r="D150" s="2" t="s">
        <v>17</v>
      </c>
    </row>
    <row r="151" spans="1:9" x14ac:dyDescent="0.3">
      <c r="A151" s="11"/>
      <c r="B151" s="1" t="s">
        <v>9</v>
      </c>
      <c r="C151" s="2" t="str">
        <f>IF(SUM(C136:D136)&lt;=5,"yes","no")</f>
        <v>no</v>
      </c>
      <c r="D151" s="2" t="s">
        <v>17</v>
      </c>
    </row>
    <row r="152" spans="1:9" x14ac:dyDescent="0.3">
      <c r="A152" s="11"/>
      <c r="B152" s="1" t="s">
        <v>7</v>
      </c>
      <c r="C152" s="2" t="str">
        <f>IF(SUM(C136:D136)&lt;=4,"yes","no")</f>
        <v>no</v>
      </c>
      <c r="D152" s="2" t="s">
        <v>17</v>
      </c>
    </row>
    <row r="153" spans="1:9" x14ac:dyDescent="0.3">
      <c r="A153" s="11"/>
      <c r="B153" s="1"/>
      <c r="C153" s="2"/>
      <c r="D153" s="2"/>
    </row>
    <row r="154" spans="1:9" x14ac:dyDescent="0.3">
      <c r="A154" s="11"/>
      <c r="B154" s="10" t="s">
        <v>5</v>
      </c>
      <c r="C154" s="4">
        <f>IF(OR(C134="Injured",C134="Dead",C134="Captured"),"Not avilable",IF(OR(C136&lt;=7,C136&gt;=4),(8-C136)*100,400+(4-C136)*200)+(8-D136)*50+IF(C143="yes",25,0)+IF(C144="yes",25,0)+IF(C145="yes",25,0)+IF(C146="yes",25,0)+IF(C147="yes",25,0)+IF(C148="yes",25,0)+IF(C149="yes",25,0)+IF(C150="yes",25,0)+IF(C151="yes",25,0)+IF(C152="yes",25,0))</f>
        <v>150</v>
      </c>
      <c r="D154" s="2"/>
      <c r="E154" s="7"/>
      <c r="F154" s="7"/>
      <c r="G154" s="7"/>
    </row>
    <row r="157" spans="1:9" x14ac:dyDescent="0.3">
      <c r="A157" s="11" t="s">
        <v>127</v>
      </c>
      <c r="B157" s="11" t="s">
        <v>113</v>
      </c>
      <c r="C157" s="11"/>
      <c r="D157" s="11"/>
      <c r="E157" s="11"/>
      <c r="F157" s="11"/>
      <c r="G157" s="14" t="s">
        <v>127</v>
      </c>
      <c r="H157" s="12" t="s">
        <v>114</v>
      </c>
      <c r="I157" s="12"/>
    </row>
    <row r="158" spans="1:9" x14ac:dyDescent="0.3">
      <c r="A158" s="11"/>
      <c r="B158" s="10" t="s">
        <v>0</v>
      </c>
      <c r="C158" s="2"/>
      <c r="D158" s="2"/>
      <c r="E158" s="7"/>
      <c r="F158" s="7"/>
      <c r="G158" s="14"/>
      <c r="H158" s="13" t="s">
        <v>115</v>
      </c>
    </row>
    <row r="159" spans="1:9" x14ac:dyDescent="0.3">
      <c r="A159" s="11"/>
      <c r="B159" s="10" t="s">
        <v>15</v>
      </c>
      <c r="C159" s="2" t="str">
        <f>IF(C166="Assault","Elite",IF(C165="Heavy","Veteran",IF(C164="Medium","Regular",IF(C163="Light","Rokie"))))</f>
        <v>Rokie</v>
      </c>
      <c r="D159" s="2"/>
      <c r="E159" s="7"/>
      <c r="F159" s="7"/>
      <c r="G159" s="14"/>
      <c r="H159" s="13" t="s">
        <v>116</v>
      </c>
    </row>
    <row r="160" spans="1:9" x14ac:dyDescent="0.3">
      <c r="A160" s="11"/>
      <c r="B160" s="10" t="s">
        <v>45</v>
      </c>
      <c r="C160" s="2" t="s">
        <v>70</v>
      </c>
      <c r="D160" s="2"/>
      <c r="E160" s="7"/>
      <c r="F160" s="7"/>
      <c r="G160" s="14"/>
      <c r="H160" s="13" t="s">
        <v>117</v>
      </c>
      <c r="I160" s="2" t="s">
        <v>136</v>
      </c>
    </row>
    <row r="161" spans="1:9" x14ac:dyDescent="0.3">
      <c r="A161" s="11"/>
      <c r="B161" s="10" t="s">
        <v>22</v>
      </c>
      <c r="C161" s="2" t="s">
        <v>2</v>
      </c>
      <c r="D161" s="2" t="s">
        <v>1</v>
      </c>
      <c r="E161" s="7"/>
      <c r="F161" s="7"/>
      <c r="G161" s="14"/>
      <c r="H161" s="13" t="s">
        <v>119</v>
      </c>
      <c r="I161" s="16"/>
    </row>
    <row r="162" spans="1:9" x14ac:dyDescent="0.3">
      <c r="A162" s="11"/>
      <c r="B162" s="1"/>
      <c r="C162" s="2">
        <f>ROUNDUP(E162,0)</f>
        <v>7</v>
      </c>
      <c r="D162" s="2">
        <f>ROUNDUP(F162,0)</f>
        <v>7</v>
      </c>
      <c r="E162" s="7">
        <v>7</v>
      </c>
      <c r="F162" s="7">
        <v>7</v>
      </c>
      <c r="G162" s="7"/>
    </row>
    <row r="163" spans="1:9" x14ac:dyDescent="0.3">
      <c r="A163" s="11"/>
      <c r="B163" s="10" t="s">
        <v>3</v>
      </c>
      <c r="C163" s="2" t="s">
        <v>4</v>
      </c>
      <c r="D163" s="2"/>
      <c r="E163" s="7"/>
      <c r="F163" s="7"/>
      <c r="G163" s="7"/>
    </row>
    <row r="164" spans="1:9" x14ac:dyDescent="0.3">
      <c r="A164" s="11"/>
      <c r="B164" s="1"/>
      <c r="C164" s="2" t="str">
        <f>IF(SUM(C162:D162)&lt;=12,"Medium","Medium Mech's not avilable")</f>
        <v>Medium Mech's not avilable</v>
      </c>
      <c r="D164" s="2"/>
      <c r="E164" s="7"/>
      <c r="F164" s="7"/>
      <c r="G164" s="7"/>
    </row>
    <row r="165" spans="1:9" x14ac:dyDescent="0.3">
      <c r="A165" s="11"/>
      <c r="B165" s="1"/>
      <c r="C165" s="2" t="str">
        <f>IF(SUM(C162:D162)&lt;=9,"Heavy","Heavy Mech's not avilable")</f>
        <v>Heavy Mech's not avilable</v>
      </c>
      <c r="D165" s="2"/>
      <c r="E165" s="7"/>
      <c r="F165" s="7"/>
      <c r="G165" s="7"/>
    </row>
    <row r="166" spans="1:9" x14ac:dyDescent="0.3">
      <c r="A166" s="11"/>
      <c r="B166" s="1"/>
      <c r="C166" s="2" t="str">
        <f>IF(SUM(C162:D162)&lt;=7,"Assault","Assault Mech's not avilable")</f>
        <v>Assault Mech's not avilable</v>
      </c>
      <c r="D166" s="2"/>
      <c r="E166" s="7"/>
      <c r="F166" s="7"/>
      <c r="G166" s="7"/>
    </row>
    <row r="167" spans="1:9" x14ac:dyDescent="0.3">
      <c r="A167" s="11"/>
      <c r="B167" s="1"/>
      <c r="C167" s="2"/>
      <c r="D167" s="2"/>
      <c r="E167" s="7"/>
      <c r="F167" s="7"/>
      <c r="G167" s="7"/>
    </row>
    <row r="168" spans="1:9" x14ac:dyDescent="0.3">
      <c r="A168" s="11"/>
      <c r="B168" s="10" t="s">
        <v>25</v>
      </c>
      <c r="C168" s="3" t="s">
        <v>26</v>
      </c>
      <c r="D168" s="3" t="s">
        <v>27</v>
      </c>
    </row>
    <row r="169" spans="1:9" x14ac:dyDescent="0.3">
      <c r="A169" s="11"/>
      <c r="B169" s="1" t="s">
        <v>6</v>
      </c>
      <c r="C169" s="2" t="str">
        <f>IF(SUM(C162:D162)&lt;=13,"yes","no")</f>
        <v>no</v>
      </c>
      <c r="D169" s="2" t="s">
        <v>16</v>
      </c>
    </row>
    <row r="170" spans="1:9" x14ac:dyDescent="0.3">
      <c r="A170" s="11"/>
      <c r="B170" s="1" t="s">
        <v>34</v>
      </c>
      <c r="C170" s="2" t="str">
        <f>IF(SUM(C162:D162)&lt;=12,"yes","no")</f>
        <v>no</v>
      </c>
      <c r="D170" s="2" t="s">
        <v>17</v>
      </c>
    </row>
    <row r="171" spans="1:9" x14ac:dyDescent="0.3">
      <c r="A171" s="11"/>
      <c r="B171" s="1" t="s">
        <v>13</v>
      </c>
      <c r="C171" s="2" t="str">
        <f>IF(SUM(C162:D162)&lt;=11,"yes","no")</f>
        <v>no</v>
      </c>
      <c r="D171" s="2" t="s">
        <v>16</v>
      </c>
    </row>
    <row r="172" spans="1:9" x14ac:dyDescent="0.3">
      <c r="A172" s="11"/>
      <c r="B172" s="1" t="s">
        <v>18</v>
      </c>
      <c r="C172" s="2" t="str">
        <f>IF(SUM(C162:D162)&lt;=10,"yes","no")</f>
        <v>no</v>
      </c>
      <c r="D172" s="2" t="s">
        <v>16</v>
      </c>
    </row>
    <row r="173" spans="1:9" x14ac:dyDescent="0.3">
      <c r="A173" s="11"/>
      <c r="B173" s="1" t="s">
        <v>10</v>
      </c>
      <c r="C173" s="2" t="str">
        <f>IF(SUM(C162:D162)&lt;=9,"yes","no")</f>
        <v>no</v>
      </c>
      <c r="D173" s="2" t="s">
        <v>17</v>
      </c>
    </row>
    <row r="174" spans="1:9" x14ac:dyDescent="0.3">
      <c r="A174" s="11"/>
      <c r="B174" s="1" t="s">
        <v>8</v>
      </c>
      <c r="C174" s="2" t="str">
        <f>IF(SUM(C162:D162)&lt;=8,"yes","no")</f>
        <v>no</v>
      </c>
      <c r="D174" s="2" t="s">
        <v>16</v>
      </c>
    </row>
    <row r="175" spans="1:9" x14ac:dyDescent="0.3">
      <c r="A175" s="11"/>
      <c r="B175" s="1" t="s">
        <v>37</v>
      </c>
      <c r="C175" s="2" t="str">
        <f>IF(SUM(C162:D162)&lt;=7,"yes","no")</f>
        <v>no</v>
      </c>
      <c r="D175" s="2" t="s">
        <v>17</v>
      </c>
    </row>
    <row r="176" spans="1:9" x14ac:dyDescent="0.3">
      <c r="A176" s="11"/>
      <c r="B176" s="1" t="s">
        <v>31</v>
      </c>
      <c r="C176" s="2" t="str">
        <f>IF(SUM(C162:D162)&lt;=6,"yes","no")</f>
        <v>no</v>
      </c>
      <c r="D176" s="2" t="s">
        <v>17</v>
      </c>
    </row>
    <row r="177" spans="1:9" x14ac:dyDescent="0.3">
      <c r="A177" s="11"/>
      <c r="B177" s="1" t="s">
        <v>9</v>
      </c>
      <c r="C177" s="2" t="str">
        <f>IF(SUM(C162:D162)&lt;=5,"yes","no")</f>
        <v>no</v>
      </c>
      <c r="D177" s="2" t="s">
        <v>17</v>
      </c>
    </row>
    <row r="178" spans="1:9" x14ac:dyDescent="0.3">
      <c r="A178" s="11"/>
      <c r="B178" s="1" t="s">
        <v>7</v>
      </c>
      <c r="C178" s="2" t="str">
        <f>IF(SUM(C162:D162)&lt;=4,"yes","no")</f>
        <v>no</v>
      </c>
      <c r="D178" s="2" t="s">
        <v>17</v>
      </c>
    </row>
    <row r="179" spans="1:9" x14ac:dyDescent="0.3">
      <c r="A179" s="11"/>
      <c r="B179" s="1"/>
      <c r="C179" s="2"/>
      <c r="D179" s="2"/>
    </row>
    <row r="180" spans="1:9" x14ac:dyDescent="0.3">
      <c r="A180" s="11"/>
      <c r="B180" s="10" t="s">
        <v>5</v>
      </c>
      <c r="C180" s="4">
        <f>IF(OR(C160="Injured",C160="Dead",C160="Captured"),"Not avilable",IF(OR(C162&lt;=7,C162&gt;=4),(8-C162)*100,400+(4-C162)*200)+(8-D162)*50+IF(C169="yes",25,0)+IF(C170="yes",25,0)+IF(C171="yes",25,0)+IF(C172="yes",25,0)+IF(C173="yes",25,0)+IF(C174="yes",25,0)+IF(C175="yes",25,0)+IF(C176="yes",25,0)+IF(C177="yes",25,0)+IF(C178="yes",25,0))</f>
        <v>150</v>
      </c>
      <c r="D180" s="2"/>
      <c r="E180" s="7"/>
      <c r="F180" s="7"/>
      <c r="G180" s="7"/>
    </row>
    <row r="183" spans="1:9" x14ac:dyDescent="0.3">
      <c r="A183" s="11" t="s">
        <v>128</v>
      </c>
      <c r="B183" s="11" t="s">
        <v>113</v>
      </c>
      <c r="C183" s="11"/>
      <c r="D183" s="11"/>
      <c r="E183" s="11"/>
      <c r="F183" s="11"/>
      <c r="G183" s="14" t="s">
        <v>128</v>
      </c>
      <c r="H183" s="12" t="s">
        <v>114</v>
      </c>
      <c r="I183" s="12"/>
    </row>
    <row r="184" spans="1:9" x14ac:dyDescent="0.3">
      <c r="A184" s="11"/>
      <c r="B184" s="10" t="s">
        <v>0</v>
      </c>
      <c r="C184" s="2"/>
      <c r="D184" s="2"/>
      <c r="E184" s="7"/>
      <c r="F184" s="7"/>
      <c r="G184" s="14"/>
      <c r="H184" s="13" t="s">
        <v>115</v>
      </c>
    </row>
    <row r="185" spans="1:9" x14ac:dyDescent="0.3">
      <c r="A185" s="11"/>
      <c r="B185" s="10" t="s">
        <v>15</v>
      </c>
      <c r="C185" s="2" t="str">
        <f>IF(C192="Assault","Elite",IF(C191="Heavy","Veteran",IF(C190="Medium","Regular",IF(C189="Light","Rokie"))))</f>
        <v>Rokie</v>
      </c>
      <c r="D185" s="2"/>
      <c r="E185" s="7"/>
      <c r="F185" s="7"/>
      <c r="G185" s="14"/>
      <c r="H185" s="13" t="s">
        <v>116</v>
      </c>
    </row>
    <row r="186" spans="1:9" x14ac:dyDescent="0.3">
      <c r="A186" s="11"/>
      <c r="B186" s="10" t="s">
        <v>45</v>
      </c>
      <c r="C186" s="2" t="s">
        <v>70</v>
      </c>
      <c r="D186" s="2"/>
      <c r="E186" s="7"/>
      <c r="F186" s="7"/>
      <c r="G186" s="14"/>
      <c r="H186" s="13" t="s">
        <v>117</v>
      </c>
      <c r="I186" s="2" t="s">
        <v>136</v>
      </c>
    </row>
    <row r="187" spans="1:9" x14ac:dyDescent="0.3">
      <c r="A187" s="11"/>
      <c r="B187" s="10" t="s">
        <v>22</v>
      </c>
      <c r="C187" s="2" t="s">
        <v>2</v>
      </c>
      <c r="D187" s="2" t="s">
        <v>1</v>
      </c>
      <c r="E187" s="7"/>
      <c r="F187" s="7"/>
      <c r="G187" s="14"/>
      <c r="H187" s="13" t="s">
        <v>119</v>
      </c>
      <c r="I187" s="16"/>
    </row>
    <row r="188" spans="1:9" x14ac:dyDescent="0.3">
      <c r="A188" s="11"/>
      <c r="B188" s="1"/>
      <c r="C188" s="2">
        <f>ROUNDUP(E188,0)</f>
        <v>7</v>
      </c>
      <c r="D188" s="2">
        <f>ROUNDUP(F188,0)</f>
        <v>7</v>
      </c>
      <c r="E188" s="7">
        <v>7</v>
      </c>
      <c r="F188" s="7">
        <v>7</v>
      </c>
      <c r="G188" s="7"/>
    </row>
    <row r="189" spans="1:9" x14ac:dyDescent="0.3">
      <c r="A189" s="11"/>
      <c r="B189" s="10" t="s">
        <v>3</v>
      </c>
      <c r="C189" s="2" t="s">
        <v>4</v>
      </c>
      <c r="D189" s="2"/>
      <c r="E189" s="7"/>
      <c r="F189" s="7"/>
      <c r="G189" s="7"/>
    </row>
    <row r="190" spans="1:9" x14ac:dyDescent="0.3">
      <c r="A190" s="11"/>
      <c r="B190" s="1"/>
      <c r="C190" s="2" t="str">
        <f>IF(SUM(C188:D188)&lt;=12,"Medium","Medium Mech's not avilable")</f>
        <v>Medium Mech's not avilable</v>
      </c>
      <c r="D190" s="2"/>
      <c r="E190" s="7"/>
      <c r="F190" s="7"/>
      <c r="G190" s="7"/>
    </row>
    <row r="191" spans="1:9" x14ac:dyDescent="0.3">
      <c r="A191" s="11"/>
      <c r="B191" s="1"/>
      <c r="C191" s="2" t="str">
        <f>IF(SUM(C188:D188)&lt;=9,"Heavy","Heavy Mech's not avilable")</f>
        <v>Heavy Mech's not avilable</v>
      </c>
      <c r="D191" s="2"/>
      <c r="E191" s="7"/>
      <c r="F191" s="7"/>
      <c r="G191" s="7"/>
    </row>
    <row r="192" spans="1:9" x14ac:dyDescent="0.3">
      <c r="A192" s="11"/>
      <c r="B192" s="1"/>
      <c r="C192" s="2" t="str">
        <f>IF(SUM(C188:D188)&lt;=7,"Assault","Assault Mech's not avilable")</f>
        <v>Assault Mech's not avilable</v>
      </c>
      <c r="D192" s="2"/>
      <c r="E192" s="7"/>
      <c r="F192" s="7"/>
      <c r="G192" s="7"/>
    </row>
    <row r="193" spans="1:7" x14ac:dyDescent="0.3">
      <c r="A193" s="11"/>
      <c r="B193" s="1"/>
      <c r="C193" s="2"/>
      <c r="D193" s="2"/>
      <c r="E193" s="7"/>
      <c r="F193" s="7"/>
      <c r="G193" s="7"/>
    </row>
    <row r="194" spans="1:7" x14ac:dyDescent="0.3">
      <c r="A194" s="11"/>
      <c r="B194" s="10" t="s">
        <v>25</v>
      </c>
      <c r="C194" s="3" t="s">
        <v>26</v>
      </c>
      <c r="D194" s="3" t="s">
        <v>27</v>
      </c>
    </row>
    <row r="195" spans="1:7" x14ac:dyDescent="0.3">
      <c r="A195" s="11"/>
      <c r="B195" s="1" t="s">
        <v>6</v>
      </c>
      <c r="C195" s="2" t="str">
        <f>IF(SUM(C188:D188)&lt;=13,"yes","no")</f>
        <v>no</v>
      </c>
      <c r="D195" s="2" t="s">
        <v>16</v>
      </c>
    </row>
    <row r="196" spans="1:7" x14ac:dyDescent="0.3">
      <c r="A196" s="11"/>
      <c r="B196" s="1" t="s">
        <v>34</v>
      </c>
      <c r="C196" s="2" t="str">
        <f>IF(SUM(C188:D188)&lt;=12,"yes","no")</f>
        <v>no</v>
      </c>
      <c r="D196" s="2" t="s">
        <v>17</v>
      </c>
    </row>
    <row r="197" spans="1:7" x14ac:dyDescent="0.3">
      <c r="A197" s="11"/>
      <c r="B197" s="1" t="s">
        <v>13</v>
      </c>
      <c r="C197" s="2" t="str">
        <f>IF(SUM(C188:D188)&lt;=11,"yes","no")</f>
        <v>no</v>
      </c>
      <c r="D197" s="2" t="s">
        <v>16</v>
      </c>
    </row>
    <row r="198" spans="1:7" x14ac:dyDescent="0.3">
      <c r="A198" s="11"/>
      <c r="B198" s="1" t="s">
        <v>18</v>
      </c>
      <c r="C198" s="2" t="str">
        <f>IF(SUM(C188:D188)&lt;=10,"yes","no")</f>
        <v>no</v>
      </c>
      <c r="D198" s="2" t="s">
        <v>16</v>
      </c>
    </row>
    <row r="199" spans="1:7" x14ac:dyDescent="0.3">
      <c r="A199" s="11"/>
      <c r="B199" s="1" t="s">
        <v>10</v>
      </c>
      <c r="C199" s="2" t="str">
        <f>IF(SUM(C188:D188)&lt;=9,"yes","no")</f>
        <v>no</v>
      </c>
      <c r="D199" s="2" t="s">
        <v>17</v>
      </c>
    </row>
    <row r="200" spans="1:7" x14ac:dyDescent="0.3">
      <c r="A200" s="11"/>
      <c r="B200" s="1" t="s">
        <v>8</v>
      </c>
      <c r="C200" s="2" t="str">
        <f>IF(SUM(C188:D188)&lt;=8,"yes","no")</f>
        <v>no</v>
      </c>
      <c r="D200" s="2" t="s">
        <v>16</v>
      </c>
    </row>
    <row r="201" spans="1:7" x14ac:dyDescent="0.3">
      <c r="A201" s="11"/>
      <c r="B201" s="1" t="s">
        <v>37</v>
      </c>
      <c r="C201" s="2" t="str">
        <f>IF(SUM(C188:D188)&lt;=7,"yes","no")</f>
        <v>no</v>
      </c>
      <c r="D201" s="2" t="s">
        <v>17</v>
      </c>
    </row>
    <row r="202" spans="1:7" x14ac:dyDescent="0.3">
      <c r="A202" s="11"/>
      <c r="B202" s="1" t="s">
        <v>31</v>
      </c>
      <c r="C202" s="2" t="str">
        <f>IF(SUM(C188:D188)&lt;=6,"yes","no")</f>
        <v>no</v>
      </c>
      <c r="D202" s="2" t="s">
        <v>17</v>
      </c>
    </row>
    <row r="203" spans="1:7" x14ac:dyDescent="0.3">
      <c r="A203" s="11"/>
      <c r="B203" s="1" t="s">
        <v>9</v>
      </c>
      <c r="C203" s="2" t="str">
        <f>IF(SUM(C188:D188)&lt;=5,"yes","no")</f>
        <v>no</v>
      </c>
      <c r="D203" s="2" t="s">
        <v>17</v>
      </c>
    </row>
    <row r="204" spans="1:7" x14ac:dyDescent="0.3">
      <c r="A204" s="11"/>
      <c r="B204" s="1" t="s">
        <v>7</v>
      </c>
      <c r="C204" s="2" t="str">
        <f>IF(SUM(C188:D188)&lt;=4,"yes","no")</f>
        <v>no</v>
      </c>
      <c r="D204" s="2" t="s">
        <v>17</v>
      </c>
    </row>
    <row r="205" spans="1:7" x14ac:dyDescent="0.3">
      <c r="A205" s="11"/>
      <c r="B205" s="1"/>
      <c r="C205" s="2"/>
      <c r="D205" s="2"/>
    </row>
    <row r="206" spans="1:7" x14ac:dyDescent="0.3">
      <c r="A206" s="11"/>
      <c r="B206" s="10" t="s">
        <v>5</v>
      </c>
      <c r="C206" s="4">
        <f>IF(OR(C186="Injured",C186="Dead",C186="Captured"),"Not avilable",IF(OR(C188&lt;=7,C188&gt;=4),(8-C188)*100,400+(4-C188)*200)+(8-D188)*50+IF(C195="yes",25,0)+IF(C196="yes",25,0)+IF(C197="yes",25,0)+IF(C198="yes",25,0)+IF(C199="yes",25,0)+IF(C200="yes",25,0)+IF(C201="yes",25,0)+IF(C202="yes",25,0)+IF(C203="yes",25,0)+IF(C204="yes",25,0))</f>
        <v>150</v>
      </c>
      <c r="D206" s="2"/>
      <c r="E206" s="7"/>
      <c r="F206" s="7"/>
      <c r="G206" s="7"/>
    </row>
  </sheetData>
  <mergeCells count="32">
    <mergeCell ref="A157:A180"/>
    <mergeCell ref="B157:F157"/>
    <mergeCell ref="G157:G161"/>
    <mergeCell ref="H157:I157"/>
    <mergeCell ref="A183:A206"/>
    <mergeCell ref="B183:F183"/>
    <mergeCell ref="G183:G187"/>
    <mergeCell ref="H183:I183"/>
    <mergeCell ref="A105:A128"/>
    <mergeCell ref="B105:F105"/>
    <mergeCell ref="G105:G109"/>
    <mergeCell ref="H105:I105"/>
    <mergeCell ref="A131:A154"/>
    <mergeCell ref="B131:F131"/>
    <mergeCell ref="G131:G135"/>
    <mergeCell ref="H131:I131"/>
    <mergeCell ref="A53:A76"/>
    <mergeCell ref="B53:F53"/>
    <mergeCell ref="G53:G57"/>
    <mergeCell ref="H53:I53"/>
    <mergeCell ref="A79:A102"/>
    <mergeCell ref="B79:F79"/>
    <mergeCell ref="G79:G83"/>
    <mergeCell ref="H79:I79"/>
    <mergeCell ref="A1:A24"/>
    <mergeCell ref="B1:F1"/>
    <mergeCell ref="G1:G5"/>
    <mergeCell ref="H1:I1"/>
    <mergeCell ref="A27:A50"/>
    <mergeCell ref="B27:F27"/>
    <mergeCell ref="G27:G31"/>
    <mergeCell ref="H27:I2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AB7519-92CE-4ED4-BA0E-EB1702CF9088}">
          <x14:formula1>
            <xm:f>Shablon!$B$28:$B$31</xm:f>
          </x14:formula1>
          <xm:sqref>I4 I30 I56 I82 I108 I134 I160 I186</xm:sqref>
        </x14:dataValidation>
        <x14:dataValidation type="list" allowBlank="1" showInputMessage="1" showErrorMessage="1" xr:uid="{E5FF1A69-65E1-4879-8F36-DB6407C93FF2}">
          <x14:formula1>
            <xm:f>Shablon!$A$28:$A$31</xm:f>
          </x14:formula1>
          <xm:sqref>C4 C30 C56 C82 C108 C134 C160 C186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8E77-8011-4EEC-A74A-9CF854B031C8}">
  <dimension ref="A1:G31"/>
  <sheetViews>
    <sheetView workbookViewId="0">
      <selection activeCell="B14" sqref="B14"/>
    </sheetView>
  </sheetViews>
  <sheetFormatPr defaultRowHeight="14.4" x14ac:dyDescent="0.3"/>
  <cols>
    <col min="1" max="1" width="35.77734375" style="1" bestFit="1" customWidth="1"/>
    <col min="2" max="2" width="24.109375" style="2" bestFit="1" customWidth="1"/>
    <col min="3" max="3" width="12.88671875" style="2" bestFit="1" customWidth="1"/>
    <col min="4" max="4" width="16.5546875" style="7" customWidth="1"/>
    <col min="5" max="5" width="28.109375" style="7" customWidth="1"/>
    <col min="6" max="6" width="22.109375" bestFit="1" customWidth="1"/>
    <col min="7" max="7" width="18.33203125" style="2" customWidth="1"/>
  </cols>
  <sheetData>
    <row r="1" spans="1:7" x14ac:dyDescent="0.3">
      <c r="A1" s="11" t="s">
        <v>113</v>
      </c>
      <c r="B1" s="11"/>
      <c r="C1" s="11"/>
      <c r="D1" s="11"/>
      <c r="E1" s="11"/>
      <c r="F1" s="12" t="s">
        <v>114</v>
      </c>
      <c r="G1" s="12"/>
    </row>
    <row r="2" spans="1:7" x14ac:dyDescent="0.3">
      <c r="A2" s="10" t="s">
        <v>0</v>
      </c>
      <c r="B2" s="2" t="s">
        <v>44</v>
      </c>
      <c r="F2" s="13" t="s">
        <v>115</v>
      </c>
      <c r="G2" s="2" t="s">
        <v>118</v>
      </c>
    </row>
    <row r="3" spans="1:7" x14ac:dyDescent="0.3">
      <c r="A3" s="10" t="s">
        <v>15</v>
      </c>
      <c r="B3" s="2" t="str">
        <f>IF(B10="Assault","Elite",IF(B9="Heavy","Veteran",IF(B8="Medium","Regular",IF(B7="Light","Rokie"))))</f>
        <v>Rokie</v>
      </c>
      <c r="F3" s="13" t="s">
        <v>116</v>
      </c>
      <c r="G3" s="2" t="s">
        <v>120</v>
      </c>
    </row>
    <row r="4" spans="1:7" x14ac:dyDescent="0.3">
      <c r="A4" s="10" t="s">
        <v>45</v>
      </c>
      <c r="B4" s="2" t="s">
        <v>70</v>
      </c>
      <c r="F4" s="13" t="s">
        <v>117</v>
      </c>
      <c r="G4" s="2" t="s">
        <v>136</v>
      </c>
    </row>
    <row r="5" spans="1:7" x14ac:dyDescent="0.3">
      <c r="A5" s="10" t="s">
        <v>22</v>
      </c>
      <c r="B5" s="2" t="s">
        <v>2</v>
      </c>
      <c r="C5" s="2" t="s">
        <v>1</v>
      </c>
      <c r="F5" s="13" t="s">
        <v>119</v>
      </c>
      <c r="G5" s="16">
        <v>556</v>
      </c>
    </row>
    <row r="6" spans="1:7" x14ac:dyDescent="0.3">
      <c r="B6" s="2">
        <f>ROUNDUP(D6,0)</f>
        <v>7</v>
      </c>
      <c r="C6" s="2">
        <f>ROUNDUP(E6,0)</f>
        <v>7</v>
      </c>
      <c r="D6" s="7">
        <v>6.1</v>
      </c>
      <c r="E6" s="7">
        <v>7</v>
      </c>
    </row>
    <row r="7" spans="1:7" x14ac:dyDescent="0.3">
      <c r="A7" s="10" t="s">
        <v>3</v>
      </c>
      <c r="B7" s="2" t="s">
        <v>4</v>
      </c>
    </row>
    <row r="8" spans="1:7" x14ac:dyDescent="0.3">
      <c r="B8" s="2" t="str">
        <f>IF(SUM(B6:C6)&lt;=12,"Medium","Medium Mech's not avilable")</f>
        <v>Medium Mech's not avilable</v>
      </c>
    </row>
    <row r="9" spans="1:7" x14ac:dyDescent="0.3">
      <c r="B9" s="2" t="str">
        <f>IF(SUM(B6:C6)&lt;=9,"Heavy","Heavy Mech's not avilable")</f>
        <v>Heavy Mech's not avilable</v>
      </c>
    </row>
    <row r="10" spans="1:7" x14ac:dyDescent="0.3">
      <c r="B10" s="2" t="str">
        <f>IF(SUM(B6:C6)&lt;=7,"Assault","Assault Mech's not avilable")</f>
        <v>Assault Mech's not avilable</v>
      </c>
    </row>
    <row r="12" spans="1:7" x14ac:dyDescent="0.3">
      <c r="A12" s="10" t="s">
        <v>25</v>
      </c>
      <c r="B12" s="3" t="s">
        <v>26</v>
      </c>
      <c r="C12" s="3" t="s">
        <v>27</v>
      </c>
      <c r="D12" s="9" t="s">
        <v>28</v>
      </c>
      <c r="E12" s="9" t="s">
        <v>43</v>
      </c>
    </row>
    <row r="13" spans="1:7" ht="28.8" x14ac:dyDescent="0.3">
      <c r="A13" s="1" t="s">
        <v>6</v>
      </c>
      <c r="B13" s="2" t="str">
        <f>IF(SUM(B6:C6)&lt;=13,"yes","no")</f>
        <v>no</v>
      </c>
      <c r="C13" s="2" t="s">
        <v>16</v>
      </c>
      <c r="D13" s="7" t="s">
        <v>19</v>
      </c>
      <c r="E13" s="7" t="s">
        <v>23</v>
      </c>
    </row>
    <row r="14" spans="1:7" ht="72" x14ac:dyDescent="0.3">
      <c r="A14" s="1" t="s">
        <v>34</v>
      </c>
      <c r="B14" s="2" t="str">
        <f>IF(SUM(B6:C6)&lt;=12,"yes","no")</f>
        <v>no</v>
      </c>
      <c r="C14" s="2" t="s">
        <v>17</v>
      </c>
      <c r="D14" s="7" t="s">
        <v>35</v>
      </c>
      <c r="E14" s="7" t="s">
        <v>36</v>
      </c>
    </row>
    <row r="15" spans="1:7" ht="28.8" x14ac:dyDescent="0.3">
      <c r="A15" s="1" t="s">
        <v>13</v>
      </c>
      <c r="B15" s="2" t="str">
        <f>IF(SUM(B6:C6)&lt;=11,"yes","no")</f>
        <v>no</v>
      </c>
      <c r="C15" s="2" t="s">
        <v>16</v>
      </c>
      <c r="D15" s="7" t="s">
        <v>20</v>
      </c>
      <c r="E15" s="7" t="s">
        <v>112</v>
      </c>
    </row>
    <row r="16" spans="1:7" ht="28.8" x14ac:dyDescent="0.3">
      <c r="A16" s="1" t="s">
        <v>18</v>
      </c>
      <c r="B16" s="2" t="str">
        <f>IF(SUM(B6:C6)&lt;=10,"yes","no")</f>
        <v>no</v>
      </c>
      <c r="C16" s="2" t="s">
        <v>16</v>
      </c>
      <c r="D16" s="7" t="s">
        <v>21</v>
      </c>
      <c r="E16" s="7" t="s">
        <v>24</v>
      </c>
    </row>
    <row r="17" spans="1:5" ht="43.2" x14ac:dyDescent="0.3">
      <c r="A17" s="1" t="s">
        <v>10</v>
      </c>
      <c r="B17" s="2" t="str">
        <f>IF(SUM(B6:C6)&lt;=9,"yes","no")</f>
        <v>no</v>
      </c>
      <c r="C17" s="2" t="s">
        <v>17</v>
      </c>
      <c r="D17" s="7" t="s">
        <v>29</v>
      </c>
      <c r="E17" s="7" t="s">
        <v>11</v>
      </c>
    </row>
    <row r="18" spans="1:5" ht="72" x14ac:dyDescent="0.3">
      <c r="A18" s="1" t="s">
        <v>8</v>
      </c>
      <c r="B18" s="2" t="str">
        <f>IF(SUM(B6:C6)&lt;=8,"yes","no")</f>
        <v>no</v>
      </c>
      <c r="C18" s="2" t="s">
        <v>16</v>
      </c>
      <c r="D18" s="7" t="s">
        <v>30</v>
      </c>
      <c r="E18" s="7" t="s">
        <v>39</v>
      </c>
    </row>
    <row r="19" spans="1:5" ht="28.8" x14ac:dyDescent="0.3">
      <c r="A19" s="1" t="s">
        <v>37</v>
      </c>
      <c r="B19" s="2" t="str">
        <f>IF(SUM(B6:C6)&lt;=7,"yes","no")</f>
        <v>no</v>
      </c>
      <c r="C19" s="2" t="s">
        <v>17</v>
      </c>
      <c r="D19" s="7" t="s">
        <v>38</v>
      </c>
      <c r="E19" s="7" t="s">
        <v>42</v>
      </c>
    </row>
    <row r="20" spans="1:5" ht="28.8" x14ac:dyDescent="0.3">
      <c r="A20" s="1" t="s">
        <v>31</v>
      </c>
      <c r="B20" s="2" t="str">
        <f>IF(SUM(B6:C6)&lt;=6,"yes","no")</f>
        <v>no</v>
      </c>
      <c r="C20" s="2" t="s">
        <v>17</v>
      </c>
      <c r="D20" s="7" t="s">
        <v>32</v>
      </c>
      <c r="E20" s="7" t="s">
        <v>33</v>
      </c>
    </row>
    <row r="21" spans="1:5" ht="28.8" x14ac:dyDescent="0.3">
      <c r="A21" s="1" t="s">
        <v>9</v>
      </c>
      <c r="B21" s="2" t="str">
        <f>IF(SUM(B6:C6)&lt;=5,"yes","no")</f>
        <v>no</v>
      </c>
      <c r="C21" s="2" t="s">
        <v>17</v>
      </c>
      <c r="D21" s="7" t="s">
        <v>12</v>
      </c>
      <c r="E21" s="7" t="s">
        <v>40</v>
      </c>
    </row>
    <row r="22" spans="1:5" ht="43.2" x14ac:dyDescent="0.3">
      <c r="A22" s="1" t="s">
        <v>7</v>
      </c>
      <c r="B22" s="2" t="str">
        <f>IF(SUM(B6:C6)&lt;=4,"yes","no")</f>
        <v>no</v>
      </c>
      <c r="C22" s="2" t="s">
        <v>17</v>
      </c>
      <c r="D22" s="7" t="s">
        <v>14</v>
      </c>
      <c r="E22" s="7" t="s">
        <v>41</v>
      </c>
    </row>
    <row r="24" spans="1:5" x14ac:dyDescent="0.3">
      <c r="A24" s="10" t="s">
        <v>5</v>
      </c>
      <c r="B24" s="4">
        <f>IF(OR(B4="Injured",B4="Dead",B4="Captured"),"Not avilable",IF(OR(B6&lt;=7,B6&gt;=4),(8-B6)*100,400+(4-B6)*200)+(8-C6)*50+IF(B13="yes",25,0)+IF(B14="yes",25,0)+IF(B15="yes",25,0)+IF(B16="yes",25,0)+IF(B17="yes",25,0)+IF(B18="yes",25,0)+IF(B19="yes",25,0)+IF(B20="yes",25,0)+IF(B21="yes",25,0)+IF(B22="yes",25,0))</f>
        <v>150</v>
      </c>
    </row>
    <row r="25" spans="1:5" x14ac:dyDescent="0.3">
      <c r="B25" s="1"/>
    </row>
    <row r="26" spans="1:5" x14ac:dyDescent="0.3">
      <c r="A26" s="5" t="s">
        <v>129</v>
      </c>
      <c r="B26" s="15" t="s">
        <v>135</v>
      </c>
    </row>
    <row r="27" spans="1:5" x14ac:dyDescent="0.3">
      <c r="A27" s="1" t="s">
        <v>133</v>
      </c>
      <c r="B27" s="1" t="s">
        <v>134</v>
      </c>
    </row>
    <row r="28" spans="1:5" x14ac:dyDescent="0.3">
      <c r="A28" s="1" t="s">
        <v>70</v>
      </c>
      <c r="B28" s="1" t="s">
        <v>136</v>
      </c>
    </row>
    <row r="29" spans="1:5" x14ac:dyDescent="0.3">
      <c r="A29" s="1" t="s">
        <v>130</v>
      </c>
      <c r="B29" s="1" t="s">
        <v>137</v>
      </c>
    </row>
    <row r="30" spans="1:5" x14ac:dyDescent="0.3">
      <c r="A30" s="1" t="s">
        <v>131</v>
      </c>
      <c r="B30" s="1" t="s">
        <v>138</v>
      </c>
    </row>
    <row r="31" spans="1:5" x14ac:dyDescent="0.3">
      <c r="A31" s="1" t="s">
        <v>132</v>
      </c>
      <c r="B31" s="1" t="s">
        <v>139</v>
      </c>
    </row>
  </sheetData>
  <mergeCells count="2">
    <mergeCell ref="A1:E1"/>
    <mergeCell ref="F1:G1"/>
  </mergeCells>
  <phoneticPr fontId="2" type="noConversion"/>
  <dataValidations count="2">
    <dataValidation type="list" allowBlank="1" showInputMessage="1" showErrorMessage="1" sqref="B4" xr:uid="{97F54A31-E86E-4FE3-8968-98F433E778D9}">
      <formula1>$A$28:$A$31</formula1>
    </dataValidation>
    <dataValidation type="list" allowBlank="1" showInputMessage="1" showErrorMessage="1" sqref="G4" xr:uid="{F70DA8D7-F18F-436D-9F36-1BD39136AB69}">
      <formula1>$B$28:$B$31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2 Y 3 + V q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N m N /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j f 5 W K I p H u A 4 A A A A R A A A A E w A c A E Z v c m 1 1 b G F z L 1 N l Y 3 R p b 2 4 x L m 0 g o h g A K K A U A A A A A A A A A A A A A A A A A A A A A A A A A A A A K 0 5 N L s n M z 1 M I h t C G 1 g B Q S w E C L Q A U A A I A C A D Z j f 5 W q G 0 y B a I A A A D 2 A A A A E g A A A A A A A A A A A A A A A A A A A A A A Q 2 9 u Z m l n L 1 B h Y 2 t h Z 2 U u e G 1 s U E s B A i 0 A F A A C A A g A 2 Y 3 + V g / K 6 a u k A A A A 6 Q A A A B M A A A A A A A A A A A A A A A A A 7 g A A A F t D b 2 5 0 Z W 5 0 X 1 R 5 c G V z X S 5 4 b W x Q S w E C L Q A U A A I A C A D Z j f 5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e O G H W 5 l 9 0 K e o w 1 3 D C B S U A A A A A A C A A A A A A A Q Z g A A A A E A A C A A A A C 6 p a F T a X P 6 3 a T N / y 1 N 5 e f J 9 Y s Y D I R 6 e I v z G E 4 V k H V K l A A A A A A O g A A A A A I A A C A A A A A C 4 L N G Z R F U 0 b I g j S E K h Z N / y 4 f R / n o e L / P A 3 K W O W / V 5 x 1 A A A A A F e Q u 1 4 i H 2 b k 5 p u M s i D c v Y F 2 + o S x z w F A T L 4 + 2 H G O F i n k a u w + D v S T y N S w W 5 Y + g 3 p t a K l Y r n 0 k f N Z a z L d K n v 5 j v D x C q E X O u + D a W G i t D w A Y F A G E A A A A A t B K L j w 8 S 1 N 5 / Z / 0 Q p + q + + M C V 5 2 s N 8 J R 1 C E c Q b g h K 4 0 b V R p T F K i k i h e M 6 g g B o E d r f z A q 5 d 1 Z c C 4 L l G e 4 t C k k 5 G < / D a t a M a s h u p > 
</file>

<file path=customXml/itemProps1.xml><?xml version="1.0" encoding="utf-8"?>
<ds:datastoreItem xmlns:ds="http://schemas.openxmlformats.org/officeDocument/2006/customXml" ds:itemID="{5E9E4D7F-18AA-4C49-81DE-9762EC52F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Rules</vt:lpstr>
      <vt:lpstr>AnRigaer</vt:lpstr>
      <vt:lpstr>Cyber</vt:lpstr>
      <vt:lpstr>Shablon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Pulahin</dc:creator>
  <cp:lastModifiedBy>Alex Pulahin</cp:lastModifiedBy>
  <dcterms:created xsi:type="dcterms:W3CDTF">2023-07-30T09:36:21Z</dcterms:created>
  <dcterms:modified xsi:type="dcterms:W3CDTF">2023-07-30T14:55:52Z</dcterms:modified>
</cp:coreProperties>
</file>